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8\Indicadores\IAAPS\Cortes\03\"/>
    </mc:Choice>
  </mc:AlternateContent>
  <bookViews>
    <workbookView xWindow="0" yWindow="0" windowWidth="28800" windowHeight="12210" tabRatio="93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6" sheetId="21" state="hidden" r:id="rId24"/>
    <sheet name="Hoja7" sheetId="25" state="hidden" r:id="rId25"/>
    <sheet name="Hoja8" sheetId="26" state="hidden" r:id="rId26"/>
    <sheet name="META 21" sheetId="32" r:id="rId27"/>
    <sheet name="META_GES" sheetId="34" state="hidden" r:id="rId28"/>
    <sheet name="Metas" sheetId="23" state="hidden" r:id="rId29"/>
  </sheets>
  <externalReferences>
    <externalReference r:id="rId30"/>
    <externalReference r:id="rId31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C92" i="32" l="1"/>
  <c r="D151" i="33" l="1"/>
  <c r="D143" i="33"/>
  <c r="D138" i="33"/>
  <c r="D124" i="33"/>
  <c r="D111" i="33"/>
  <c r="D92" i="33"/>
  <c r="D81" i="33"/>
  <c r="D75" i="33"/>
  <c r="D64" i="33"/>
  <c r="D49" i="33"/>
  <c r="D38" i="33"/>
  <c r="C26" i="33"/>
  <c r="D26" i="33"/>
  <c r="W150" i="1" l="1"/>
  <c r="V150" i="1"/>
  <c r="W149" i="1"/>
  <c r="V149" i="1"/>
  <c r="W148" i="1"/>
  <c r="V148" i="1"/>
  <c r="W147" i="1"/>
  <c r="V147" i="1"/>
  <c r="W146" i="1"/>
  <c r="V146" i="1"/>
  <c r="W145" i="1"/>
  <c r="V145" i="1"/>
  <c r="W144" i="1"/>
  <c r="V144" i="1"/>
  <c r="W142" i="1"/>
  <c r="V142" i="1"/>
  <c r="W141" i="1"/>
  <c r="V141" i="1"/>
  <c r="W140" i="1"/>
  <c r="V140" i="1"/>
  <c r="W139" i="1"/>
  <c r="V139" i="1"/>
  <c r="W137" i="1"/>
  <c r="V137" i="1"/>
  <c r="W136" i="1"/>
  <c r="V136" i="1"/>
  <c r="W135" i="1"/>
  <c r="V135" i="1"/>
  <c r="W134" i="1"/>
  <c r="V134" i="1"/>
  <c r="W133" i="1"/>
  <c r="V133" i="1"/>
  <c r="W132" i="1"/>
  <c r="V132" i="1"/>
  <c r="W131" i="1"/>
  <c r="V131" i="1"/>
  <c r="W130" i="1"/>
  <c r="V130" i="1"/>
  <c r="W129" i="1"/>
  <c r="V129" i="1"/>
  <c r="W128" i="1"/>
  <c r="V128" i="1"/>
  <c r="W127" i="1"/>
  <c r="V127" i="1"/>
  <c r="W126" i="1"/>
  <c r="V126" i="1"/>
  <c r="W125" i="1"/>
  <c r="V125" i="1"/>
  <c r="W123" i="1"/>
  <c r="V123" i="1"/>
  <c r="W122" i="1"/>
  <c r="V122" i="1"/>
  <c r="W121" i="1"/>
  <c r="V121" i="1"/>
  <c r="W120" i="1"/>
  <c r="V120" i="1"/>
  <c r="W119" i="1"/>
  <c r="V119" i="1"/>
  <c r="W118" i="1"/>
  <c r="V118" i="1"/>
  <c r="W117" i="1"/>
  <c r="V117" i="1"/>
  <c r="W116" i="1"/>
  <c r="V116" i="1"/>
  <c r="W115" i="1"/>
  <c r="V115" i="1"/>
  <c r="W114" i="1"/>
  <c r="V114" i="1"/>
  <c r="W113" i="1"/>
  <c r="V113" i="1"/>
  <c r="W112" i="1"/>
  <c r="V112" i="1"/>
  <c r="W110" i="1"/>
  <c r="V110" i="1"/>
  <c r="W109" i="1"/>
  <c r="V109" i="1"/>
  <c r="W108" i="1"/>
  <c r="V108" i="1"/>
  <c r="W107" i="1"/>
  <c r="V107" i="1"/>
  <c r="W106" i="1"/>
  <c r="V106" i="1"/>
  <c r="W105" i="1"/>
  <c r="V105" i="1"/>
  <c r="W104" i="1"/>
  <c r="V104" i="1"/>
  <c r="W103" i="1"/>
  <c r="V103" i="1"/>
  <c r="W102" i="1"/>
  <c r="V102" i="1"/>
  <c r="W101" i="1"/>
  <c r="V101" i="1"/>
  <c r="W100" i="1"/>
  <c r="V100" i="1"/>
  <c r="W99" i="1"/>
  <c r="V99" i="1"/>
  <c r="W98" i="1"/>
  <c r="V98" i="1"/>
  <c r="W97" i="1"/>
  <c r="V97" i="1"/>
  <c r="W96" i="1"/>
  <c r="V96" i="1"/>
  <c r="W95" i="1"/>
  <c r="V95" i="1"/>
  <c r="W94" i="1"/>
  <c r="V94" i="1"/>
  <c r="W93" i="1"/>
  <c r="V93" i="1"/>
  <c r="W91" i="1"/>
  <c r="V91" i="1"/>
  <c r="W90" i="1"/>
  <c r="V90" i="1"/>
  <c r="W89" i="1"/>
  <c r="V89" i="1"/>
  <c r="W88" i="1"/>
  <c r="V88" i="1"/>
  <c r="W87" i="1"/>
  <c r="V87" i="1"/>
  <c r="W86" i="1"/>
  <c r="V86" i="1"/>
  <c r="W85" i="1"/>
  <c r="V85" i="1"/>
  <c r="W84" i="1"/>
  <c r="V84" i="1"/>
  <c r="W83" i="1"/>
  <c r="V83" i="1"/>
  <c r="W82" i="1"/>
  <c r="V82" i="1"/>
  <c r="W80" i="1"/>
  <c r="V80" i="1"/>
  <c r="W79" i="1"/>
  <c r="V79" i="1"/>
  <c r="W78" i="1"/>
  <c r="V78" i="1"/>
  <c r="W77" i="1"/>
  <c r="V77" i="1"/>
  <c r="W76" i="1"/>
  <c r="V76" i="1"/>
  <c r="W74" i="1"/>
  <c r="V74" i="1"/>
  <c r="W73" i="1"/>
  <c r="V73" i="1"/>
  <c r="W72" i="1"/>
  <c r="V72" i="1"/>
  <c r="W71" i="1"/>
  <c r="V71" i="1"/>
  <c r="W70" i="1"/>
  <c r="V70" i="1"/>
  <c r="W69" i="1"/>
  <c r="V69" i="1"/>
  <c r="W68" i="1"/>
  <c r="V68" i="1"/>
  <c r="W67" i="1"/>
  <c r="V67" i="1"/>
  <c r="W66" i="1"/>
  <c r="V66" i="1"/>
  <c r="W65" i="1"/>
  <c r="V65" i="1"/>
  <c r="W63" i="1"/>
  <c r="V63" i="1"/>
  <c r="W62" i="1"/>
  <c r="V62" i="1"/>
  <c r="W61" i="1"/>
  <c r="V61" i="1"/>
  <c r="W60" i="1"/>
  <c r="V60" i="1"/>
  <c r="W59" i="1"/>
  <c r="V59" i="1"/>
  <c r="W58" i="1"/>
  <c r="V58" i="1"/>
  <c r="W57" i="1"/>
  <c r="V57" i="1"/>
  <c r="W56" i="1"/>
  <c r="V56" i="1"/>
  <c r="W55" i="1"/>
  <c r="V55" i="1"/>
  <c r="W54" i="1"/>
  <c r="V54" i="1"/>
  <c r="W53" i="1"/>
  <c r="V53" i="1"/>
  <c r="W52" i="1"/>
  <c r="V52" i="1"/>
  <c r="W51" i="1"/>
  <c r="V51" i="1"/>
  <c r="W50" i="1"/>
  <c r="V50" i="1"/>
  <c r="W48" i="1"/>
  <c r="V48" i="1"/>
  <c r="W47" i="1"/>
  <c r="V47" i="1"/>
  <c r="W46" i="1"/>
  <c r="V46" i="1"/>
  <c r="W45" i="1"/>
  <c r="V45" i="1"/>
  <c r="W44" i="1"/>
  <c r="V44" i="1"/>
  <c r="W43" i="1"/>
  <c r="V43" i="1"/>
  <c r="W42" i="1"/>
  <c r="V42" i="1"/>
  <c r="W41" i="1"/>
  <c r="V41" i="1"/>
  <c r="W40" i="1"/>
  <c r="V40" i="1"/>
  <c r="W39" i="1"/>
  <c r="V39" i="1"/>
  <c r="W37" i="1"/>
  <c r="V37" i="1"/>
  <c r="W36" i="1"/>
  <c r="V36" i="1"/>
  <c r="W35" i="1"/>
  <c r="V35" i="1"/>
  <c r="W34" i="1"/>
  <c r="V34" i="1"/>
  <c r="W33" i="1"/>
  <c r="V33" i="1"/>
  <c r="W32" i="1"/>
  <c r="V32" i="1"/>
  <c r="W31" i="1"/>
  <c r="V31" i="1"/>
  <c r="W30" i="1"/>
  <c r="V30" i="1"/>
  <c r="W29" i="1"/>
  <c r="V29" i="1"/>
  <c r="W28" i="1"/>
  <c r="V28" i="1"/>
  <c r="W27" i="1"/>
  <c r="V27" i="1"/>
  <c r="W25" i="1"/>
  <c r="V25" i="1"/>
  <c r="W24" i="1"/>
  <c r="V24" i="1"/>
  <c r="W23" i="1"/>
  <c r="V23" i="1"/>
  <c r="W22" i="1"/>
  <c r="V22" i="1"/>
  <c r="W21" i="1"/>
  <c r="V21" i="1"/>
  <c r="W20" i="1"/>
  <c r="V20" i="1"/>
  <c r="W19" i="1"/>
  <c r="V19" i="1"/>
  <c r="W18" i="1"/>
  <c r="V18" i="1"/>
  <c r="W17" i="1"/>
  <c r="V17" i="1"/>
  <c r="W16" i="1"/>
  <c r="V16" i="1"/>
  <c r="W15" i="1"/>
  <c r="V15" i="1"/>
  <c r="W14" i="1"/>
  <c r="V14" i="1"/>
  <c r="W13" i="1"/>
  <c r="V13" i="1"/>
  <c r="V12" i="1"/>
  <c r="W12" i="1"/>
  <c r="E150" i="12" l="1"/>
  <c r="E149" i="12"/>
  <c r="E148" i="12"/>
  <c r="E147" i="12"/>
  <c r="E146" i="12"/>
  <c r="E145" i="12"/>
  <c r="E144" i="12"/>
  <c r="E142" i="12"/>
  <c r="E141" i="12"/>
  <c r="E140" i="12"/>
  <c r="E139" i="12"/>
  <c r="E137" i="12"/>
  <c r="E136" i="12"/>
  <c r="E135" i="12"/>
  <c r="E134" i="12"/>
  <c r="E133" i="12"/>
  <c r="E132" i="12"/>
  <c r="E131" i="12"/>
  <c r="E130" i="12"/>
  <c r="E129" i="12"/>
  <c r="E128" i="12"/>
  <c r="E127" i="12"/>
  <c r="E126" i="12"/>
  <c r="E125" i="12"/>
  <c r="E123" i="12"/>
  <c r="E122" i="12"/>
  <c r="E121" i="12"/>
  <c r="E120" i="12"/>
  <c r="E119" i="12"/>
  <c r="E118" i="12"/>
  <c r="E117" i="12"/>
  <c r="E116" i="12"/>
  <c r="E115" i="12"/>
  <c r="E114" i="12"/>
  <c r="E113" i="12"/>
  <c r="E112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1" i="12"/>
  <c r="E90" i="12"/>
  <c r="E89" i="12"/>
  <c r="E88" i="12"/>
  <c r="E87" i="12"/>
  <c r="E86" i="12"/>
  <c r="E85" i="12"/>
  <c r="E84" i="12"/>
  <c r="E83" i="12"/>
  <c r="E82" i="12"/>
  <c r="E80" i="12"/>
  <c r="E79" i="12"/>
  <c r="E78" i="12"/>
  <c r="E77" i="12"/>
  <c r="E76" i="12"/>
  <c r="E74" i="12"/>
  <c r="E73" i="12"/>
  <c r="E72" i="12"/>
  <c r="E71" i="12"/>
  <c r="E70" i="12"/>
  <c r="E69" i="12"/>
  <c r="E68" i="12"/>
  <c r="E67" i="12"/>
  <c r="E66" i="12"/>
  <c r="E65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8" i="12"/>
  <c r="E47" i="12"/>
  <c r="E46" i="12"/>
  <c r="E45" i="12"/>
  <c r="E44" i="12"/>
  <c r="E43" i="12"/>
  <c r="E42" i="12"/>
  <c r="E41" i="12"/>
  <c r="E40" i="12"/>
  <c r="E39" i="12"/>
  <c r="E37" i="12"/>
  <c r="E36" i="12"/>
  <c r="E35" i="12"/>
  <c r="E34" i="12"/>
  <c r="E33" i="12"/>
  <c r="E32" i="12"/>
  <c r="E31" i="12"/>
  <c r="E30" i="12"/>
  <c r="E29" i="12"/>
  <c r="E28" i="12"/>
  <c r="E27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50" i="13"/>
  <c r="E149" i="13"/>
  <c r="E148" i="13"/>
  <c r="E147" i="13"/>
  <c r="E146" i="13"/>
  <c r="E145" i="13"/>
  <c r="E144" i="13"/>
  <c r="E142" i="13"/>
  <c r="E141" i="13"/>
  <c r="E140" i="13"/>
  <c r="E139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1" i="13"/>
  <c r="E90" i="13"/>
  <c r="E89" i="13"/>
  <c r="E88" i="13"/>
  <c r="E87" i="13"/>
  <c r="E86" i="13"/>
  <c r="E85" i="13"/>
  <c r="E84" i="13"/>
  <c r="E83" i="13"/>
  <c r="E82" i="13"/>
  <c r="E80" i="13"/>
  <c r="E79" i="13"/>
  <c r="E78" i="13"/>
  <c r="E77" i="13"/>
  <c r="E76" i="13"/>
  <c r="E74" i="13"/>
  <c r="E73" i="13"/>
  <c r="E72" i="13"/>
  <c r="E71" i="13"/>
  <c r="E70" i="13"/>
  <c r="E69" i="13"/>
  <c r="E68" i="13"/>
  <c r="E67" i="13"/>
  <c r="E66" i="13"/>
  <c r="E65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8" i="13"/>
  <c r="E47" i="13"/>
  <c r="E46" i="13"/>
  <c r="E45" i="13"/>
  <c r="E44" i="13"/>
  <c r="E43" i="13"/>
  <c r="E42" i="13"/>
  <c r="E41" i="13"/>
  <c r="E40" i="13"/>
  <c r="E39" i="13"/>
  <c r="E37" i="13"/>
  <c r="E36" i="13"/>
  <c r="E35" i="13"/>
  <c r="E34" i="13"/>
  <c r="E33" i="13"/>
  <c r="E32" i="13"/>
  <c r="E31" i="13"/>
  <c r="E30" i="13"/>
  <c r="E29" i="13"/>
  <c r="E28" i="13"/>
  <c r="E27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R150" i="9"/>
  <c r="R149" i="9"/>
  <c r="R148" i="9"/>
  <c r="R147" i="9"/>
  <c r="R146" i="9"/>
  <c r="R145" i="9"/>
  <c r="R144" i="9"/>
  <c r="R142" i="9"/>
  <c r="R141" i="9"/>
  <c r="R140" i="9"/>
  <c r="R139" i="9"/>
  <c r="R137" i="9"/>
  <c r="R136" i="9"/>
  <c r="R135" i="9"/>
  <c r="R134" i="9"/>
  <c r="R133" i="9"/>
  <c r="R132" i="9"/>
  <c r="R131" i="9"/>
  <c r="R130" i="9"/>
  <c r="R129" i="9"/>
  <c r="R128" i="9"/>
  <c r="R127" i="9"/>
  <c r="R126" i="9"/>
  <c r="R125" i="9"/>
  <c r="R123" i="9"/>
  <c r="R122" i="9"/>
  <c r="R121" i="9"/>
  <c r="R120" i="9"/>
  <c r="R119" i="9"/>
  <c r="R118" i="9"/>
  <c r="R117" i="9"/>
  <c r="R116" i="9"/>
  <c r="R115" i="9"/>
  <c r="R114" i="9"/>
  <c r="R113" i="9"/>
  <c r="R112" i="9"/>
  <c r="R110" i="9"/>
  <c r="R109" i="9"/>
  <c r="R108" i="9"/>
  <c r="R107" i="9"/>
  <c r="R106" i="9"/>
  <c r="R105" i="9"/>
  <c r="R104" i="9"/>
  <c r="R103" i="9"/>
  <c r="R102" i="9"/>
  <c r="R101" i="9"/>
  <c r="R100" i="9"/>
  <c r="R99" i="9"/>
  <c r="R98" i="9"/>
  <c r="R97" i="9"/>
  <c r="R96" i="9"/>
  <c r="R95" i="9"/>
  <c r="R94" i="9"/>
  <c r="R93" i="9"/>
  <c r="R91" i="9"/>
  <c r="R90" i="9"/>
  <c r="R89" i="9"/>
  <c r="R88" i="9"/>
  <c r="R87" i="9"/>
  <c r="R86" i="9"/>
  <c r="R85" i="9"/>
  <c r="R84" i="9"/>
  <c r="R83" i="9"/>
  <c r="R82" i="9"/>
  <c r="R80" i="9"/>
  <c r="R79" i="9"/>
  <c r="R78" i="9"/>
  <c r="R77" i="9"/>
  <c r="R76" i="9"/>
  <c r="R74" i="9"/>
  <c r="R73" i="9"/>
  <c r="R72" i="9"/>
  <c r="R71" i="9"/>
  <c r="R70" i="9"/>
  <c r="R69" i="9"/>
  <c r="R68" i="9"/>
  <c r="R67" i="9"/>
  <c r="R66" i="9"/>
  <c r="R65" i="9"/>
  <c r="R63" i="9"/>
  <c r="R62" i="9"/>
  <c r="R61" i="9"/>
  <c r="R60" i="9"/>
  <c r="R59" i="9"/>
  <c r="R58" i="9"/>
  <c r="R57" i="9"/>
  <c r="R56" i="9"/>
  <c r="R55" i="9"/>
  <c r="R54" i="9"/>
  <c r="R53" i="9"/>
  <c r="R52" i="9"/>
  <c r="R51" i="9"/>
  <c r="R50" i="9"/>
  <c r="R48" i="9"/>
  <c r="R47" i="9"/>
  <c r="R46" i="9"/>
  <c r="R45" i="9"/>
  <c r="R44" i="9"/>
  <c r="R43" i="9"/>
  <c r="R42" i="9"/>
  <c r="R41" i="9"/>
  <c r="R40" i="9"/>
  <c r="R39" i="9"/>
  <c r="R37" i="9"/>
  <c r="R36" i="9"/>
  <c r="R35" i="9"/>
  <c r="R34" i="9"/>
  <c r="R33" i="9"/>
  <c r="R32" i="9"/>
  <c r="R31" i="9"/>
  <c r="R30" i="9"/>
  <c r="R29" i="9"/>
  <c r="R28" i="9"/>
  <c r="R27" i="9"/>
  <c r="R25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S150" i="2"/>
  <c r="S149" i="2"/>
  <c r="S148" i="2"/>
  <c r="S147" i="2"/>
  <c r="S146" i="2"/>
  <c r="S145" i="2"/>
  <c r="S144" i="2"/>
  <c r="S142" i="2"/>
  <c r="S141" i="2"/>
  <c r="S140" i="2"/>
  <c r="S139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1" i="2"/>
  <c r="S90" i="2"/>
  <c r="S89" i="2"/>
  <c r="S88" i="2"/>
  <c r="S87" i="2"/>
  <c r="S86" i="2"/>
  <c r="S85" i="2"/>
  <c r="S84" i="2"/>
  <c r="S83" i="2"/>
  <c r="S82" i="2"/>
  <c r="S80" i="2"/>
  <c r="S79" i="2"/>
  <c r="S78" i="2"/>
  <c r="S77" i="2"/>
  <c r="S76" i="2"/>
  <c r="S74" i="2"/>
  <c r="S73" i="2"/>
  <c r="S72" i="2"/>
  <c r="S71" i="2"/>
  <c r="S70" i="2"/>
  <c r="S69" i="2"/>
  <c r="S68" i="2"/>
  <c r="S67" i="2"/>
  <c r="S66" i="2"/>
  <c r="S65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8" i="2"/>
  <c r="S47" i="2"/>
  <c r="S46" i="2"/>
  <c r="S45" i="2"/>
  <c r="S44" i="2"/>
  <c r="S43" i="2"/>
  <c r="S42" i="2"/>
  <c r="S41" i="2"/>
  <c r="S40" i="2"/>
  <c r="S39" i="2"/>
  <c r="S37" i="2"/>
  <c r="S36" i="2"/>
  <c r="S35" i="2"/>
  <c r="S34" i="2"/>
  <c r="S33" i="2"/>
  <c r="S32" i="2"/>
  <c r="S31" i="2"/>
  <c r="S30" i="2"/>
  <c r="S29" i="2"/>
  <c r="S28" i="2"/>
  <c r="S27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50" i="1"/>
  <c r="S149" i="1"/>
  <c r="S148" i="1"/>
  <c r="S147" i="1"/>
  <c r="S146" i="1"/>
  <c r="S145" i="1"/>
  <c r="S144" i="1"/>
  <c r="S142" i="1"/>
  <c r="S141" i="1"/>
  <c r="S140" i="1"/>
  <c r="S139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1" i="1"/>
  <c r="S90" i="1"/>
  <c r="S89" i="1"/>
  <c r="S88" i="1"/>
  <c r="S87" i="1"/>
  <c r="S86" i="1"/>
  <c r="S85" i="1"/>
  <c r="S84" i="1"/>
  <c r="S83" i="1"/>
  <c r="S82" i="1"/>
  <c r="S80" i="1"/>
  <c r="S79" i="1"/>
  <c r="S78" i="1"/>
  <c r="S77" i="1"/>
  <c r="S76" i="1"/>
  <c r="S74" i="1"/>
  <c r="S73" i="1"/>
  <c r="S72" i="1"/>
  <c r="S71" i="1"/>
  <c r="S70" i="1"/>
  <c r="S69" i="1"/>
  <c r="S68" i="1"/>
  <c r="S67" i="1"/>
  <c r="S66" i="1"/>
  <c r="S65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8" i="1"/>
  <c r="S47" i="1"/>
  <c r="S46" i="1"/>
  <c r="S45" i="1"/>
  <c r="S44" i="1"/>
  <c r="S43" i="1"/>
  <c r="S42" i="1"/>
  <c r="S41" i="1"/>
  <c r="S40" i="1"/>
  <c r="S39" i="1"/>
  <c r="S37" i="1"/>
  <c r="S36" i="1"/>
  <c r="S35" i="1"/>
  <c r="S34" i="1"/>
  <c r="S33" i="1"/>
  <c r="S32" i="1"/>
  <c r="S31" i="1"/>
  <c r="S30" i="1"/>
  <c r="S29" i="1"/>
  <c r="S28" i="1"/>
  <c r="S27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T150" i="4" l="1"/>
  <c r="S150" i="4"/>
  <c r="R150" i="4"/>
  <c r="T149" i="4"/>
  <c r="S149" i="4"/>
  <c r="R149" i="4"/>
  <c r="T148" i="4"/>
  <c r="S148" i="4"/>
  <c r="R148" i="4"/>
  <c r="T147" i="4"/>
  <c r="S147" i="4"/>
  <c r="R147" i="4"/>
  <c r="T146" i="4"/>
  <c r="S146" i="4"/>
  <c r="R146" i="4"/>
  <c r="T145" i="4"/>
  <c r="S145" i="4"/>
  <c r="R145" i="4"/>
  <c r="T144" i="4"/>
  <c r="S144" i="4"/>
  <c r="R144" i="4"/>
  <c r="T142" i="4"/>
  <c r="S142" i="4"/>
  <c r="R142" i="4"/>
  <c r="T141" i="4"/>
  <c r="S141" i="4"/>
  <c r="R141" i="4"/>
  <c r="T140" i="4"/>
  <c r="S140" i="4"/>
  <c r="R140" i="4"/>
  <c r="T139" i="4"/>
  <c r="S139" i="4"/>
  <c r="R139" i="4"/>
  <c r="T137" i="4"/>
  <c r="S137" i="4"/>
  <c r="R137" i="4"/>
  <c r="T136" i="4"/>
  <c r="S136" i="4"/>
  <c r="R136" i="4"/>
  <c r="T135" i="4"/>
  <c r="S135" i="4"/>
  <c r="R135" i="4"/>
  <c r="T134" i="4"/>
  <c r="S134" i="4"/>
  <c r="R134" i="4"/>
  <c r="T133" i="4"/>
  <c r="S133" i="4"/>
  <c r="R133" i="4"/>
  <c r="T132" i="4"/>
  <c r="S132" i="4"/>
  <c r="R132" i="4"/>
  <c r="T131" i="4"/>
  <c r="S131" i="4"/>
  <c r="R131" i="4"/>
  <c r="T130" i="4"/>
  <c r="S130" i="4"/>
  <c r="R130" i="4"/>
  <c r="T129" i="4"/>
  <c r="S129" i="4"/>
  <c r="R129" i="4"/>
  <c r="T128" i="4"/>
  <c r="S128" i="4"/>
  <c r="R128" i="4"/>
  <c r="T127" i="4"/>
  <c r="S127" i="4"/>
  <c r="R127" i="4"/>
  <c r="T126" i="4"/>
  <c r="S126" i="4"/>
  <c r="R126" i="4"/>
  <c r="T125" i="4"/>
  <c r="S125" i="4"/>
  <c r="R125" i="4"/>
  <c r="T123" i="4"/>
  <c r="S123" i="4"/>
  <c r="R123" i="4"/>
  <c r="T122" i="4"/>
  <c r="S122" i="4"/>
  <c r="R122" i="4"/>
  <c r="T121" i="4"/>
  <c r="S121" i="4"/>
  <c r="R121" i="4"/>
  <c r="T120" i="4"/>
  <c r="S120" i="4"/>
  <c r="R120" i="4"/>
  <c r="T119" i="4"/>
  <c r="S119" i="4"/>
  <c r="R119" i="4"/>
  <c r="T118" i="4"/>
  <c r="S118" i="4"/>
  <c r="R118" i="4"/>
  <c r="T117" i="4"/>
  <c r="S117" i="4"/>
  <c r="R117" i="4"/>
  <c r="T116" i="4"/>
  <c r="S116" i="4"/>
  <c r="R116" i="4"/>
  <c r="T115" i="4"/>
  <c r="S115" i="4"/>
  <c r="R115" i="4"/>
  <c r="T114" i="4"/>
  <c r="S114" i="4"/>
  <c r="R114" i="4"/>
  <c r="T113" i="4"/>
  <c r="S113" i="4"/>
  <c r="R113" i="4"/>
  <c r="T112" i="4"/>
  <c r="S112" i="4"/>
  <c r="R112" i="4"/>
  <c r="T110" i="4"/>
  <c r="S110" i="4"/>
  <c r="R110" i="4"/>
  <c r="T109" i="4"/>
  <c r="S109" i="4"/>
  <c r="R109" i="4"/>
  <c r="T108" i="4"/>
  <c r="S108" i="4"/>
  <c r="R108" i="4"/>
  <c r="T107" i="4"/>
  <c r="S107" i="4"/>
  <c r="R107" i="4"/>
  <c r="T106" i="4"/>
  <c r="S106" i="4"/>
  <c r="R106" i="4"/>
  <c r="T105" i="4"/>
  <c r="S105" i="4"/>
  <c r="R105" i="4"/>
  <c r="T104" i="4"/>
  <c r="S104" i="4"/>
  <c r="R104" i="4"/>
  <c r="T103" i="4"/>
  <c r="S103" i="4"/>
  <c r="R103" i="4"/>
  <c r="T102" i="4"/>
  <c r="S102" i="4"/>
  <c r="R102" i="4"/>
  <c r="T101" i="4"/>
  <c r="S101" i="4"/>
  <c r="R101" i="4"/>
  <c r="T100" i="4"/>
  <c r="S100" i="4"/>
  <c r="R100" i="4"/>
  <c r="T99" i="4"/>
  <c r="S99" i="4"/>
  <c r="R99" i="4"/>
  <c r="T98" i="4"/>
  <c r="S98" i="4"/>
  <c r="R98" i="4"/>
  <c r="T97" i="4"/>
  <c r="S97" i="4"/>
  <c r="R97" i="4"/>
  <c r="T96" i="4"/>
  <c r="S96" i="4"/>
  <c r="R96" i="4"/>
  <c r="T95" i="4"/>
  <c r="S95" i="4"/>
  <c r="R95" i="4"/>
  <c r="T94" i="4"/>
  <c r="S94" i="4"/>
  <c r="R94" i="4"/>
  <c r="T93" i="4"/>
  <c r="S93" i="4"/>
  <c r="R93" i="4"/>
  <c r="T91" i="4"/>
  <c r="S91" i="4"/>
  <c r="R91" i="4"/>
  <c r="T90" i="4"/>
  <c r="S90" i="4"/>
  <c r="R90" i="4"/>
  <c r="T89" i="4"/>
  <c r="S89" i="4"/>
  <c r="R89" i="4"/>
  <c r="T88" i="4"/>
  <c r="S88" i="4"/>
  <c r="R88" i="4"/>
  <c r="T87" i="4"/>
  <c r="S87" i="4"/>
  <c r="R87" i="4"/>
  <c r="T86" i="4"/>
  <c r="S86" i="4"/>
  <c r="R86" i="4"/>
  <c r="T85" i="4"/>
  <c r="S85" i="4"/>
  <c r="R85" i="4"/>
  <c r="T84" i="4"/>
  <c r="S84" i="4"/>
  <c r="R84" i="4"/>
  <c r="T83" i="4"/>
  <c r="S83" i="4"/>
  <c r="R83" i="4"/>
  <c r="T82" i="4"/>
  <c r="S82" i="4"/>
  <c r="R82" i="4"/>
  <c r="T80" i="4"/>
  <c r="S80" i="4"/>
  <c r="R80" i="4"/>
  <c r="T79" i="4"/>
  <c r="S79" i="4"/>
  <c r="R79" i="4"/>
  <c r="T78" i="4"/>
  <c r="S78" i="4"/>
  <c r="R78" i="4"/>
  <c r="T77" i="4"/>
  <c r="S77" i="4"/>
  <c r="R77" i="4"/>
  <c r="T76" i="4"/>
  <c r="S76" i="4"/>
  <c r="R76" i="4"/>
  <c r="T74" i="4"/>
  <c r="S74" i="4"/>
  <c r="R74" i="4"/>
  <c r="T73" i="4"/>
  <c r="S73" i="4"/>
  <c r="R73" i="4"/>
  <c r="T72" i="4"/>
  <c r="S72" i="4"/>
  <c r="R72" i="4"/>
  <c r="T71" i="4"/>
  <c r="S71" i="4"/>
  <c r="R71" i="4"/>
  <c r="T70" i="4"/>
  <c r="S70" i="4"/>
  <c r="R70" i="4"/>
  <c r="T69" i="4"/>
  <c r="S69" i="4"/>
  <c r="R69" i="4"/>
  <c r="T68" i="4"/>
  <c r="S68" i="4"/>
  <c r="R68" i="4"/>
  <c r="T67" i="4"/>
  <c r="S67" i="4"/>
  <c r="R67" i="4"/>
  <c r="T66" i="4"/>
  <c r="S66" i="4"/>
  <c r="R66" i="4"/>
  <c r="T65" i="4"/>
  <c r="S65" i="4"/>
  <c r="R65" i="4"/>
  <c r="T63" i="4"/>
  <c r="S63" i="4"/>
  <c r="R63" i="4"/>
  <c r="T62" i="4"/>
  <c r="S62" i="4"/>
  <c r="R62" i="4"/>
  <c r="T61" i="4"/>
  <c r="S61" i="4"/>
  <c r="R61" i="4"/>
  <c r="T60" i="4"/>
  <c r="S60" i="4"/>
  <c r="R60" i="4"/>
  <c r="T59" i="4"/>
  <c r="S59" i="4"/>
  <c r="R59" i="4"/>
  <c r="T58" i="4"/>
  <c r="S58" i="4"/>
  <c r="R58" i="4"/>
  <c r="T57" i="4"/>
  <c r="S57" i="4"/>
  <c r="R57" i="4"/>
  <c r="T56" i="4"/>
  <c r="S56" i="4"/>
  <c r="R56" i="4"/>
  <c r="T55" i="4"/>
  <c r="S55" i="4"/>
  <c r="R55" i="4"/>
  <c r="T54" i="4"/>
  <c r="S54" i="4"/>
  <c r="R54" i="4"/>
  <c r="T53" i="4"/>
  <c r="S53" i="4"/>
  <c r="R53" i="4"/>
  <c r="T52" i="4"/>
  <c r="S52" i="4"/>
  <c r="R52" i="4"/>
  <c r="T51" i="4"/>
  <c r="S51" i="4"/>
  <c r="R51" i="4"/>
  <c r="T50" i="4"/>
  <c r="S50" i="4"/>
  <c r="R50" i="4"/>
  <c r="T48" i="4"/>
  <c r="S48" i="4"/>
  <c r="R48" i="4"/>
  <c r="T47" i="4"/>
  <c r="S47" i="4"/>
  <c r="R47" i="4"/>
  <c r="T46" i="4"/>
  <c r="S46" i="4"/>
  <c r="R46" i="4"/>
  <c r="T45" i="4"/>
  <c r="S45" i="4"/>
  <c r="R45" i="4"/>
  <c r="T44" i="4"/>
  <c r="S44" i="4"/>
  <c r="R44" i="4"/>
  <c r="T43" i="4"/>
  <c r="S43" i="4"/>
  <c r="R43" i="4"/>
  <c r="T42" i="4"/>
  <c r="S42" i="4"/>
  <c r="R42" i="4"/>
  <c r="T41" i="4"/>
  <c r="S41" i="4"/>
  <c r="R41" i="4"/>
  <c r="T40" i="4"/>
  <c r="S40" i="4"/>
  <c r="R40" i="4"/>
  <c r="T39" i="4"/>
  <c r="S39" i="4"/>
  <c r="R39" i="4"/>
  <c r="T37" i="4"/>
  <c r="S37" i="4"/>
  <c r="R37" i="4"/>
  <c r="T36" i="4"/>
  <c r="S36" i="4"/>
  <c r="R36" i="4"/>
  <c r="T35" i="4"/>
  <c r="S35" i="4"/>
  <c r="R35" i="4"/>
  <c r="T34" i="4"/>
  <c r="S34" i="4"/>
  <c r="R34" i="4"/>
  <c r="T33" i="4"/>
  <c r="S33" i="4"/>
  <c r="R33" i="4"/>
  <c r="T32" i="4"/>
  <c r="S32" i="4"/>
  <c r="R32" i="4"/>
  <c r="T31" i="4"/>
  <c r="S31" i="4"/>
  <c r="R31" i="4"/>
  <c r="T30" i="4"/>
  <c r="S30" i="4"/>
  <c r="R30" i="4"/>
  <c r="T29" i="4"/>
  <c r="S29" i="4"/>
  <c r="R29" i="4"/>
  <c r="T28" i="4"/>
  <c r="S28" i="4"/>
  <c r="R28" i="4"/>
  <c r="T27" i="4"/>
  <c r="S27" i="4"/>
  <c r="R27" i="4"/>
  <c r="T25" i="4"/>
  <c r="S25" i="4"/>
  <c r="R25" i="4"/>
  <c r="T24" i="4"/>
  <c r="S24" i="4"/>
  <c r="R24" i="4"/>
  <c r="T23" i="4"/>
  <c r="S23" i="4"/>
  <c r="R23" i="4"/>
  <c r="T22" i="4"/>
  <c r="S22" i="4"/>
  <c r="R22" i="4"/>
  <c r="T21" i="4"/>
  <c r="S21" i="4"/>
  <c r="R21" i="4"/>
  <c r="T20" i="4"/>
  <c r="S20" i="4"/>
  <c r="R20" i="4"/>
  <c r="T19" i="4"/>
  <c r="S19" i="4"/>
  <c r="R19" i="4"/>
  <c r="T18" i="4"/>
  <c r="S18" i="4"/>
  <c r="R18" i="4"/>
  <c r="T17" i="4"/>
  <c r="S17" i="4"/>
  <c r="R17" i="4"/>
  <c r="T16" i="4"/>
  <c r="S16" i="4"/>
  <c r="R16" i="4"/>
  <c r="T15" i="4"/>
  <c r="S15" i="4"/>
  <c r="R15" i="4"/>
  <c r="T14" i="4"/>
  <c r="S14" i="4"/>
  <c r="R14" i="4"/>
  <c r="T13" i="4"/>
  <c r="S13" i="4"/>
  <c r="R13" i="4"/>
  <c r="T12" i="4"/>
  <c r="S12" i="4"/>
  <c r="R12" i="4"/>
  <c r="G150" i="4"/>
  <c r="F150" i="4"/>
  <c r="E150" i="4"/>
  <c r="G149" i="4"/>
  <c r="F149" i="4"/>
  <c r="E149" i="4"/>
  <c r="G148" i="4"/>
  <c r="F148" i="4"/>
  <c r="E148" i="4"/>
  <c r="G147" i="4"/>
  <c r="F147" i="4"/>
  <c r="E147" i="4"/>
  <c r="G146" i="4"/>
  <c r="F146" i="4"/>
  <c r="E146" i="4"/>
  <c r="G145" i="4"/>
  <c r="F145" i="4"/>
  <c r="E145" i="4"/>
  <c r="G144" i="4"/>
  <c r="F144" i="4"/>
  <c r="E144" i="4"/>
  <c r="G142" i="4"/>
  <c r="F142" i="4"/>
  <c r="E142" i="4"/>
  <c r="G141" i="4"/>
  <c r="F141" i="4"/>
  <c r="E141" i="4"/>
  <c r="G140" i="4"/>
  <c r="F140" i="4"/>
  <c r="E140" i="4"/>
  <c r="G139" i="4"/>
  <c r="F139" i="4"/>
  <c r="E139" i="4"/>
  <c r="G137" i="4"/>
  <c r="F137" i="4"/>
  <c r="E137" i="4"/>
  <c r="G136" i="4"/>
  <c r="F136" i="4"/>
  <c r="E136" i="4"/>
  <c r="G135" i="4"/>
  <c r="F135" i="4"/>
  <c r="E135" i="4"/>
  <c r="G134" i="4"/>
  <c r="F134" i="4"/>
  <c r="E134" i="4"/>
  <c r="G133" i="4"/>
  <c r="F133" i="4"/>
  <c r="E133" i="4"/>
  <c r="G132" i="4"/>
  <c r="F132" i="4"/>
  <c r="E132" i="4"/>
  <c r="G131" i="4"/>
  <c r="F131" i="4"/>
  <c r="E131" i="4"/>
  <c r="G130" i="4"/>
  <c r="F130" i="4"/>
  <c r="E130" i="4"/>
  <c r="G129" i="4"/>
  <c r="F129" i="4"/>
  <c r="E129" i="4"/>
  <c r="G128" i="4"/>
  <c r="F128" i="4"/>
  <c r="E128" i="4"/>
  <c r="G127" i="4"/>
  <c r="F127" i="4"/>
  <c r="E127" i="4"/>
  <c r="G126" i="4"/>
  <c r="F126" i="4"/>
  <c r="E126" i="4"/>
  <c r="G125" i="4"/>
  <c r="F125" i="4"/>
  <c r="E125" i="4"/>
  <c r="G123" i="4"/>
  <c r="F123" i="4"/>
  <c r="E123" i="4"/>
  <c r="G122" i="4"/>
  <c r="F122" i="4"/>
  <c r="E122" i="4"/>
  <c r="G121" i="4"/>
  <c r="F121" i="4"/>
  <c r="E121" i="4"/>
  <c r="G120" i="4"/>
  <c r="F120" i="4"/>
  <c r="E120" i="4"/>
  <c r="G119" i="4"/>
  <c r="F119" i="4"/>
  <c r="E119" i="4"/>
  <c r="G118" i="4"/>
  <c r="F118" i="4"/>
  <c r="E118" i="4"/>
  <c r="G117" i="4"/>
  <c r="F117" i="4"/>
  <c r="E117" i="4"/>
  <c r="G116" i="4"/>
  <c r="F116" i="4"/>
  <c r="E116" i="4"/>
  <c r="G115" i="4"/>
  <c r="F115" i="4"/>
  <c r="E115" i="4"/>
  <c r="G114" i="4"/>
  <c r="F114" i="4"/>
  <c r="E114" i="4"/>
  <c r="G113" i="4"/>
  <c r="F113" i="4"/>
  <c r="E113" i="4"/>
  <c r="G112" i="4"/>
  <c r="F112" i="4"/>
  <c r="E112" i="4"/>
  <c r="G110" i="4"/>
  <c r="F110" i="4"/>
  <c r="E110" i="4"/>
  <c r="G109" i="4"/>
  <c r="F109" i="4"/>
  <c r="E109" i="4"/>
  <c r="G108" i="4"/>
  <c r="F108" i="4"/>
  <c r="E108" i="4"/>
  <c r="G107" i="4"/>
  <c r="F107" i="4"/>
  <c r="E107" i="4"/>
  <c r="G106" i="4"/>
  <c r="F106" i="4"/>
  <c r="E106" i="4"/>
  <c r="G105" i="4"/>
  <c r="F105" i="4"/>
  <c r="E105" i="4"/>
  <c r="G104" i="4"/>
  <c r="F104" i="4"/>
  <c r="E104" i="4"/>
  <c r="G103" i="4"/>
  <c r="F103" i="4"/>
  <c r="E103" i="4"/>
  <c r="G102" i="4"/>
  <c r="F102" i="4"/>
  <c r="E102" i="4"/>
  <c r="G101" i="4"/>
  <c r="F101" i="4"/>
  <c r="E101" i="4"/>
  <c r="G100" i="4"/>
  <c r="F100" i="4"/>
  <c r="E100" i="4"/>
  <c r="G99" i="4"/>
  <c r="F99" i="4"/>
  <c r="E99" i="4"/>
  <c r="G98" i="4"/>
  <c r="F98" i="4"/>
  <c r="E98" i="4"/>
  <c r="G97" i="4"/>
  <c r="F97" i="4"/>
  <c r="E97" i="4"/>
  <c r="G96" i="4"/>
  <c r="F96" i="4"/>
  <c r="E96" i="4"/>
  <c r="G95" i="4"/>
  <c r="F95" i="4"/>
  <c r="E95" i="4"/>
  <c r="G94" i="4"/>
  <c r="F94" i="4"/>
  <c r="E94" i="4"/>
  <c r="G93" i="4"/>
  <c r="F93" i="4"/>
  <c r="E93" i="4"/>
  <c r="G91" i="4"/>
  <c r="F91" i="4"/>
  <c r="E91" i="4"/>
  <c r="G90" i="4"/>
  <c r="F90" i="4"/>
  <c r="E90" i="4"/>
  <c r="G89" i="4"/>
  <c r="F89" i="4"/>
  <c r="E89" i="4"/>
  <c r="G88" i="4"/>
  <c r="F88" i="4"/>
  <c r="E88" i="4"/>
  <c r="G87" i="4"/>
  <c r="F87" i="4"/>
  <c r="E87" i="4"/>
  <c r="G86" i="4"/>
  <c r="F86" i="4"/>
  <c r="E86" i="4"/>
  <c r="G85" i="4"/>
  <c r="F85" i="4"/>
  <c r="E85" i="4"/>
  <c r="G84" i="4"/>
  <c r="F84" i="4"/>
  <c r="E84" i="4"/>
  <c r="G83" i="4"/>
  <c r="F83" i="4"/>
  <c r="E83" i="4"/>
  <c r="G82" i="4"/>
  <c r="F82" i="4"/>
  <c r="E82" i="4"/>
  <c r="G80" i="4"/>
  <c r="F80" i="4"/>
  <c r="E80" i="4"/>
  <c r="G79" i="4"/>
  <c r="F79" i="4"/>
  <c r="E79" i="4"/>
  <c r="G78" i="4"/>
  <c r="F78" i="4"/>
  <c r="E78" i="4"/>
  <c r="G77" i="4"/>
  <c r="F77" i="4"/>
  <c r="E77" i="4"/>
  <c r="G76" i="4"/>
  <c r="F76" i="4"/>
  <c r="E76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G69" i="4"/>
  <c r="F69" i="4"/>
  <c r="E69" i="4"/>
  <c r="G68" i="4"/>
  <c r="F68" i="4"/>
  <c r="E68" i="4"/>
  <c r="G67" i="4"/>
  <c r="F67" i="4"/>
  <c r="E67" i="4"/>
  <c r="G66" i="4"/>
  <c r="F66" i="4"/>
  <c r="E66" i="4"/>
  <c r="G65" i="4"/>
  <c r="F65" i="4"/>
  <c r="E65" i="4"/>
  <c r="G63" i="4"/>
  <c r="F63" i="4"/>
  <c r="E63" i="4"/>
  <c r="G62" i="4"/>
  <c r="F62" i="4"/>
  <c r="E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G54" i="4"/>
  <c r="F54" i="4"/>
  <c r="E54" i="4"/>
  <c r="G53" i="4"/>
  <c r="F53" i="4"/>
  <c r="E53" i="4"/>
  <c r="G52" i="4"/>
  <c r="F52" i="4"/>
  <c r="E52" i="4"/>
  <c r="G51" i="4"/>
  <c r="F51" i="4"/>
  <c r="E51" i="4"/>
  <c r="G50" i="4"/>
  <c r="F50" i="4"/>
  <c r="E50" i="4"/>
  <c r="G48" i="4"/>
  <c r="F48" i="4"/>
  <c r="E48" i="4"/>
  <c r="G47" i="4"/>
  <c r="F47" i="4"/>
  <c r="E47" i="4"/>
  <c r="G46" i="4"/>
  <c r="F46" i="4"/>
  <c r="E46" i="4"/>
  <c r="G45" i="4"/>
  <c r="F45" i="4"/>
  <c r="E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5" i="4"/>
  <c r="F25" i="4"/>
  <c r="E25" i="4"/>
  <c r="G24" i="4"/>
  <c r="F24" i="4"/>
  <c r="E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G17" i="4"/>
  <c r="F17" i="4"/>
  <c r="E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50" i="32" l="1"/>
  <c r="F150" i="32"/>
  <c r="E150" i="32"/>
  <c r="G149" i="32"/>
  <c r="F149" i="32"/>
  <c r="E149" i="32"/>
  <c r="G148" i="32"/>
  <c r="F148" i="32"/>
  <c r="E148" i="32"/>
  <c r="G147" i="32"/>
  <c r="F147" i="32"/>
  <c r="E147" i="32"/>
  <c r="G146" i="32"/>
  <c r="F146" i="32"/>
  <c r="E146" i="32"/>
  <c r="G145" i="32"/>
  <c r="F145" i="32"/>
  <c r="E145" i="32"/>
  <c r="G144" i="32"/>
  <c r="F144" i="32"/>
  <c r="E144" i="32"/>
  <c r="G142" i="32"/>
  <c r="F142" i="32"/>
  <c r="E142" i="32"/>
  <c r="G141" i="32"/>
  <c r="F141" i="32"/>
  <c r="E141" i="32"/>
  <c r="G140" i="32"/>
  <c r="F140" i="32"/>
  <c r="E140" i="32"/>
  <c r="G139" i="32"/>
  <c r="F139" i="32"/>
  <c r="E139" i="32"/>
  <c r="G137" i="32"/>
  <c r="F137" i="32"/>
  <c r="E137" i="32"/>
  <c r="G136" i="32"/>
  <c r="F136" i="32"/>
  <c r="E136" i="32"/>
  <c r="G135" i="32"/>
  <c r="F135" i="32"/>
  <c r="E135" i="32"/>
  <c r="G134" i="32"/>
  <c r="F134" i="32"/>
  <c r="E134" i="32"/>
  <c r="G133" i="32"/>
  <c r="F133" i="32"/>
  <c r="E133" i="32"/>
  <c r="G132" i="32"/>
  <c r="F132" i="32"/>
  <c r="E132" i="32"/>
  <c r="G131" i="32"/>
  <c r="F131" i="32"/>
  <c r="E131" i="32"/>
  <c r="G130" i="32"/>
  <c r="F130" i="32"/>
  <c r="E130" i="32"/>
  <c r="G129" i="32"/>
  <c r="F129" i="32"/>
  <c r="E129" i="32"/>
  <c r="G128" i="32"/>
  <c r="F128" i="32"/>
  <c r="E128" i="32"/>
  <c r="G127" i="32"/>
  <c r="F127" i="32"/>
  <c r="E127" i="32"/>
  <c r="G126" i="32"/>
  <c r="F126" i="32"/>
  <c r="E126" i="32"/>
  <c r="G125" i="32"/>
  <c r="F125" i="32"/>
  <c r="E125" i="32"/>
  <c r="G123" i="32"/>
  <c r="F123" i="32"/>
  <c r="E123" i="32"/>
  <c r="G122" i="32"/>
  <c r="F122" i="32"/>
  <c r="E122" i="32"/>
  <c r="G121" i="32"/>
  <c r="F121" i="32"/>
  <c r="E121" i="32"/>
  <c r="G120" i="32"/>
  <c r="F120" i="32"/>
  <c r="E120" i="32"/>
  <c r="G119" i="32"/>
  <c r="F119" i="32"/>
  <c r="E119" i="32"/>
  <c r="G118" i="32"/>
  <c r="F118" i="32"/>
  <c r="E118" i="32"/>
  <c r="G117" i="32"/>
  <c r="F117" i="32"/>
  <c r="E117" i="32"/>
  <c r="G116" i="32"/>
  <c r="F116" i="32"/>
  <c r="E116" i="32"/>
  <c r="G115" i="32"/>
  <c r="F115" i="32"/>
  <c r="E115" i="32"/>
  <c r="G114" i="32"/>
  <c r="F114" i="32"/>
  <c r="E114" i="32"/>
  <c r="G113" i="32"/>
  <c r="F113" i="32"/>
  <c r="E113" i="32"/>
  <c r="G112" i="32"/>
  <c r="F112" i="32"/>
  <c r="E112" i="32"/>
  <c r="G110" i="32"/>
  <c r="F110" i="32"/>
  <c r="E110" i="32"/>
  <c r="G109" i="32"/>
  <c r="F109" i="32"/>
  <c r="E109" i="32"/>
  <c r="G108" i="32"/>
  <c r="F108" i="32"/>
  <c r="E108" i="32"/>
  <c r="G107" i="32"/>
  <c r="F107" i="32"/>
  <c r="E107" i="32"/>
  <c r="G106" i="32"/>
  <c r="F106" i="32"/>
  <c r="E106" i="32"/>
  <c r="G105" i="32"/>
  <c r="F105" i="32"/>
  <c r="E105" i="32"/>
  <c r="G104" i="32"/>
  <c r="F104" i="32"/>
  <c r="E104" i="32"/>
  <c r="G103" i="32"/>
  <c r="F103" i="32"/>
  <c r="E103" i="32"/>
  <c r="G102" i="32"/>
  <c r="F102" i="32"/>
  <c r="E102" i="32"/>
  <c r="G101" i="32"/>
  <c r="F101" i="32"/>
  <c r="E101" i="32"/>
  <c r="G100" i="32"/>
  <c r="F100" i="32"/>
  <c r="E100" i="32"/>
  <c r="G99" i="32"/>
  <c r="F99" i="32"/>
  <c r="E99" i="32"/>
  <c r="G98" i="32"/>
  <c r="F98" i="32"/>
  <c r="E98" i="32"/>
  <c r="G97" i="32"/>
  <c r="F97" i="32"/>
  <c r="E97" i="32"/>
  <c r="G96" i="32"/>
  <c r="F96" i="32"/>
  <c r="E96" i="32"/>
  <c r="G95" i="32"/>
  <c r="F95" i="32"/>
  <c r="E95" i="32"/>
  <c r="G94" i="32"/>
  <c r="F94" i="32"/>
  <c r="E94" i="32"/>
  <c r="G93" i="32"/>
  <c r="F93" i="32"/>
  <c r="E93" i="32"/>
  <c r="G91" i="32"/>
  <c r="F91" i="32"/>
  <c r="E91" i="32"/>
  <c r="G90" i="32"/>
  <c r="F90" i="32"/>
  <c r="E90" i="32"/>
  <c r="G89" i="32"/>
  <c r="F89" i="32"/>
  <c r="E89" i="32"/>
  <c r="G88" i="32"/>
  <c r="F88" i="32"/>
  <c r="E88" i="32"/>
  <c r="G87" i="32"/>
  <c r="F87" i="32"/>
  <c r="E87" i="32"/>
  <c r="G86" i="32"/>
  <c r="F86" i="32"/>
  <c r="E86" i="32"/>
  <c r="G85" i="32"/>
  <c r="F85" i="32"/>
  <c r="E85" i="32"/>
  <c r="G84" i="32"/>
  <c r="F84" i="32"/>
  <c r="E84" i="32"/>
  <c r="G83" i="32"/>
  <c r="F83" i="32"/>
  <c r="E83" i="32"/>
  <c r="G82" i="32"/>
  <c r="F82" i="32"/>
  <c r="E82" i="32"/>
  <c r="G80" i="32"/>
  <c r="F80" i="32"/>
  <c r="E80" i="32"/>
  <c r="G79" i="32"/>
  <c r="F79" i="32"/>
  <c r="E79" i="32"/>
  <c r="G78" i="32"/>
  <c r="F78" i="32"/>
  <c r="E78" i="32"/>
  <c r="G77" i="32"/>
  <c r="F77" i="32"/>
  <c r="E77" i="32"/>
  <c r="G76" i="32"/>
  <c r="F76" i="32"/>
  <c r="E76" i="32"/>
  <c r="G74" i="32"/>
  <c r="F74" i="32"/>
  <c r="E74" i="32"/>
  <c r="G73" i="32"/>
  <c r="F73" i="32"/>
  <c r="E73" i="32"/>
  <c r="G72" i="32"/>
  <c r="F72" i="32"/>
  <c r="E72" i="32"/>
  <c r="G71" i="32"/>
  <c r="F71" i="32"/>
  <c r="E71" i="32"/>
  <c r="G70" i="32"/>
  <c r="F70" i="32"/>
  <c r="E70" i="32"/>
  <c r="G69" i="32"/>
  <c r="F69" i="32"/>
  <c r="E69" i="32"/>
  <c r="G68" i="32"/>
  <c r="F68" i="32"/>
  <c r="E68" i="32"/>
  <c r="G67" i="32"/>
  <c r="F67" i="32"/>
  <c r="E67" i="32"/>
  <c r="G66" i="32"/>
  <c r="F66" i="32"/>
  <c r="E66" i="32"/>
  <c r="G65" i="32"/>
  <c r="F65" i="32"/>
  <c r="E65" i="32"/>
  <c r="G63" i="32"/>
  <c r="F63" i="32"/>
  <c r="E63" i="32"/>
  <c r="G62" i="32"/>
  <c r="F62" i="32"/>
  <c r="E62" i="32"/>
  <c r="G61" i="32"/>
  <c r="F61" i="32"/>
  <c r="E61" i="32"/>
  <c r="G60" i="32"/>
  <c r="F60" i="32"/>
  <c r="E60" i="32"/>
  <c r="G59" i="32"/>
  <c r="F59" i="32"/>
  <c r="E59" i="32"/>
  <c r="G58" i="32"/>
  <c r="F58" i="32"/>
  <c r="E58" i="32"/>
  <c r="G57" i="32"/>
  <c r="F57" i="32"/>
  <c r="E57" i="32"/>
  <c r="G56" i="32"/>
  <c r="F56" i="32"/>
  <c r="E56" i="32"/>
  <c r="G55" i="32"/>
  <c r="F55" i="32"/>
  <c r="E55" i="32"/>
  <c r="G54" i="32"/>
  <c r="F54" i="32"/>
  <c r="E54" i="32"/>
  <c r="G53" i="32"/>
  <c r="F53" i="32"/>
  <c r="E53" i="32"/>
  <c r="G52" i="32"/>
  <c r="F52" i="32"/>
  <c r="E52" i="32"/>
  <c r="G51" i="32"/>
  <c r="F51" i="32"/>
  <c r="E51" i="32"/>
  <c r="G50" i="32"/>
  <c r="F50" i="32"/>
  <c r="E50" i="32"/>
  <c r="G48" i="32"/>
  <c r="F48" i="32"/>
  <c r="E48" i="32"/>
  <c r="G47" i="32"/>
  <c r="F47" i="32"/>
  <c r="E47" i="32"/>
  <c r="G46" i="32"/>
  <c r="F46" i="32"/>
  <c r="E46" i="32"/>
  <c r="G45" i="32"/>
  <c r="F45" i="32"/>
  <c r="E45" i="32"/>
  <c r="G44" i="32"/>
  <c r="F44" i="32"/>
  <c r="E44" i="32"/>
  <c r="G43" i="32"/>
  <c r="F43" i="32"/>
  <c r="E43" i="32"/>
  <c r="G42" i="32"/>
  <c r="F42" i="32"/>
  <c r="E42" i="32"/>
  <c r="G41" i="32"/>
  <c r="F41" i="32"/>
  <c r="E41" i="32"/>
  <c r="G40" i="32"/>
  <c r="F40" i="32"/>
  <c r="E40" i="32"/>
  <c r="G39" i="32"/>
  <c r="F39" i="32"/>
  <c r="E39" i="32"/>
  <c r="G37" i="32"/>
  <c r="F37" i="32"/>
  <c r="E37" i="32"/>
  <c r="G36" i="32"/>
  <c r="F36" i="32"/>
  <c r="E36" i="32"/>
  <c r="G35" i="32"/>
  <c r="F35" i="32"/>
  <c r="E35" i="32"/>
  <c r="G34" i="32"/>
  <c r="F34" i="32"/>
  <c r="E34" i="32"/>
  <c r="G33" i="32"/>
  <c r="F33" i="32"/>
  <c r="E33" i="32"/>
  <c r="G32" i="32"/>
  <c r="F32" i="32"/>
  <c r="E32" i="32"/>
  <c r="G31" i="32"/>
  <c r="F31" i="32"/>
  <c r="E31" i="32"/>
  <c r="G30" i="32"/>
  <c r="F30" i="32"/>
  <c r="E30" i="32"/>
  <c r="G29" i="32"/>
  <c r="F29" i="32"/>
  <c r="E29" i="32"/>
  <c r="G28" i="32"/>
  <c r="F28" i="32"/>
  <c r="E28" i="32"/>
  <c r="G27" i="32"/>
  <c r="F27" i="32"/>
  <c r="E27" i="32"/>
  <c r="G25" i="32"/>
  <c r="F25" i="32"/>
  <c r="E25" i="32"/>
  <c r="G24" i="32"/>
  <c r="F24" i="32"/>
  <c r="E24" i="32"/>
  <c r="G23" i="32"/>
  <c r="F23" i="32"/>
  <c r="E23" i="32"/>
  <c r="G22" i="32"/>
  <c r="F22" i="32"/>
  <c r="E22" i="32"/>
  <c r="G21" i="32"/>
  <c r="F21" i="32"/>
  <c r="E21" i="32"/>
  <c r="G20" i="32"/>
  <c r="F20" i="32"/>
  <c r="E20" i="32"/>
  <c r="G19" i="32"/>
  <c r="F19" i="32"/>
  <c r="E19" i="32"/>
  <c r="G18" i="32"/>
  <c r="F18" i="32"/>
  <c r="E18" i="32"/>
  <c r="G17" i="32"/>
  <c r="F17" i="32"/>
  <c r="E17" i="32"/>
  <c r="G16" i="32"/>
  <c r="F16" i="32"/>
  <c r="E16" i="32"/>
  <c r="G15" i="32"/>
  <c r="F15" i="32"/>
  <c r="E15" i="32"/>
  <c r="G14" i="32"/>
  <c r="F14" i="32"/>
  <c r="E14" i="32"/>
  <c r="G13" i="32"/>
  <c r="F13" i="32"/>
  <c r="E13" i="32"/>
  <c r="G12" i="32"/>
  <c r="F12" i="32"/>
  <c r="E12" i="32"/>
  <c r="Z150" i="12"/>
  <c r="Y150" i="12"/>
  <c r="X150" i="12"/>
  <c r="Z149" i="12"/>
  <c r="Y149" i="12"/>
  <c r="X149" i="12"/>
  <c r="Z148" i="12"/>
  <c r="Y148" i="12"/>
  <c r="X148" i="12"/>
  <c r="Z147" i="12"/>
  <c r="Y147" i="12"/>
  <c r="X147" i="12"/>
  <c r="Z146" i="12"/>
  <c r="Y146" i="12"/>
  <c r="X146" i="12"/>
  <c r="Z145" i="12"/>
  <c r="Y145" i="12"/>
  <c r="X145" i="12"/>
  <c r="Z144" i="12"/>
  <c r="Y144" i="12"/>
  <c r="X144" i="12"/>
  <c r="Z142" i="12"/>
  <c r="Y142" i="12"/>
  <c r="X142" i="12"/>
  <c r="Z141" i="12"/>
  <c r="Y141" i="12"/>
  <c r="X141" i="12"/>
  <c r="Z140" i="12"/>
  <c r="Y140" i="12"/>
  <c r="X140" i="12"/>
  <c r="Z139" i="12"/>
  <c r="Y139" i="12"/>
  <c r="X139" i="12"/>
  <c r="Z137" i="12"/>
  <c r="Y137" i="12"/>
  <c r="X137" i="12"/>
  <c r="Z136" i="12"/>
  <c r="Y136" i="12"/>
  <c r="X136" i="12"/>
  <c r="Z135" i="12"/>
  <c r="Y135" i="12"/>
  <c r="X135" i="12"/>
  <c r="Z134" i="12"/>
  <c r="Y134" i="12"/>
  <c r="X134" i="12"/>
  <c r="Z133" i="12"/>
  <c r="Y133" i="12"/>
  <c r="X133" i="12"/>
  <c r="Z132" i="12"/>
  <c r="Y132" i="12"/>
  <c r="X132" i="12"/>
  <c r="Z131" i="12"/>
  <c r="Y131" i="12"/>
  <c r="X131" i="12"/>
  <c r="Z130" i="12"/>
  <c r="Y130" i="12"/>
  <c r="X130" i="12"/>
  <c r="Z129" i="12"/>
  <c r="Y129" i="12"/>
  <c r="X129" i="12"/>
  <c r="Z128" i="12"/>
  <c r="Y128" i="12"/>
  <c r="X128" i="12"/>
  <c r="Z127" i="12"/>
  <c r="Y127" i="12"/>
  <c r="X127" i="12"/>
  <c r="Z126" i="12"/>
  <c r="Y126" i="12"/>
  <c r="X126" i="12"/>
  <c r="Z125" i="12"/>
  <c r="Y125" i="12"/>
  <c r="X125" i="12"/>
  <c r="Z123" i="12"/>
  <c r="Y123" i="12"/>
  <c r="X123" i="12"/>
  <c r="Z122" i="12"/>
  <c r="Y122" i="12"/>
  <c r="X122" i="12"/>
  <c r="Z121" i="12"/>
  <c r="Y121" i="12"/>
  <c r="X121" i="12"/>
  <c r="Z120" i="12"/>
  <c r="Y120" i="12"/>
  <c r="X120" i="12"/>
  <c r="Z119" i="12"/>
  <c r="Y119" i="12"/>
  <c r="X119" i="12"/>
  <c r="Z118" i="12"/>
  <c r="Y118" i="12"/>
  <c r="X118" i="12"/>
  <c r="Z117" i="12"/>
  <c r="Y117" i="12"/>
  <c r="X117" i="12"/>
  <c r="Z116" i="12"/>
  <c r="Y116" i="12"/>
  <c r="X116" i="12"/>
  <c r="Z115" i="12"/>
  <c r="Y115" i="12"/>
  <c r="X115" i="12"/>
  <c r="Z114" i="12"/>
  <c r="Y114" i="12"/>
  <c r="X114" i="12"/>
  <c r="Z113" i="12"/>
  <c r="Y113" i="12"/>
  <c r="X113" i="12"/>
  <c r="Z112" i="12"/>
  <c r="Y112" i="12"/>
  <c r="X112" i="12"/>
  <c r="Z110" i="12"/>
  <c r="Y110" i="12"/>
  <c r="X110" i="12"/>
  <c r="Z109" i="12"/>
  <c r="Y109" i="12"/>
  <c r="X109" i="12"/>
  <c r="Z108" i="12"/>
  <c r="Y108" i="12"/>
  <c r="X108" i="12"/>
  <c r="Z107" i="12"/>
  <c r="Y107" i="12"/>
  <c r="X107" i="12"/>
  <c r="Z106" i="12"/>
  <c r="Y106" i="12"/>
  <c r="X106" i="12"/>
  <c r="Z105" i="12"/>
  <c r="Y105" i="12"/>
  <c r="X105" i="12"/>
  <c r="Z104" i="12"/>
  <c r="Y104" i="12"/>
  <c r="X104" i="12"/>
  <c r="Z103" i="12"/>
  <c r="Y103" i="12"/>
  <c r="X103" i="12"/>
  <c r="Z102" i="12"/>
  <c r="Y102" i="12"/>
  <c r="X102" i="12"/>
  <c r="Z101" i="12"/>
  <c r="Y101" i="12"/>
  <c r="X101" i="12"/>
  <c r="Z100" i="12"/>
  <c r="Y100" i="12"/>
  <c r="X100" i="12"/>
  <c r="Z99" i="12"/>
  <c r="Y99" i="12"/>
  <c r="X99" i="12"/>
  <c r="Z98" i="12"/>
  <c r="Y98" i="12"/>
  <c r="X98" i="12"/>
  <c r="Z97" i="12"/>
  <c r="Y97" i="12"/>
  <c r="X97" i="12"/>
  <c r="Z96" i="12"/>
  <c r="Y96" i="12"/>
  <c r="X96" i="12"/>
  <c r="Z95" i="12"/>
  <c r="Y95" i="12"/>
  <c r="X95" i="12"/>
  <c r="Z94" i="12"/>
  <c r="Y94" i="12"/>
  <c r="X94" i="12"/>
  <c r="Z93" i="12"/>
  <c r="Y93" i="12"/>
  <c r="X93" i="12"/>
  <c r="Z91" i="12"/>
  <c r="Y91" i="12"/>
  <c r="X91" i="12"/>
  <c r="Z90" i="12"/>
  <c r="Y90" i="12"/>
  <c r="X90" i="12"/>
  <c r="Z89" i="12"/>
  <c r="Y89" i="12"/>
  <c r="X89" i="12"/>
  <c r="Z88" i="12"/>
  <c r="Y88" i="12"/>
  <c r="X88" i="12"/>
  <c r="Z87" i="12"/>
  <c r="Y87" i="12"/>
  <c r="X87" i="12"/>
  <c r="Z86" i="12"/>
  <c r="Y86" i="12"/>
  <c r="X86" i="12"/>
  <c r="Z85" i="12"/>
  <c r="Y85" i="12"/>
  <c r="X85" i="12"/>
  <c r="Z84" i="12"/>
  <c r="Y84" i="12"/>
  <c r="X84" i="12"/>
  <c r="Z83" i="12"/>
  <c r="Y83" i="12"/>
  <c r="X83" i="12"/>
  <c r="Z82" i="12"/>
  <c r="Y82" i="12"/>
  <c r="X82" i="12"/>
  <c r="Z80" i="12"/>
  <c r="Y80" i="12"/>
  <c r="X80" i="12"/>
  <c r="Z79" i="12"/>
  <c r="Y79" i="12"/>
  <c r="X79" i="12"/>
  <c r="Z78" i="12"/>
  <c r="Y78" i="12"/>
  <c r="X78" i="12"/>
  <c r="Z77" i="12"/>
  <c r="Y77" i="12"/>
  <c r="X77" i="12"/>
  <c r="Z76" i="12"/>
  <c r="Y76" i="12"/>
  <c r="X76" i="12"/>
  <c r="Z74" i="12"/>
  <c r="Y74" i="12"/>
  <c r="X74" i="12"/>
  <c r="Z73" i="12"/>
  <c r="Y73" i="12"/>
  <c r="X73" i="12"/>
  <c r="Z72" i="12"/>
  <c r="Y72" i="12"/>
  <c r="X72" i="12"/>
  <c r="Z71" i="12"/>
  <c r="Y71" i="12"/>
  <c r="X71" i="12"/>
  <c r="Z70" i="12"/>
  <c r="Y70" i="12"/>
  <c r="X70" i="12"/>
  <c r="Z69" i="12"/>
  <c r="Y69" i="12"/>
  <c r="X69" i="12"/>
  <c r="Z68" i="12"/>
  <c r="Y68" i="12"/>
  <c r="X68" i="12"/>
  <c r="Z67" i="12"/>
  <c r="Y67" i="12"/>
  <c r="X67" i="12"/>
  <c r="Z66" i="12"/>
  <c r="Y66" i="12"/>
  <c r="X66" i="12"/>
  <c r="Z65" i="12"/>
  <c r="Y65" i="12"/>
  <c r="X65" i="12"/>
  <c r="Z63" i="12"/>
  <c r="Y63" i="12"/>
  <c r="X63" i="12"/>
  <c r="Z62" i="12"/>
  <c r="Y62" i="12"/>
  <c r="X62" i="12"/>
  <c r="Z61" i="12"/>
  <c r="Y61" i="12"/>
  <c r="X61" i="12"/>
  <c r="Z60" i="12"/>
  <c r="Y60" i="12"/>
  <c r="X60" i="12"/>
  <c r="Z59" i="12"/>
  <c r="Y59" i="12"/>
  <c r="X59" i="12"/>
  <c r="Z58" i="12"/>
  <c r="Y58" i="12"/>
  <c r="X58" i="12"/>
  <c r="Z57" i="12"/>
  <c r="Y57" i="12"/>
  <c r="X57" i="12"/>
  <c r="Z56" i="12"/>
  <c r="Y56" i="12"/>
  <c r="X56" i="12"/>
  <c r="Z55" i="12"/>
  <c r="Y55" i="12"/>
  <c r="X55" i="12"/>
  <c r="Z54" i="12"/>
  <c r="Y54" i="12"/>
  <c r="X54" i="12"/>
  <c r="Z53" i="12"/>
  <c r="Y53" i="12"/>
  <c r="X53" i="12"/>
  <c r="Z52" i="12"/>
  <c r="Y52" i="12"/>
  <c r="X52" i="12"/>
  <c r="Z51" i="12"/>
  <c r="Y51" i="12"/>
  <c r="X51" i="12"/>
  <c r="Z50" i="12"/>
  <c r="Y50" i="12"/>
  <c r="X50" i="12"/>
  <c r="Z48" i="12"/>
  <c r="Y48" i="12"/>
  <c r="X48" i="12"/>
  <c r="Z47" i="12"/>
  <c r="Y47" i="12"/>
  <c r="X47" i="12"/>
  <c r="Z46" i="12"/>
  <c r="Y46" i="12"/>
  <c r="X46" i="12"/>
  <c r="Z45" i="12"/>
  <c r="Y45" i="12"/>
  <c r="X45" i="12"/>
  <c r="Z44" i="12"/>
  <c r="Y44" i="12"/>
  <c r="X44" i="12"/>
  <c r="Z43" i="12"/>
  <c r="Y43" i="12"/>
  <c r="X43" i="12"/>
  <c r="Z42" i="12"/>
  <c r="Y42" i="12"/>
  <c r="X42" i="12"/>
  <c r="Z41" i="12"/>
  <c r="Y41" i="12"/>
  <c r="X41" i="12"/>
  <c r="Z40" i="12"/>
  <c r="Y40" i="12"/>
  <c r="X40" i="12"/>
  <c r="Z39" i="12"/>
  <c r="Y39" i="12"/>
  <c r="X39" i="12"/>
  <c r="Z37" i="12"/>
  <c r="Y37" i="12"/>
  <c r="X37" i="12"/>
  <c r="Z36" i="12"/>
  <c r="Y36" i="12"/>
  <c r="X36" i="12"/>
  <c r="Z35" i="12"/>
  <c r="Y35" i="12"/>
  <c r="X35" i="12"/>
  <c r="Z34" i="12"/>
  <c r="Y34" i="12"/>
  <c r="X34" i="12"/>
  <c r="Z33" i="12"/>
  <c r="Y33" i="12"/>
  <c r="X33" i="12"/>
  <c r="Z32" i="12"/>
  <c r="Y32" i="12"/>
  <c r="X32" i="12"/>
  <c r="Z31" i="12"/>
  <c r="Y31" i="12"/>
  <c r="X31" i="12"/>
  <c r="Z30" i="12"/>
  <c r="Y30" i="12"/>
  <c r="X30" i="12"/>
  <c r="Z29" i="12"/>
  <c r="Y29" i="12"/>
  <c r="X29" i="12"/>
  <c r="Z28" i="12"/>
  <c r="Y28" i="12"/>
  <c r="X28" i="12"/>
  <c r="Z27" i="12"/>
  <c r="Y27" i="12"/>
  <c r="X27" i="12"/>
  <c r="Z25" i="12"/>
  <c r="Y25" i="12"/>
  <c r="X25" i="12"/>
  <c r="Z24" i="12"/>
  <c r="Y24" i="12"/>
  <c r="X24" i="12"/>
  <c r="Z23" i="12"/>
  <c r="Y23" i="12"/>
  <c r="X23" i="12"/>
  <c r="Z22" i="12"/>
  <c r="Y22" i="12"/>
  <c r="X22" i="12"/>
  <c r="Z21" i="12"/>
  <c r="Y21" i="12"/>
  <c r="X21" i="12"/>
  <c r="Z20" i="12"/>
  <c r="Y20" i="12"/>
  <c r="X20" i="12"/>
  <c r="Z19" i="12"/>
  <c r="Y19" i="12"/>
  <c r="X19" i="12"/>
  <c r="Z18" i="12"/>
  <c r="Y18" i="12"/>
  <c r="X18" i="12"/>
  <c r="Z17" i="12"/>
  <c r="Y17" i="12"/>
  <c r="X17" i="12"/>
  <c r="Z16" i="12"/>
  <c r="Y16" i="12"/>
  <c r="X16" i="12"/>
  <c r="Z15" i="12"/>
  <c r="Y15" i="12"/>
  <c r="X15" i="12"/>
  <c r="Z14" i="12"/>
  <c r="Y14" i="12"/>
  <c r="X14" i="12"/>
  <c r="Z13" i="12"/>
  <c r="Y13" i="12"/>
  <c r="X13" i="12"/>
  <c r="Z12" i="12"/>
  <c r="Y12" i="12"/>
  <c r="X12" i="12"/>
  <c r="M150" i="12"/>
  <c r="L150" i="12"/>
  <c r="K150" i="12"/>
  <c r="M149" i="12"/>
  <c r="L149" i="12"/>
  <c r="K149" i="12"/>
  <c r="M148" i="12"/>
  <c r="L148" i="12"/>
  <c r="K148" i="12"/>
  <c r="M147" i="12"/>
  <c r="L147" i="12"/>
  <c r="K147" i="12"/>
  <c r="M146" i="12"/>
  <c r="L146" i="12"/>
  <c r="K146" i="12"/>
  <c r="M145" i="12"/>
  <c r="L145" i="12"/>
  <c r="K145" i="12"/>
  <c r="M144" i="12"/>
  <c r="L144" i="12"/>
  <c r="K144" i="12"/>
  <c r="M142" i="12"/>
  <c r="L142" i="12"/>
  <c r="K142" i="12"/>
  <c r="M141" i="12"/>
  <c r="L141" i="12"/>
  <c r="K141" i="12"/>
  <c r="M140" i="12"/>
  <c r="L140" i="12"/>
  <c r="K140" i="12"/>
  <c r="M139" i="12"/>
  <c r="L139" i="12"/>
  <c r="K139" i="12"/>
  <c r="M137" i="12"/>
  <c r="L137" i="12"/>
  <c r="K137" i="12"/>
  <c r="M136" i="12"/>
  <c r="L136" i="12"/>
  <c r="K136" i="12"/>
  <c r="M135" i="12"/>
  <c r="L135" i="12"/>
  <c r="K135" i="12"/>
  <c r="M134" i="12"/>
  <c r="L134" i="12"/>
  <c r="K134" i="12"/>
  <c r="M133" i="12"/>
  <c r="L133" i="12"/>
  <c r="K133" i="12"/>
  <c r="M132" i="12"/>
  <c r="L132" i="12"/>
  <c r="K132" i="12"/>
  <c r="M131" i="12"/>
  <c r="L131" i="12"/>
  <c r="K131" i="12"/>
  <c r="M130" i="12"/>
  <c r="L130" i="12"/>
  <c r="K130" i="12"/>
  <c r="M129" i="12"/>
  <c r="L129" i="12"/>
  <c r="K129" i="12"/>
  <c r="M128" i="12"/>
  <c r="L128" i="12"/>
  <c r="K128" i="12"/>
  <c r="M127" i="12"/>
  <c r="L127" i="12"/>
  <c r="K127" i="12"/>
  <c r="M126" i="12"/>
  <c r="L126" i="12"/>
  <c r="K126" i="12"/>
  <c r="M125" i="12"/>
  <c r="L125" i="12"/>
  <c r="K125" i="12"/>
  <c r="M123" i="12"/>
  <c r="L123" i="12"/>
  <c r="K123" i="12"/>
  <c r="M122" i="12"/>
  <c r="L122" i="12"/>
  <c r="K122" i="12"/>
  <c r="M121" i="12"/>
  <c r="L121" i="12"/>
  <c r="K121" i="12"/>
  <c r="M120" i="12"/>
  <c r="L120" i="12"/>
  <c r="K120" i="12"/>
  <c r="M119" i="12"/>
  <c r="L119" i="12"/>
  <c r="K119" i="12"/>
  <c r="M118" i="12"/>
  <c r="L118" i="12"/>
  <c r="K118" i="12"/>
  <c r="M117" i="12"/>
  <c r="L117" i="12"/>
  <c r="K117" i="12"/>
  <c r="M116" i="12"/>
  <c r="L116" i="12"/>
  <c r="K116" i="12"/>
  <c r="M115" i="12"/>
  <c r="L115" i="12"/>
  <c r="K115" i="12"/>
  <c r="M114" i="12"/>
  <c r="L114" i="12"/>
  <c r="K114" i="12"/>
  <c r="M113" i="12"/>
  <c r="L113" i="12"/>
  <c r="K113" i="12"/>
  <c r="M112" i="12"/>
  <c r="L112" i="12"/>
  <c r="K112" i="12"/>
  <c r="M110" i="12"/>
  <c r="L110" i="12"/>
  <c r="K110" i="12"/>
  <c r="M109" i="12"/>
  <c r="L109" i="12"/>
  <c r="K109" i="12"/>
  <c r="M108" i="12"/>
  <c r="L108" i="12"/>
  <c r="K108" i="12"/>
  <c r="M107" i="12"/>
  <c r="L107" i="12"/>
  <c r="K107" i="12"/>
  <c r="M106" i="12"/>
  <c r="L106" i="12"/>
  <c r="K106" i="12"/>
  <c r="M105" i="12"/>
  <c r="L105" i="12"/>
  <c r="K105" i="12"/>
  <c r="M104" i="12"/>
  <c r="L104" i="12"/>
  <c r="K104" i="12"/>
  <c r="M103" i="12"/>
  <c r="L103" i="12"/>
  <c r="K103" i="12"/>
  <c r="M102" i="12"/>
  <c r="L102" i="12"/>
  <c r="K102" i="12"/>
  <c r="M101" i="12"/>
  <c r="L101" i="12"/>
  <c r="K101" i="12"/>
  <c r="M100" i="12"/>
  <c r="L100" i="12"/>
  <c r="K100" i="12"/>
  <c r="M99" i="12"/>
  <c r="L99" i="12"/>
  <c r="K99" i="12"/>
  <c r="M98" i="12"/>
  <c r="L98" i="12"/>
  <c r="K98" i="12"/>
  <c r="M97" i="12"/>
  <c r="L97" i="12"/>
  <c r="K97" i="12"/>
  <c r="M96" i="12"/>
  <c r="L96" i="12"/>
  <c r="K96" i="12"/>
  <c r="M95" i="12"/>
  <c r="L95" i="12"/>
  <c r="K95" i="12"/>
  <c r="M94" i="12"/>
  <c r="L94" i="12"/>
  <c r="K94" i="12"/>
  <c r="M93" i="12"/>
  <c r="L93" i="12"/>
  <c r="K93" i="12"/>
  <c r="M91" i="12"/>
  <c r="L91" i="12"/>
  <c r="K91" i="12"/>
  <c r="M90" i="12"/>
  <c r="L90" i="12"/>
  <c r="K90" i="12"/>
  <c r="M89" i="12"/>
  <c r="L89" i="12"/>
  <c r="K89" i="12"/>
  <c r="M88" i="12"/>
  <c r="L88" i="12"/>
  <c r="K88" i="12"/>
  <c r="M87" i="12"/>
  <c r="L87" i="12"/>
  <c r="K87" i="12"/>
  <c r="M86" i="12"/>
  <c r="L86" i="12"/>
  <c r="K86" i="12"/>
  <c r="M85" i="12"/>
  <c r="L85" i="12"/>
  <c r="K85" i="12"/>
  <c r="M84" i="12"/>
  <c r="L84" i="12"/>
  <c r="K84" i="12"/>
  <c r="M83" i="12"/>
  <c r="L83" i="12"/>
  <c r="K83" i="12"/>
  <c r="M82" i="12"/>
  <c r="L82" i="12"/>
  <c r="K82" i="12"/>
  <c r="M80" i="12"/>
  <c r="L80" i="12"/>
  <c r="K80" i="12"/>
  <c r="M79" i="12"/>
  <c r="L79" i="12"/>
  <c r="K79" i="12"/>
  <c r="M78" i="12"/>
  <c r="L78" i="12"/>
  <c r="K78" i="12"/>
  <c r="M77" i="12"/>
  <c r="L77" i="12"/>
  <c r="K77" i="12"/>
  <c r="M76" i="12"/>
  <c r="L76" i="12"/>
  <c r="K76" i="12"/>
  <c r="M74" i="12"/>
  <c r="L74" i="12"/>
  <c r="K74" i="12"/>
  <c r="M73" i="12"/>
  <c r="L73" i="12"/>
  <c r="K73" i="12"/>
  <c r="M72" i="12"/>
  <c r="L72" i="12"/>
  <c r="K72" i="12"/>
  <c r="M71" i="12"/>
  <c r="L71" i="12"/>
  <c r="K71" i="12"/>
  <c r="M70" i="12"/>
  <c r="L70" i="12"/>
  <c r="K70" i="12"/>
  <c r="M69" i="12"/>
  <c r="L69" i="12"/>
  <c r="K69" i="12"/>
  <c r="M68" i="12"/>
  <c r="L68" i="12"/>
  <c r="K68" i="12"/>
  <c r="M67" i="12"/>
  <c r="L67" i="12"/>
  <c r="K67" i="12"/>
  <c r="M66" i="12"/>
  <c r="L66" i="12"/>
  <c r="K66" i="12"/>
  <c r="M65" i="12"/>
  <c r="L65" i="12"/>
  <c r="K65" i="12"/>
  <c r="M63" i="12"/>
  <c r="L63" i="12"/>
  <c r="K63" i="12"/>
  <c r="M62" i="12"/>
  <c r="L62" i="12"/>
  <c r="K62" i="12"/>
  <c r="M61" i="12"/>
  <c r="L61" i="12"/>
  <c r="K61" i="12"/>
  <c r="M60" i="12"/>
  <c r="L60" i="12"/>
  <c r="K60" i="12"/>
  <c r="M59" i="12"/>
  <c r="L59" i="12"/>
  <c r="K59" i="12"/>
  <c r="M58" i="12"/>
  <c r="L58" i="12"/>
  <c r="K58" i="12"/>
  <c r="M57" i="12"/>
  <c r="L57" i="12"/>
  <c r="K57" i="12"/>
  <c r="M56" i="12"/>
  <c r="L56" i="12"/>
  <c r="K56" i="12"/>
  <c r="M55" i="12"/>
  <c r="L55" i="12"/>
  <c r="K55" i="12"/>
  <c r="M54" i="12"/>
  <c r="L54" i="12"/>
  <c r="K54" i="12"/>
  <c r="M53" i="12"/>
  <c r="L53" i="12"/>
  <c r="K53" i="12"/>
  <c r="M52" i="12"/>
  <c r="L52" i="12"/>
  <c r="K52" i="12"/>
  <c r="M51" i="12"/>
  <c r="L51" i="12"/>
  <c r="K51" i="12"/>
  <c r="M50" i="12"/>
  <c r="L50" i="12"/>
  <c r="K50" i="12"/>
  <c r="M48" i="12"/>
  <c r="L48" i="12"/>
  <c r="K48" i="12"/>
  <c r="M47" i="12"/>
  <c r="L47" i="12"/>
  <c r="K47" i="12"/>
  <c r="M46" i="12"/>
  <c r="L46" i="12"/>
  <c r="K46" i="12"/>
  <c r="M45" i="12"/>
  <c r="L45" i="12"/>
  <c r="K45" i="12"/>
  <c r="M44" i="12"/>
  <c r="L44" i="12"/>
  <c r="K44" i="12"/>
  <c r="M43" i="12"/>
  <c r="L43" i="12"/>
  <c r="K43" i="12"/>
  <c r="M42" i="12"/>
  <c r="L42" i="12"/>
  <c r="K42" i="12"/>
  <c r="M41" i="12"/>
  <c r="L41" i="12"/>
  <c r="K41" i="12"/>
  <c r="M40" i="12"/>
  <c r="L40" i="12"/>
  <c r="K40" i="12"/>
  <c r="M39" i="12"/>
  <c r="L39" i="12"/>
  <c r="K39" i="12"/>
  <c r="M37" i="12"/>
  <c r="L37" i="12"/>
  <c r="K37" i="12"/>
  <c r="M36" i="12"/>
  <c r="L36" i="12"/>
  <c r="K36" i="12"/>
  <c r="M35" i="12"/>
  <c r="L35" i="12"/>
  <c r="K35" i="12"/>
  <c r="M34" i="12"/>
  <c r="L34" i="12"/>
  <c r="K34" i="12"/>
  <c r="M33" i="12"/>
  <c r="L33" i="12"/>
  <c r="K33" i="12"/>
  <c r="M32" i="12"/>
  <c r="L32" i="12"/>
  <c r="K32" i="12"/>
  <c r="M31" i="12"/>
  <c r="L31" i="12"/>
  <c r="K31" i="12"/>
  <c r="M30" i="12"/>
  <c r="L30" i="12"/>
  <c r="K30" i="12"/>
  <c r="M29" i="12"/>
  <c r="L29" i="12"/>
  <c r="K29" i="12"/>
  <c r="M28" i="12"/>
  <c r="L28" i="12"/>
  <c r="K28" i="12"/>
  <c r="M27" i="12"/>
  <c r="L27" i="12"/>
  <c r="K27" i="12"/>
  <c r="M25" i="12"/>
  <c r="L25" i="12"/>
  <c r="K25" i="12"/>
  <c r="M24" i="12"/>
  <c r="L24" i="12"/>
  <c r="K24" i="12"/>
  <c r="M23" i="12"/>
  <c r="L23" i="12"/>
  <c r="K23" i="12"/>
  <c r="M22" i="12"/>
  <c r="L22" i="12"/>
  <c r="K22" i="12"/>
  <c r="M21" i="12"/>
  <c r="L21" i="12"/>
  <c r="K21" i="12"/>
  <c r="M20" i="12"/>
  <c r="L20" i="12"/>
  <c r="K20" i="12"/>
  <c r="M19" i="12"/>
  <c r="L19" i="12"/>
  <c r="K19" i="12"/>
  <c r="M18" i="12"/>
  <c r="L18" i="12"/>
  <c r="K18" i="12"/>
  <c r="M17" i="12"/>
  <c r="L17" i="12"/>
  <c r="K17" i="12"/>
  <c r="M16" i="12"/>
  <c r="L16" i="12"/>
  <c r="K16" i="12"/>
  <c r="M15" i="12"/>
  <c r="L15" i="12"/>
  <c r="K15" i="12"/>
  <c r="M14" i="12"/>
  <c r="L14" i="12"/>
  <c r="K14" i="12"/>
  <c r="M13" i="12"/>
  <c r="L13" i="12"/>
  <c r="K13" i="12"/>
  <c r="M12" i="12"/>
  <c r="L12" i="12"/>
  <c r="K12" i="12"/>
  <c r="Z150" i="13"/>
  <c r="Y150" i="13"/>
  <c r="X150" i="13"/>
  <c r="Z149" i="13"/>
  <c r="Y149" i="13"/>
  <c r="X149" i="13"/>
  <c r="Z148" i="13"/>
  <c r="Y148" i="13"/>
  <c r="X148" i="13"/>
  <c r="Z147" i="13"/>
  <c r="Y147" i="13"/>
  <c r="X147" i="13"/>
  <c r="Z146" i="13"/>
  <c r="Y146" i="13"/>
  <c r="X146" i="13"/>
  <c r="Z145" i="13"/>
  <c r="Y145" i="13"/>
  <c r="X145" i="13"/>
  <c r="Z144" i="13"/>
  <c r="Y144" i="13"/>
  <c r="X144" i="13"/>
  <c r="Z142" i="13"/>
  <c r="Y142" i="13"/>
  <c r="X142" i="13"/>
  <c r="Z141" i="13"/>
  <c r="Y141" i="13"/>
  <c r="X141" i="13"/>
  <c r="Z140" i="13"/>
  <c r="Y140" i="13"/>
  <c r="X140" i="13"/>
  <c r="Z139" i="13"/>
  <c r="Y139" i="13"/>
  <c r="X139" i="13"/>
  <c r="Z137" i="13"/>
  <c r="Y137" i="13"/>
  <c r="X137" i="13"/>
  <c r="Z136" i="13"/>
  <c r="Y136" i="13"/>
  <c r="X136" i="13"/>
  <c r="Z135" i="13"/>
  <c r="Y135" i="13"/>
  <c r="X135" i="13"/>
  <c r="Z134" i="13"/>
  <c r="Y134" i="13"/>
  <c r="X134" i="13"/>
  <c r="Z133" i="13"/>
  <c r="Y133" i="13"/>
  <c r="X133" i="13"/>
  <c r="Z132" i="13"/>
  <c r="Y132" i="13"/>
  <c r="X132" i="13"/>
  <c r="Z131" i="13"/>
  <c r="Y131" i="13"/>
  <c r="X131" i="13"/>
  <c r="Z130" i="13"/>
  <c r="Y130" i="13"/>
  <c r="X130" i="13"/>
  <c r="Z129" i="13"/>
  <c r="Y129" i="13"/>
  <c r="X129" i="13"/>
  <c r="Z128" i="13"/>
  <c r="Y128" i="13"/>
  <c r="X128" i="13"/>
  <c r="Z127" i="13"/>
  <c r="Y127" i="13"/>
  <c r="X127" i="13"/>
  <c r="Z126" i="13"/>
  <c r="Y126" i="13"/>
  <c r="X126" i="13"/>
  <c r="Z125" i="13"/>
  <c r="Y125" i="13"/>
  <c r="X125" i="13"/>
  <c r="Z123" i="13"/>
  <c r="Y123" i="13"/>
  <c r="X123" i="13"/>
  <c r="Z122" i="13"/>
  <c r="Y122" i="13"/>
  <c r="X122" i="13"/>
  <c r="Z121" i="13"/>
  <c r="Y121" i="13"/>
  <c r="X121" i="13"/>
  <c r="Z120" i="13"/>
  <c r="Y120" i="13"/>
  <c r="X120" i="13"/>
  <c r="Z119" i="13"/>
  <c r="Y119" i="13"/>
  <c r="X119" i="13"/>
  <c r="Z118" i="13"/>
  <c r="Y118" i="13"/>
  <c r="X118" i="13"/>
  <c r="Z117" i="13"/>
  <c r="Y117" i="13"/>
  <c r="X117" i="13"/>
  <c r="Z116" i="13"/>
  <c r="Y116" i="13"/>
  <c r="X116" i="13"/>
  <c r="Z115" i="13"/>
  <c r="Y115" i="13"/>
  <c r="X115" i="13"/>
  <c r="Z114" i="13"/>
  <c r="Y114" i="13"/>
  <c r="X114" i="13"/>
  <c r="Z113" i="13"/>
  <c r="Y113" i="13"/>
  <c r="X113" i="13"/>
  <c r="Z112" i="13"/>
  <c r="Y112" i="13"/>
  <c r="X112" i="13"/>
  <c r="Z110" i="13"/>
  <c r="Y110" i="13"/>
  <c r="X110" i="13"/>
  <c r="Z109" i="13"/>
  <c r="Y109" i="13"/>
  <c r="X109" i="13"/>
  <c r="Z108" i="13"/>
  <c r="Y108" i="13"/>
  <c r="X108" i="13"/>
  <c r="Z107" i="13"/>
  <c r="Y107" i="13"/>
  <c r="X107" i="13"/>
  <c r="Z106" i="13"/>
  <c r="Y106" i="13"/>
  <c r="X106" i="13"/>
  <c r="Z105" i="13"/>
  <c r="Y105" i="13"/>
  <c r="X105" i="13"/>
  <c r="Z104" i="13"/>
  <c r="Y104" i="13"/>
  <c r="X104" i="13"/>
  <c r="Z103" i="13"/>
  <c r="Y103" i="13"/>
  <c r="X103" i="13"/>
  <c r="Z102" i="13"/>
  <c r="Y102" i="13"/>
  <c r="X102" i="13"/>
  <c r="Z101" i="13"/>
  <c r="Y101" i="13"/>
  <c r="X101" i="13"/>
  <c r="Z100" i="13"/>
  <c r="Y100" i="13"/>
  <c r="X100" i="13"/>
  <c r="Z99" i="13"/>
  <c r="Y99" i="13"/>
  <c r="X99" i="13"/>
  <c r="Z98" i="13"/>
  <c r="Y98" i="13"/>
  <c r="X98" i="13"/>
  <c r="Z97" i="13"/>
  <c r="Y97" i="13"/>
  <c r="X97" i="13"/>
  <c r="Z96" i="13"/>
  <c r="Y96" i="13"/>
  <c r="X96" i="13"/>
  <c r="Z95" i="13"/>
  <c r="Y95" i="13"/>
  <c r="X95" i="13"/>
  <c r="Z94" i="13"/>
  <c r="Y94" i="13"/>
  <c r="X94" i="13"/>
  <c r="Z93" i="13"/>
  <c r="Y93" i="13"/>
  <c r="X93" i="13"/>
  <c r="Z91" i="13"/>
  <c r="Y91" i="13"/>
  <c r="X91" i="13"/>
  <c r="Z90" i="13"/>
  <c r="Y90" i="13"/>
  <c r="X90" i="13"/>
  <c r="Z89" i="13"/>
  <c r="Y89" i="13"/>
  <c r="X89" i="13"/>
  <c r="Z88" i="13"/>
  <c r="Y88" i="13"/>
  <c r="X88" i="13"/>
  <c r="Z87" i="13"/>
  <c r="Y87" i="13"/>
  <c r="X87" i="13"/>
  <c r="Z86" i="13"/>
  <c r="Y86" i="13"/>
  <c r="X86" i="13"/>
  <c r="Z85" i="13"/>
  <c r="Y85" i="13"/>
  <c r="X85" i="13"/>
  <c r="Z84" i="13"/>
  <c r="Y84" i="13"/>
  <c r="X84" i="13"/>
  <c r="Z83" i="13"/>
  <c r="Y83" i="13"/>
  <c r="X83" i="13"/>
  <c r="Z82" i="13"/>
  <c r="Y82" i="13"/>
  <c r="X82" i="13"/>
  <c r="Z80" i="13"/>
  <c r="Y80" i="13"/>
  <c r="X80" i="13"/>
  <c r="Z79" i="13"/>
  <c r="Y79" i="13"/>
  <c r="X79" i="13"/>
  <c r="Z78" i="13"/>
  <c r="Y78" i="13"/>
  <c r="X78" i="13"/>
  <c r="Z77" i="13"/>
  <c r="Y77" i="13"/>
  <c r="X77" i="13"/>
  <c r="Z76" i="13"/>
  <c r="Y76" i="13"/>
  <c r="X76" i="13"/>
  <c r="Z74" i="13"/>
  <c r="Y74" i="13"/>
  <c r="X74" i="13"/>
  <c r="Z73" i="13"/>
  <c r="Y73" i="13"/>
  <c r="X73" i="13"/>
  <c r="Z72" i="13"/>
  <c r="Y72" i="13"/>
  <c r="X72" i="13"/>
  <c r="Z71" i="13"/>
  <c r="Y71" i="13"/>
  <c r="X71" i="13"/>
  <c r="Z70" i="13"/>
  <c r="Y70" i="13"/>
  <c r="X70" i="13"/>
  <c r="Z69" i="13"/>
  <c r="Y69" i="13"/>
  <c r="X69" i="13"/>
  <c r="Z68" i="13"/>
  <c r="Y68" i="13"/>
  <c r="X68" i="13"/>
  <c r="Z67" i="13"/>
  <c r="Y67" i="13"/>
  <c r="X67" i="13"/>
  <c r="Z66" i="13"/>
  <c r="Y66" i="13"/>
  <c r="X66" i="13"/>
  <c r="Z65" i="13"/>
  <c r="Y65" i="13"/>
  <c r="X65" i="13"/>
  <c r="Z63" i="13"/>
  <c r="Y63" i="13"/>
  <c r="X63" i="13"/>
  <c r="Z62" i="13"/>
  <c r="Y62" i="13"/>
  <c r="X62" i="13"/>
  <c r="Z61" i="13"/>
  <c r="Y61" i="13"/>
  <c r="X61" i="13"/>
  <c r="Z60" i="13"/>
  <c r="Y60" i="13"/>
  <c r="X60" i="13"/>
  <c r="Z59" i="13"/>
  <c r="Y59" i="13"/>
  <c r="X59" i="13"/>
  <c r="Z58" i="13"/>
  <c r="Y58" i="13"/>
  <c r="X58" i="13"/>
  <c r="Z57" i="13"/>
  <c r="Y57" i="13"/>
  <c r="X57" i="13"/>
  <c r="Z56" i="13"/>
  <c r="Y56" i="13"/>
  <c r="X56" i="13"/>
  <c r="Z55" i="13"/>
  <c r="Y55" i="13"/>
  <c r="X55" i="13"/>
  <c r="Z54" i="13"/>
  <c r="Y54" i="13"/>
  <c r="X54" i="13"/>
  <c r="Z53" i="13"/>
  <c r="Y53" i="13"/>
  <c r="X53" i="13"/>
  <c r="Z52" i="13"/>
  <c r="Y52" i="13"/>
  <c r="X52" i="13"/>
  <c r="Z51" i="13"/>
  <c r="Y51" i="13"/>
  <c r="X51" i="13"/>
  <c r="Z50" i="13"/>
  <c r="Y50" i="13"/>
  <c r="X50" i="13"/>
  <c r="Z48" i="13"/>
  <c r="Y48" i="13"/>
  <c r="X48" i="13"/>
  <c r="Z47" i="13"/>
  <c r="Y47" i="13"/>
  <c r="X47" i="13"/>
  <c r="Z46" i="13"/>
  <c r="Y46" i="13"/>
  <c r="X46" i="13"/>
  <c r="Z45" i="13"/>
  <c r="Y45" i="13"/>
  <c r="X45" i="13"/>
  <c r="Z44" i="13"/>
  <c r="Y44" i="13"/>
  <c r="X44" i="13"/>
  <c r="Z43" i="13"/>
  <c r="Y43" i="13"/>
  <c r="X43" i="13"/>
  <c r="Z42" i="13"/>
  <c r="Y42" i="13"/>
  <c r="X42" i="13"/>
  <c r="Z41" i="13"/>
  <c r="Y41" i="13"/>
  <c r="X41" i="13"/>
  <c r="Z40" i="13"/>
  <c r="Y40" i="13"/>
  <c r="X40" i="13"/>
  <c r="Z39" i="13"/>
  <c r="Y39" i="13"/>
  <c r="X39" i="13"/>
  <c r="Z37" i="13"/>
  <c r="Y37" i="13"/>
  <c r="X37" i="13"/>
  <c r="Z36" i="13"/>
  <c r="Y36" i="13"/>
  <c r="X36" i="13"/>
  <c r="Z35" i="13"/>
  <c r="Y35" i="13"/>
  <c r="X35" i="13"/>
  <c r="Z34" i="13"/>
  <c r="Y34" i="13"/>
  <c r="X34" i="13"/>
  <c r="Z33" i="13"/>
  <c r="Y33" i="13"/>
  <c r="X33" i="13"/>
  <c r="Z32" i="13"/>
  <c r="Y32" i="13"/>
  <c r="X32" i="13"/>
  <c r="Z31" i="13"/>
  <c r="Y31" i="13"/>
  <c r="X31" i="13"/>
  <c r="Z30" i="13"/>
  <c r="Y30" i="13"/>
  <c r="X30" i="13"/>
  <c r="Z29" i="13"/>
  <c r="Y29" i="13"/>
  <c r="X29" i="13"/>
  <c r="Z28" i="13"/>
  <c r="Y28" i="13"/>
  <c r="X28" i="13"/>
  <c r="Z27" i="13"/>
  <c r="Y27" i="13"/>
  <c r="X27" i="13"/>
  <c r="Z25" i="13"/>
  <c r="Y25" i="13"/>
  <c r="X25" i="13"/>
  <c r="Z24" i="13"/>
  <c r="Y24" i="13"/>
  <c r="X24" i="13"/>
  <c r="Z23" i="13"/>
  <c r="Y23" i="13"/>
  <c r="X23" i="13"/>
  <c r="Z22" i="13"/>
  <c r="Y22" i="13"/>
  <c r="X22" i="13"/>
  <c r="Z21" i="13"/>
  <c r="Y21" i="13"/>
  <c r="X21" i="13"/>
  <c r="Z20" i="13"/>
  <c r="Y20" i="13"/>
  <c r="X20" i="13"/>
  <c r="Z19" i="13"/>
  <c r="Y19" i="13"/>
  <c r="X19" i="13"/>
  <c r="Z18" i="13"/>
  <c r="Y18" i="13"/>
  <c r="X18" i="13"/>
  <c r="Z17" i="13"/>
  <c r="Y17" i="13"/>
  <c r="X17" i="13"/>
  <c r="Z16" i="13"/>
  <c r="Y16" i="13"/>
  <c r="X16" i="13"/>
  <c r="Z15" i="13"/>
  <c r="Y15" i="13"/>
  <c r="X15" i="13"/>
  <c r="Z14" i="13"/>
  <c r="Y14" i="13"/>
  <c r="X14" i="13"/>
  <c r="Z13" i="13"/>
  <c r="Y13" i="13"/>
  <c r="X13" i="13"/>
  <c r="Z12" i="13"/>
  <c r="Y12" i="13"/>
  <c r="X12" i="13"/>
  <c r="M150" i="13"/>
  <c r="L150" i="13"/>
  <c r="K150" i="13"/>
  <c r="M149" i="13"/>
  <c r="L149" i="13"/>
  <c r="K149" i="13"/>
  <c r="M148" i="13"/>
  <c r="L148" i="13"/>
  <c r="K148" i="13"/>
  <c r="M147" i="13"/>
  <c r="L147" i="13"/>
  <c r="K147" i="13"/>
  <c r="M146" i="13"/>
  <c r="L146" i="13"/>
  <c r="K146" i="13"/>
  <c r="M145" i="13"/>
  <c r="L145" i="13"/>
  <c r="K145" i="13"/>
  <c r="M144" i="13"/>
  <c r="L144" i="13"/>
  <c r="K144" i="13"/>
  <c r="M142" i="13"/>
  <c r="L142" i="13"/>
  <c r="K142" i="13"/>
  <c r="M141" i="13"/>
  <c r="L141" i="13"/>
  <c r="K141" i="13"/>
  <c r="M140" i="13"/>
  <c r="L140" i="13"/>
  <c r="K140" i="13"/>
  <c r="M139" i="13"/>
  <c r="L139" i="13"/>
  <c r="K139" i="13"/>
  <c r="M137" i="13"/>
  <c r="L137" i="13"/>
  <c r="K137" i="13"/>
  <c r="M136" i="13"/>
  <c r="L136" i="13"/>
  <c r="K136" i="13"/>
  <c r="M135" i="13"/>
  <c r="L135" i="13"/>
  <c r="K135" i="13"/>
  <c r="M134" i="13"/>
  <c r="L134" i="13"/>
  <c r="K134" i="13"/>
  <c r="M133" i="13"/>
  <c r="L133" i="13"/>
  <c r="K133" i="13"/>
  <c r="M132" i="13"/>
  <c r="L132" i="13"/>
  <c r="K132" i="13"/>
  <c r="M131" i="13"/>
  <c r="L131" i="13"/>
  <c r="K131" i="13"/>
  <c r="M130" i="13"/>
  <c r="L130" i="13"/>
  <c r="K130" i="13"/>
  <c r="M129" i="13"/>
  <c r="L129" i="13"/>
  <c r="K129" i="13"/>
  <c r="M128" i="13"/>
  <c r="L128" i="13"/>
  <c r="K128" i="13"/>
  <c r="M127" i="13"/>
  <c r="L127" i="13"/>
  <c r="K127" i="13"/>
  <c r="M126" i="13"/>
  <c r="L126" i="13"/>
  <c r="K126" i="13"/>
  <c r="M125" i="13"/>
  <c r="L125" i="13"/>
  <c r="K125" i="13"/>
  <c r="M123" i="13"/>
  <c r="L123" i="13"/>
  <c r="K123" i="13"/>
  <c r="M122" i="13"/>
  <c r="L122" i="13"/>
  <c r="K122" i="13"/>
  <c r="M121" i="13"/>
  <c r="L121" i="13"/>
  <c r="K121" i="13"/>
  <c r="M120" i="13"/>
  <c r="L120" i="13"/>
  <c r="K120" i="13"/>
  <c r="M119" i="13"/>
  <c r="L119" i="13"/>
  <c r="K119" i="13"/>
  <c r="M118" i="13"/>
  <c r="L118" i="13"/>
  <c r="K118" i="13"/>
  <c r="M117" i="13"/>
  <c r="L117" i="13"/>
  <c r="K117" i="13"/>
  <c r="M116" i="13"/>
  <c r="L116" i="13"/>
  <c r="K116" i="13"/>
  <c r="M115" i="13"/>
  <c r="L115" i="13"/>
  <c r="K115" i="13"/>
  <c r="M114" i="13"/>
  <c r="L114" i="13"/>
  <c r="K114" i="13"/>
  <c r="M113" i="13"/>
  <c r="L113" i="13"/>
  <c r="K113" i="13"/>
  <c r="M112" i="13"/>
  <c r="L112" i="13"/>
  <c r="K112" i="13"/>
  <c r="M110" i="13"/>
  <c r="L110" i="13"/>
  <c r="K110" i="13"/>
  <c r="M109" i="13"/>
  <c r="L109" i="13"/>
  <c r="K109" i="13"/>
  <c r="M108" i="13"/>
  <c r="L108" i="13"/>
  <c r="K108" i="13"/>
  <c r="M107" i="13"/>
  <c r="L107" i="13"/>
  <c r="K107" i="13"/>
  <c r="M106" i="13"/>
  <c r="L106" i="13"/>
  <c r="K106" i="13"/>
  <c r="M105" i="13"/>
  <c r="L105" i="13"/>
  <c r="K105" i="13"/>
  <c r="M104" i="13"/>
  <c r="L104" i="13"/>
  <c r="K104" i="13"/>
  <c r="M103" i="13"/>
  <c r="L103" i="13"/>
  <c r="K103" i="13"/>
  <c r="M102" i="13"/>
  <c r="L102" i="13"/>
  <c r="K102" i="13"/>
  <c r="M101" i="13"/>
  <c r="L101" i="13"/>
  <c r="K101" i="13"/>
  <c r="M100" i="13"/>
  <c r="L100" i="13"/>
  <c r="K100" i="13"/>
  <c r="M99" i="13"/>
  <c r="L99" i="13"/>
  <c r="K99" i="13"/>
  <c r="M98" i="13"/>
  <c r="L98" i="13"/>
  <c r="K98" i="13"/>
  <c r="M97" i="13"/>
  <c r="L97" i="13"/>
  <c r="K97" i="13"/>
  <c r="M96" i="13"/>
  <c r="L96" i="13"/>
  <c r="K96" i="13"/>
  <c r="M95" i="13"/>
  <c r="L95" i="13"/>
  <c r="K95" i="13"/>
  <c r="M94" i="13"/>
  <c r="L94" i="13"/>
  <c r="K94" i="13"/>
  <c r="M93" i="13"/>
  <c r="L93" i="13"/>
  <c r="K93" i="13"/>
  <c r="M91" i="13"/>
  <c r="L91" i="13"/>
  <c r="K91" i="13"/>
  <c r="M90" i="13"/>
  <c r="L90" i="13"/>
  <c r="K90" i="13"/>
  <c r="M89" i="13"/>
  <c r="L89" i="13"/>
  <c r="K89" i="13"/>
  <c r="M88" i="13"/>
  <c r="L88" i="13"/>
  <c r="K88" i="13"/>
  <c r="M87" i="13"/>
  <c r="L87" i="13"/>
  <c r="K87" i="13"/>
  <c r="M86" i="13"/>
  <c r="L86" i="13"/>
  <c r="K86" i="13"/>
  <c r="M85" i="13"/>
  <c r="L85" i="13"/>
  <c r="K85" i="13"/>
  <c r="M84" i="13"/>
  <c r="L84" i="13"/>
  <c r="K84" i="13"/>
  <c r="M83" i="13"/>
  <c r="L83" i="13"/>
  <c r="K83" i="13"/>
  <c r="M82" i="13"/>
  <c r="L82" i="13"/>
  <c r="K82" i="13"/>
  <c r="M80" i="13"/>
  <c r="L80" i="13"/>
  <c r="K80" i="13"/>
  <c r="M79" i="13"/>
  <c r="L79" i="13"/>
  <c r="K79" i="13"/>
  <c r="M78" i="13"/>
  <c r="L78" i="13"/>
  <c r="K78" i="13"/>
  <c r="M77" i="13"/>
  <c r="L77" i="13"/>
  <c r="K77" i="13"/>
  <c r="M76" i="13"/>
  <c r="L76" i="13"/>
  <c r="K76" i="13"/>
  <c r="M74" i="13"/>
  <c r="L74" i="13"/>
  <c r="K74" i="13"/>
  <c r="M73" i="13"/>
  <c r="L73" i="13"/>
  <c r="K73" i="13"/>
  <c r="M72" i="13"/>
  <c r="L72" i="13"/>
  <c r="K72" i="13"/>
  <c r="M71" i="13"/>
  <c r="L71" i="13"/>
  <c r="K71" i="13"/>
  <c r="M70" i="13"/>
  <c r="L70" i="13"/>
  <c r="K70" i="13"/>
  <c r="M69" i="13"/>
  <c r="L69" i="13"/>
  <c r="K69" i="13"/>
  <c r="M68" i="13"/>
  <c r="L68" i="13"/>
  <c r="K68" i="13"/>
  <c r="M67" i="13"/>
  <c r="L67" i="13"/>
  <c r="K67" i="13"/>
  <c r="M66" i="13"/>
  <c r="L66" i="13"/>
  <c r="K66" i="13"/>
  <c r="M65" i="13"/>
  <c r="L65" i="13"/>
  <c r="K65" i="13"/>
  <c r="M63" i="13"/>
  <c r="L63" i="13"/>
  <c r="K63" i="13"/>
  <c r="M62" i="13"/>
  <c r="L62" i="13"/>
  <c r="K62" i="13"/>
  <c r="M61" i="13"/>
  <c r="L61" i="13"/>
  <c r="K61" i="13"/>
  <c r="M60" i="13"/>
  <c r="L60" i="13"/>
  <c r="K60" i="13"/>
  <c r="M59" i="13"/>
  <c r="L59" i="13"/>
  <c r="K59" i="13"/>
  <c r="M58" i="13"/>
  <c r="L58" i="13"/>
  <c r="K58" i="13"/>
  <c r="M57" i="13"/>
  <c r="L57" i="13"/>
  <c r="K57" i="13"/>
  <c r="M56" i="13"/>
  <c r="L56" i="13"/>
  <c r="K56" i="13"/>
  <c r="M55" i="13"/>
  <c r="L55" i="13"/>
  <c r="K55" i="13"/>
  <c r="M54" i="13"/>
  <c r="L54" i="13"/>
  <c r="K54" i="13"/>
  <c r="M53" i="13"/>
  <c r="L53" i="13"/>
  <c r="K53" i="13"/>
  <c r="M52" i="13"/>
  <c r="L52" i="13"/>
  <c r="K52" i="13"/>
  <c r="M51" i="13"/>
  <c r="L51" i="13"/>
  <c r="K51" i="13"/>
  <c r="M50" i="13"/>
  <c r="L50" i="13"/>
  <c r="K50" i="13"/>
  <c r="M48" i="13"/>
  <c r="L48" i="13"/>
  <c r="K48" i="13"/>
  <c r="M47" i="13"/>
  <c r="L47" i="13"/>
  <c r="K47" i="13"/>
  <c r="M46" i="13"/>
  <c r="L46" i="13"/>
  <c r="K46" i="13"/>
  <c r="M45" i="13"/>
  <c r="L45" i="13"/>
  <c r="K45" i="13"/>
  <c r="M44" i="13"/>
  <c r="L44" i="13"/>
  <c r="K44" i="13"/>
  <c r="M43" i="13"/>
  <c r="L43" i="13"/>
  <c r="K43" i="13"/>
  <c r="M42" i="13"/>
  <c r="L42" i="13"/>
  <c r="K42" i="13"/>
  <c r="M41" i="13"/>
  <c r="L41" i="13"/>
  <c r="K41" i="13"/>
  <c r="M40" i="13"/>
  <c r="L40" i="13"/>
  <c r="K40" i="13"/>
  <c r="M39" i="13"/>
  <c r="L39" i="13"/>
  <c r="K39" i="13"/>
  <c r="M37" i="13"/>
  <c r="L37" i="13"/>
  <c r="K37" i="13"/>
  <c r="M36" i="13"/>
  <c r="L36" i="13"/>
  <c r="K36" i="13"/>
  <c r="M35" i="13"/>
  <c r="L35" i="13"/>
  <c r="K35" i="13"/>
  <c r="M34" i="13"/>
  <c r="L34" i="13"/>
  <c r="K34" i="13"/>
  <c r="M33" i="13"/>
  <c r="L33" i="13"/>
  <c r="K33" i="13"/>
  <c r="M32" i="13"/>
  <c r="L32" i="13"/>
  <c r="K32" i="13"/>
  <c r="M31" i="13"/>
  <c r="L31" i="13"/>
  <c r="K31" i="13"/>
  <c r="M30" i="13"/>
  <c r="L30" i="13"/>
  <c r="K30" i="13"/>
  <c r="M29" i="13"/>
  <c r="L29" i="13"/>
  <c r="K29" i="13"/>
  <c r="M28" i="13"/>
  <c r="L28" i="13"/>
  <c r="K28" i="13"/>
  <c r="M27" i="13"/>
  <c r="L27" i="13"/>
  <c r="K27" i="13"/>
  <c r="M25" i="13"/>
  <c r="L25" i="13"/>
  <c r="K25" i="13"/>
  <c r="M24" i="13"/>
  <c r="L24" i="13"/>
  <c r="K24" i="13"/>
  <c r="M23" i="13"/>
  <c r="L23" i="13"/>
  <c r="K23" i="13"/>
  <c r="M22" i="13"/>
  <c r="L22" i="13"/>
  <c r="K22" i="13"/>
  <c r="M21" i="13"/>
  <c r="L21" i="13"/>
  <c r="K21" i="13"/>
  <c r="M20" i="13"/>
  <c r="L20" i="13"/>
  <c r="K20" i="13"/>
  <c r="M19" i="13"/>
  <c r="L19" i="13"/>
  <c r="K19" i="13"/>
  <c r="M18" i="13"/>
  <c r="L18" i="13"/>
  <c r="K18" i="13"/>
  <c r="M17" i="13"/>
  <c r="L17" i="13"/>
  <c r="K17" i="13"/>
  <c r="M16" i="13"/>
  <c r="L16" i="13"/>
  <c r="K16" i="13"/>
  <c r="M15" i="13"/>
  <c r="L15" i="13"/>
  <c r="K15" i="13"/>
  <c r="M14" i="13"/>
  <c r="L14" i="13"/>
  <c r="K14" i="13"/>
  <c r="M13" i="13"/>
  <c r="L13" i="13"/>
  <c r="K13" i="13"/>
  <c r="M12" i="13"/>
  <c r="L12" i="13"/>
  <c r="K12" i="13"/>
  <c r="G150" i="5"/>
  <c r="F150" i="5"/>
  <c r="E150" i="5"/>
  <c r="G149" i="5"/>
  <c r="F149" i="5"/>
  <c r="E149" i="5"/>
  <c r="G148" i="5"/>
  <c r="F148" i="5"/>
  <c r="E148" i="5"/>
  <c r="G147" i="5"/>
  <c r="F147" i="5"/>
  <c r="E147" i="5"/>
  <c r="G146" i="5"/>
  <c r="F146" i="5"/>
  <c r="E146" i="5"/>
  <c r="G145" i="5"/>
  <c r="F145" i="5"/>
  <c r="E145" i="5"/>
  <c r="G144" i="5"/>
  <c r="F144" i="5"/>
  <c r="E144" i="5"/>
  <c r="G142" i="5"/>
  <c r="F142" i="5"/>
  <c r="E142" i="5"/>
  <c r="G141" i="5"/>
  <c r="F141" i="5"/>
  <c r="E141" i="5"/>
  <c r="G140" i="5"/>
  <c r="F140" i="5"/>
  <c r="E140" i="5"/>
  <c r="G139" i="5"/>
  <c r="F139" i="5"/>
  <c r="E139" i="5"/>
  <c r="G137" i="5"/>
  <c r="F137" i="5"/>
  <c r="E137" i="5"/>
  <c r="G136" i="5"/>
  <c r="F136" i="5"/>
  <c r="E136" i="5"/>
  <c r="G135" i="5"/>
  <c r="F135" i="5"/>
  <c r="E135" i="5"/>
  <c r="G134" i="5"/>
  <c r="F134" i="5"/>
  <c r="E134" i="5"/>
  <c r="G133" i="5"/>
  <c r="F133" i="5"/>
  <c r="E133" i="5"/>
  <c r="G132" i="5"/>
  <c r="F132" i="5"/>
  <c r="E132" i="5"/>
  <c r="G131" i="5"/>
  <c r="F131" i="5"/>
  <c r="E131" i="5"/>
  <c r="G130" i="5"/>
  <c r="F130" i="5"/>
  <c r="E130" i="5"/>
  <c r="G129" i="5"/>
  <c r="F129" i="5"/>
  <c r="E129" i="5"/>
  <c r="G128" i="5"/>
  <c r="F128" i="5"/>
  <c r="E128" i="5"/>
  <c r="G127" i="5"/>
  <c r="F127" i="5"/>
  <c r="E127" i="5"/>
  <c r="G126" i="5"/>
  <c r="F126" i="5"/>
  <c r="E126" i="5"/>
  <c r="G125" i="5"/>
  <c r="F125" i="5"/>
  <c r="E125" i="5"/>
  <c r="G123" i="5"/>
  <c r="F123" i="5"/>
  <c r="E123" i="5"/>
  <c r="G122" i="5"/>
  <c r="F122" i="5"/>
  <c r="E122" i="5"/>
  <c r="G121" i="5"/>
  <c r="F121" i="5"/>
  <c r="E121" i="5"/>
  <c r="G120" i="5"/>
  <c r="F120" i="5"/>
  <c r="E120" i="5"/>
  <c r="G119" i="5"/>
  <c r="F119" i="5"/>
  <c r="E119" i="5"/>
  <c r="G118" i="5"/>
  <c r="F118" i="5"/>
  <c r="E118" i="5"/>
  <c r="G117" i="5"/>
  <c r="F117" i="5"/>
  <c r="E117" i="5"/>
  <c r="G116" i="5"/>
  <c r="F116" i="5"/>
  <c r="E116" i="5"/>
  <c r="G115" i="5"/>
  <c r="F115" i="5"/>
  <c r="E115" i="5"/>
  <c r="G114" i="5"/>
  <c r="F114" i="5"/>
  <c r="E114" i="5"/>
  <c r="G113" i="5"/>
  <c r="F113" i="5"/>
  <c r="E113" i="5"/>
  <c r="G112" i="5"/>
  <c r="F112" i="5"/>
  <c r="E112" i="5"/>
  <c r="G110" i="5"/>
  <c r="F110" i="5"/>
  <c r="E110" i="5"/>
  <c r="G109" i="5"/>
  <c r="F109" i="5"/>
  <c r="E109" i="5"/>
  <c r="G108" i="5"/>
  <c r="F108" i="5"/>
  <c r="E108" i="5"/>
  <c r="G107" i="5"/>
  <c r="F107" i="5"/>
  <c r="E107" i="5"/>
  <c r="G106" i="5"/>
  <c r="F106" i="5"/>
  <c r="E106" i="5"/>
  <c r="G105" i="5"/>
  <c r="F105" i="5"/>
  <c r="E105" i="5"/>
  <c r="G104" i="5"/>
  <c r="F104" i="5"/>
  <c r="E104" i="5"/>
  <c r="G103" i="5"/>
  <c r="F103" i="5"/>
  <c r="E103" i="5"/>
  <c r="G102" i="5"/>
  <c r="F102" i="5"/>
  <c r="E102" i="5"/>
  <c r="G101" i="5"/>
  <c r="F101" i="5"/>
  <c r="E101" i="5"/>
  <c r="G100" i="5"/>
  <c r="F100" i="5"/>
  <c r="E100" i="5"/>
  <c r="G99" i="5"/>
  <c r="F99" i="5"/>
  <c r="E99" i="5"/>
  <c r="G98" i="5"/>
  <c r="F98" i="5"/>
  <c r="E98" i="5"/>
  <c r="G97" i="5"/>
  <c r="F97" i="5"/>
  <c r="E97" i="5"/>
  <c r="G96" i="5"/>
  <c r="F96" i="5"/>
  <c r="E96" i="5"/>
  <c r="G95" i="5"/>
  <c r="F95" i="5"/>
  <c r="E95" i="5"/>
  <c r="G94" i="5"/>
  <c r="F94" i="5"/>
  <c r="E94" i="5"/>
  <c r="G93" i="5"/>
  <c r="F93" i="5"/>
  <c r="E93" i="5"/>
  <c r="G91" i="5"/>
  <c r="F91" i="5"/>
  <c r="E91" i="5"/>
  <c r="G90" i="5"/>
  <c r="F90" i="5"/>
  <c r="E90" i="5"/>
  <c r="G89" i="5"/>
  <c r="F89" i="5"/>
  <c r="E89" i="5"/>
  <c r="G88" i="5"/>
  <c r="F88" i="5"/>
  <c r="E88" i="5"/>
  <c r="G87" i="5"/>
  <c r="F87" i="5"/>
  <c r="E87" i="5"/>
  <c r="G86" i="5"/>
  <c r="F86" i="5"/>
  <c r="E86" i="5"/>
  <c r="G85" i="5"/>
  <c r="F85" i="5"/>
  <c r="E85" i="5"/>
  <c r="G84" i="5"/>
  <c r="F84" i="5"/>
  <c r="E84" i="5"/>
  <c r="G83" i="5"/>
  <c r="F83" i="5"/>
  <c r="E83" i="5"/>
  <c r="G82" i="5"/>
  <c r="F82" i="5"/>
  <c r="E82" i="5"/>
  <c r="G80" i="5"/>
  <c r="F80" i="5"/>
  <c r="E80" i="5"/>
  <c r="G79" i="5"/>
  <c r="F79" i="5"/>
  <c r="E79" i="5"/>
  <c r="G78" i="5"/>
  <c r="F78" i="5"/>
  <c r="E78" i="5"/>
  <c r="G77" i="5"/>
  <c r="F77" i="5"/>
  <c r="E77" i="5"/>
  <c r="G76" i="5"/>
  <c r="F76" i="5"/>
  <c r="E76" i="5"/>
  <c r="G65" i="5"/>
  <c r="F65" i="5"/>
  <c r="E65" i="5"/>
  <c r="G74" i="5"/>
  <c r="F74" i="5"/>
  <c r="E74" i="5"/>
  <c r="G73" i="5"/>
  <c r="F73" i="5"/>
  <c r="E73" i="5"/>
  <c r="G72" i="5"/>
  <c r="F72" i="5"/>
  <c r="E72" i="5"/>
  <c r="G71" i="5"/>
  <c r="F71" i="5"/>
  <c r="E71" i="5"/>
  <c r="G70" i="5"/>
  <c r="F70" i="5"/>
  <c r="E70" i="5"/>
  <c r="G69" i="5"/>
  <c r="F69" i="5"/>
  <c r="E69" i="5"/>
  <c r="G68" i="5"/>
  <c r="F68" i="5"/>
  <c r="E68" i="5"/>
  <c r="G67" i="5"/>
  <c r="F67" i="5"/>
  <c r="E67" i="5"/>
  <c r="G66" i="5"/>
  <c r="F66" i="5"/>
  <c r="E66" i="5"/>
  <c r="G63" i="5"/>
  <c r="F63" i="5"/>
  <c r="E63" i="5"/>
  <c r="G62" i="5"/>
  <c r="F62" i="5"/>
  <c r="E62" i="5"/>
  <c r="G61" i="5"/>
  <c r="F61" i="5"/>
  <c r="E61" i="5"/>
  <c r="G60" i="5"/>
  <c r="F60" i="5"/>
  <c r="E60" i="5"/>
  <c r="G59" i="5"/>
  <c r="F59" i="5"/>
  <c r="E59" i="5"/>
  <c r="G58" i="5"/>
  <c r="F58" i="5"/>
  <c r="E58" i="5"/>
  <c r="G57" i="5"/>
  <c r="F57" i="5"/>
  <c r="E57" i="5"/>
  <c r="G56" i="5"/>
  <c r="F56" i="5"/>
  <c r="E56" i="5"/>
  <c r="G55" i="5"/>
  <c r="F55" i="5"/>
  <c r="E55" i="5"/>
  <c r="G54" i="5"/>
  <c r="F54" i="5"/>
  <c r="E54" i="5"/>
  <c r="G53" i="5"/>
  <c r="F53" i="5"/>
  <c r="E53" i="5"/>
  <c r="G52" i="5"/>
  <c r="F52" i="5"/>
  <c r="E52" i="5"/>
  <c r="G51" i="5"/>
  <c r="F51" i="5"/>
  <c r="E51" i="5"/>
  <c r="G50" i="5"/>
  <c r="F50" i="5"/>
  <c r="E50" i="5"/>
  <c r="G48" i="5"/>
  <c r="F48" i="5"/>
  <c r="E48" i="5"/>
  <c r="G47" i="5"/>
  <c r="F47" i="5"/>
  <c r="E47" i="5"/>
  <c r="G46" i="5"/>
  <c r="F46" i="5"/>
  <c r="E46" i="5"/>
  <c r="G45" i="5"/>
  <c r="F45" i="5"/>
  <c r="E45" i="5"/>
  <c r="G44" i="5"/>
  <c r="F44" i="5"/>
  <c r="E44" i="5"/>
  <c r="G43" i="5"/>
  <c r="F43" i="5"/>
  <c r="E43" i="5"/>
  <c r="G42" i="5"/>
  <c r="F42" i="5"/>
  <c r="E42" i="5"/>
  <c r="G41" i="5"/>
  <c r="F41" i="5"/>
  <c r="E41" i="5"/>
  <c r="G40" i="5"/>
  <c r="F40" i="5"/>
  <c r="E40" i="5"/>
  <c r="G39" i="5"/>
  <c r="F39" i="5"/>
  <c r="E39" i="5"/>
  <c r="G37" i="5"/>
  <c r="F37" i="5"/>
  <c r="E37" i="5"/>
  <c r="G36" i="5"/>
  <c r="F36" i="5"/>
  <c r="E36" i="5"/>
  <c r="G35" i="5"/>
  <c r="F35" i="5"/>
  <c r="E35" i="5"/>
  <c r="G34" i="5"/>
  <c r="F34" i="5"/>
  <c r="E34" i="5"/>
  <c r="G33" i="5"/>
  <c r="F33" i="5"/>
  <c r="E33" i="5"/>
  <c r="G32" i="5"/>
  <c r="F32" i="5"/>
  <c r="E32" i="5"/>
  <c r="G31" i="5"/>
  <c r="F31" i="5"/>
  <c r="E31" i="5"/>
  <c r="G30" i="5"/>
  <c r="F30" i="5"/>
  <c r="E30" i="5"/>
  <c r="G29" i="5"/>
  <c r="F29" i="5"/>
  <c r="E29" i="5"/>
  <c r="G28" i="5"/>
  <c r="F28" i="5"/>
  <c r="E28" i="5"/>
  <c r="G27" i="5"/>
  <c r="F27" i="5"/>
  <c r="E27" i="5"/>
  <c r="G25" i="5"/>
  <c r="F25" i="5"/>
  <c r="E25" i="5"/>
  <c r="G24" i="5"/>
  <c r="F24" i="5"/>
  <c r="E24" i="5"/>
  <c r="G23" i="5"/>
  <c r="F23" i="5"/>
  <c r="E23" i="5"/>
  <c r="G22" i="5"/>
  <c r="F22" i="5"/>
  <c r="E22" i="5"/>
  <c r="G21" i="5"/>
  <c r="F21" i="5"/>
  <c r="E21" i="5"/>
  <c r="G20" i="5"/>
  <c r="F20" i="5"/>
  <c r="E20" i="5"/>
  <c r="G19" i="5"/>
  <c r="F19" i="5"/>
  <c r="E19" i="5"/>
  <c r="G18" i="5"/>
  <c r="F18" i="5"/>
  <c r="E18" i="5"/>
  <c r="G17" i="5"/>
  <c r="F17" i="5"/>
  <c r="E17" i="5"/>
  <c r="G16" i="5"/>
  <c r="F16" i="5"/>
  <c r="E16" i="5"/>
  <c r="G15" i="5"/>
  <c r="F15" i="5"/>
  <c r="E15" i="5"/>
  <c r="G14" i="5"/>
  <c r="F14" i="5"/>
  <c r="E14" i="5"/>
  <c r="G13" i="5"/>
  <c r="F13" i="5"/>
  <c r="E13" i="5"/>
  <c r="G12" i="5"/>
  <c r="F12" i="5"/>
  <c r="E12" i="5"/>
  <c r="G150" i="22" l="1"/>
  <c r="F150" i="22"/>
  <c r="E150" i="22"/>
  <c r="G149" i="22"/>
  <c r="F149" i="22"/>
  <c r="E149" i="22"/>
  <c r="G148" i="22"/>
  <c r="F148" i="22"/>
  <c r="E148" i="22"/>
  <c r="G147" i="22"/>
  <c r="F147" i="22"/>
  <c r="E147" i="22"/>
  <c r="G146" i="22"/>
  <c r="F146" i="22"/>
  <c r="E146" i="22"/>
  <c r="G145" i="22"/>
  <c r="F145" i="22"/>
  <c r="E145" i="22"/>
  <c r="G144" i="22"/>
  <c r="F144" i="22"/>
  <c r="E144" i="22"/>
  <c r="G142" i="22"/>
  <c r="F142" i="22"/>
  <c r="E142" i="22"/>
  <c r="G141" i="22"/>
  <c r="F141" i="22"/>
  <c r="E141" i="22"/>
  <c r="G140" i="22"/>
  <c r="F140" i="22"/>
  <c r="E140" i="22"/>
  <c r="G139" i="22"/>
  <c r="F139" i="22"/>
  <c r="E139" i="22"/>
  <c r="G137" i="22"/>
  <c r="F137" i="22"/>
  <c r="E137" i="22"/>
  <c r="G136" i="22"/>
  <c r="F136" i="22"/>
  <c r="E136" i="22"/>
  <c r="G135" i="22"/>
  <c r="F135" i="22"/>
  <c r="E135" i="22"/>
  <c r="G134" i="22"/>
  <c r="F134" i="22"/>
  <c r="E134" i="22"/>
  <c r="G133" i="22"/>
  <c r="F133" i="22"/>
  <c r="E133" i="22"/>
  <c r="G132" i="22"/>
  <c r="F132" i="22"/>
  <c r="E132" i="22"/>
  <c r="G131" i="22"/>
  <c r="F131" i="22"/>
  <c r="E131" i="22"/>
  <c r="G130" i="22"/>
  <c r="F130" i="22"/>
  <c r="E130" i="22"/>
  <c r="G129" i="22"/>
  <c r="F129" i="22"/>
  <c r="E129" i="22"/>
  <c r="G128" i="22"/>
  <c r="F128" i="22"/>
  <c r="E128" i="22"/>
  <c r="G127" i="22"/>
  <c r="F127" i="22"/>
  <c r="E127" i="22"/>
  <c r="G126" i="22"/>
  <c r="F126" i="22"/>
  <c r="E126" i="22"/>
  <c r="G125" i="22"/>
  <c r="F125" i="22"/>
  <c r="E125" i="22"/>
  <c r="G123" i="22"/>
  <c r="F123" i="22"/>
  <c r="E123" i="22"/>
  <c r="G122" i="22"/>
  <c r="F122" i="22"/>
  <c r="E122" i="22"/>
  <c r="G121" i="22"/>
  <c r="F121" i="22"/>
  <c r="E121" i="22"/>
  <c r="G120" i="22"/>
  <c r="F120" i="22"/>
  <c r="E120" i="22"/>
  <c r="G119" i="22"/>
  <c r="F119" i="22"/>
  <c r="E119" i="22"/>
  <c r="G118" i="22"/>
  <c r="F118" i="22"/>
  <c r="E118" i="22"/>
  <c r="G117" i="22"/>
  <c r="F117" i="22"/>
  <c r="E117" i="22"/>
  <c r="G116" i="22"/>
  <c r="F116" i="22"/>
  <c r="E116" i="22"/>
  <c r="G115" i="22"/>
  <c r="F115" i="22"/>
  <c r="E115" i="22"/>
  <c r="G114" i="22"/>
  <c r="F114" i="22"/>
  <c r="E114" i="22"/>
  <c r="G113" i="22"/>
  <c r="F113" i="22"/>
  <c r="E113" i="22"/>
  <c r="G112" i="22"/>
  <c r="F112" i="22"/>
  <c r="E112" i="22"/>
  <c r="G110" i="22"/>
  <c r="F110" i="22"/>
  <c r="E110" i="22"/>
  <c r="G109" i="22"/>
  <c r="F109" i="22"/>
  <c r="E109" i="22"/>
  <c r="G108" i="22"/>
  <c r="F108" i="22"/>
  <c r="E108" i="22"/>
  <c r="G107" i="22"/>
  <c r="F107" i="22"/>
  <c r="E107" i="22"/>
  <c r="G106" i="22"/>
  <c r="F106" i="22"/>
  <c r="E106" i="22"/>
  <c r="G105" i="22"/>
  <c r="F105" i="22"/>
  <c r="E105" i="22"/>
  <c r="G104" i="22"/>
  <c r="F104" i="22"/>
  <c r="E104" i="22"/>
  <c r="G103" i="22"/>
  <c r="F103" i="22"/>
  <c r="E103" i="22"/>
  <c r="G102" i="22"/>
  <c r="F102" i="22"/>
  <c r="E102" i="22"/>
  <c r="G101" i="22"/>
  <c r="F101" i="22"/>
  <c r="E101" i="22"/>
  <c r="G100" i="22"/>
  <c r="F100" i="22"/>
  <c r="E100" i="22"/>
  <c r="G99" i="22"/>
  <c r="F99" i="22"/>
  <c r="E99" i="22"/>
  <c r="G98" i="22"/>
  <c r="F98" i="22"/>
  <c r="E98" i="22"/>
  <c r="G97" i="22"/>
  <c r="F97" i="22"/>
  <c r="E97" i="22"/>
  <c r="G96" i="22"/>
  <c r="F96" i="22"/>
  <c r="E96" i="22"/>
  <c r="G95" i="22"/>
  <c r="F95" i="22"/>
  <c r="E95" i="22"/>
  <c r="G94" i="22"/>
  <c r="F94" i="22"/>
  <c r="E94" i="22"/>
  <c r="G93" i="22"/>
  <c r="F93" i="22"/>
  <c r="E93" i="22"/>
  <c r="G91" i="22"/>
  <c r="F91" i="22"/>
  <c r="E91" i="22"/>
  <c r="G90" i="22"/>
  <c r="F90" i="22"/>
  <c r="E90" i="22"/>
  <c r="G89" i="22"/>
  <c r="F89" i="22"/>
  <c r="E89" i="22"/>
  <c r="G88" i="22"/>
  <c r="F88" i="22"/>
  <c r="E88" i="22"/>
  <c r="G87" i="22"/>
  <c r="F87" i="22"/>
  <c r="E87" i="22"/>
  <c r="G86" i="22"/>
  <c r="F86" i="22"/>
  <c r="E86" i="22"/>
  <c r="G85" i="22"/>
  <c r="F85" i="22"/>
  <c r="E85" i="22"/>
  <c r="G84" i="22"/>
  <c r="F84" i="22"/>
  <c r="E84" i="22"/>
  <c r="G83" i="22"/>
  <c r="F83" i="22"/>
  <c r="E83" i="22"/>
  <c r="G82" i="22"/>
  <c r="F82" i="22"/>
  <c r="E82" i="22"/>
  <c r="G80" i="22"/>
  <c r="F80" i="22"/>
  <c r="E80" i="22"/>
  <c r="G79" i="22"/>
  <c r="F79" i="22"/>
  <c r="E79" i="22"/>
  <c r="G78" i="22"/>
  <c r="F78" i="22"/>
  <c r="E78" i="22"/>
  <c r="G77" i="22"/>
  <c r="F77" i="22"/>
  <c r="E77" i="22"/>
  <c r="G76" i="22"/>
  <c r="F76" i="22"/>
  <c r="E76" i="22"/>
  <c r="G74" i="22"/>
  <c r="F74" i="22"/>
  <c r="E74" i="22"/>
  <c r="G73" i="22"/>
  <c r="F73" i="22"/>
  <c r="E73" i="22"/>
  <c r="G72" i="22"/>
  <c r="F72" i="22"/>
  <c r="E72" i="22"/>
  <c r="G71" i="22"/>
  <c r="F71" i="22"/>
  <c r="E71" i="22"/>
  <c r="G70" i="22"/>
  <c r="F70" i="22"/>
  <c r="E70" i="22"/>
  <c r="G69" i="22"/>
  <c r="F69" i="22"/>
  <c r="E69" i="22"/>
  <c r="G68" i="22"/>
  <c r="F68" i="22"/>
  <c r="E68" i="22"/>
  <c r="G67" i="22"/>
  <c r="F67" i="22"/>
  <c r="E67" i="22"/>
  <c r="G66" i="22"/>
  <c r="F66" i="22"/>
  <c r="E66" i="22"/>
  <c r="G65" i="22"/>
  <c r="F65" i="22"/>
  <c r="E65" i="22"/>
  <c r="G63" i="22"/>
  <c r="F63" i="22"/>
  <c r="E63" i="22"/>
  <c r="G62" i="22"/>
  <c r="F62" i="22"/>
  <c r="E62" i="22"/>
  <c r="G61" i="22"/>
  <c r="F61" i="22"/>
  <c r="E61" i="22"/>
  <c r="G60" i="22"/>
  <c r="F60" i="22"/>
  <c r="E60" i="22"/>
  <c r="G59" i="22"/>
  <c r="F59" i="22"/>
  <c r="E59" i="22"/>
  <c r="G58" i="22"/>
  <c r="F58" i="22"/>
  <c r="E58" i="22"/>
  <c r="G57" i="22"/>
  <c r="F57" i="22"/>
  <c r="E57" i="22"/>
  <c r="G56" i="22"/>
  <c r="F56" i="22"/>
  <c r="E56" i="22"/>
  <c r="G55" i="22"/>
  <c r="F55" i="22"/>
  <c r="E55" i="22"/>
  <c r="G54" i="22"/>
  <c r="F54" i="22"/>
  <c r="E54" i="22"/>
  <c r="G53" i="22"/>
  <c r="F53" i="22"/>
  <c r="E53" i="22"/>
  <c r="G52" i="22"/>
  <c r="F52" i="22"/>
  <c r="E52" i="22"/>
  <c r="G51" i="22"/>
  <c r="F51" i="22"/>
  <c r="E51" i="22"/>
  <c r="G50" i="22"/>
  <c r="F50" i="22"/>
  <c r="E50" i="22"/>
  <c r="G48" i="22"/>
  <c r="F48" i="22"/>
  <c r="E48" i="22"/>
  <c r="G47" i="22"/>
  <c r="F47" i="22"/>
  <c r="E47" i="22"/>
  <c r="G46" i="22"/>
  <c r="F46" i="22"/>
  <c r="E46" i="22"/>
  <c r="G45" i="22"/>
  <c r="F45" i="22"/>
  <c r="E45" i="22"/>
  <c r="G44" i="22"/>
  <c r="F44" i="22"/>
  <c r="E44" i="22"/>
  <c r="G43" i="22"/>
  <c r="F43" i="22"/>
  <c r="E43" i="22"/>
  <c r="G42" i="22"/>
  <c r="F42" i="22"/>
  <c r="E42" i="22"/>
  <c r="G41" i="22"/>
  <c r="F41" i="22"/>
  <c r="E41" i="22"/>
  <c r="G40" i="22"/>
  <c r="F40" i="22"/>
  <c r="E40" i="22"/>
  <c r="G39" i="22"/>
  <c r="F39" i="22"/>
  <c r="E39" i="22"/>
  <c r="G37" i="22"/>
  <c r="F37" i="22"/>
  <c r="E37" i="22"/>
  <c r="G36" i="22"/>
  <c r="F36" i="22"/>
  <c r="E36" i="22"/>
  <c r="G35" i="22"/>
  <c r="F35" i="22"/>
  <c r="E35" i="22"/>
  <c r="G34" i="22"/>
  <c r="F34" i="22"/>
  <c r="E34" i="22"/>
  <c r="G33" i="22"/>
  <c r="F33" i="22"/>
  <c r="E33" i="22"/>
  <c r="G32" i="22"/>
  <c r="F32" i="22"/>
  <c r="E32" i="22"/>
  <c r="G31" i="22"/>
  <c r="F31" i="22"/>
  <c r="E31" i="22"/>
  <c r="G30" i="22"/>
  <c r="F30" i="22"/>
  <c r="E30" i="22"/>
  <c r="G29" i="22"/>
  <c r="F29" i="22"/>
  <c r="E29" i="22"/>
  <c r="G28" i="22"/>
  <c r="F28" i="22"/>
  <c r="E28" i="22"/>
  <c r="G27" i="22"/>
  <c r="F27" i="22"/>
  <c r="E27" i="22"/>
  <c r="G25" i="22"/>
  <c r="F25" i="22"/>
  <c r="E25" i="22"/>
  <c r="G24" i="22"/>
  <c r="F24" i="22"/>
  <c r="E24" i="22"/>
  <c r="G23" i="22"/>
  <c r="F23" i="22"/>
  <c r="E23" i="22"/>
  <c r="G22" i="22"/>
  <c r="F22" i="22"/>
  <c r="E22" i="22"/>
  <c r="G21" i="22"/>
  <c r="F21" i="22"/>
  <c r="E21" i="22"/>
  <c r="G20" i="22"/>
  <c r="F20" i="22"/>
  <c r="E20" i="22"/>
  <c r="G19" i="22"/>
  <c r="F19" i="22"/>
  <c r="E19" i="22"/>
  <c r="G18" i="22"/>
  <c r="F18" i="22"/>
  <c r="E18" i="22"/>
  <c r="G17" i="22"/>
  <c r="F17" i="22"/>
  <c r="E17" i="22"/>
  <c r="G16" i="22"/>
  <c r="F16" i="22"/>
  <c r="E16" i="22"/>
  <c r="G15" i="22"/>
  <c r="F15" i="22"/>
  <c r="E15" i="22"/>
  <c r="G14" i="22"/>
  <c r="F14" i="22"/>
  <c r="E14" i="22"/>
  <c r="G13" i="22"/>
  <c r="F13" i="22"/>
  <c r="E13" i="22"/>
  <c r="G12" i="22" l="1"/>
  <c r="F12" i="22"/>
  <c r="E12" i="22"/>
  <c r="G150" i="9"/>
  <c r="F150" i="9"/>
  <c r="E150" i="9"/>
  <c r="G149" i="9"/>
  <c r="F149" i="9"/>
  <c r="E149" i="9"/>
  <c r="G148" i="9"/>
  <c r="F148" i="9"/>
  <c r="E148" i="9"/>
  <c r="G147" i="9"/>
  <c r="F147" i="9"/>
  <c r="E147" i="9"/>
  <c r="G146" i="9"/>
  <c r="F146" i="9"/>
  <c r="E146" i="9"/>
  <c r="G145" i="9"/>
  <c r="F145" i="9"/>
  <c r="E145" i="9"/>
  <c r="G144" i="9"/>
  <c r="F144" i="9"/>
  <c r="E144" i="9"/>
  <c r="G142" i="9"/>
  <c r="F142" i="9"/>
  <c r="E142" i="9"/>
  <c r="G141" i="9"/>
  <c r="F141" i="9"/>
  <c r="E141" i="9"/>
  <c r="G140" i="9"/>
  <c r="F140" i="9"/>
  <c r="E140" i="9"/>
  <c r="G139" i="9"/>
  <c r="F139" i="9"/>
  <c r="E139" i="9"/>
  <c r="G137" i="9"/>
  <c r="F137" i="9"/>
  <c r="E137" i="9"/>
  <c r="G136" i="9"/>
  <c r="F136" i="9"/>
  <c r="E136" i="9"/>
  <c r="G135" i="9"/>
  <c r="F135" i="9"/>
  <c r="E135" i="9"/>
  <c r="G134" i="9"/>
  <c r="F134" i="9"/>
  <c r="E134" i="9"/>
  <c r="G133" i="9"/>
  <c r="F133" i="9"/>
  <c r="E133" i="9"/>
  <c r="G132" i="9"/>
  <c r="F132" i="9"/>
  <c r="E132" i="9"/>
  <c r="G131" i="9"/>
  <c r="F131" i="9"/>
  <c r="E131" i="9"/>
  <c r="G130" i="9"/>
  <c r="F130" i="9"/>
  <c r="E130" i="9"/>
  <c r="G129" i="9"/>
  <c r="F129" i="9"/>
  <c r="E129" i="9"/>
  <c r="G128" i="9"/>
  <c r="F128" i="9"/>
  <c r="E128" i="9"/>
  <c r="G127" i="9"/>
  <c r="F127" i="9"/>
  <c r="E127" i="9"/>
  <c r="G126" i="9"/>
  <c r="F126" i="9"/>
  <c r="E126" i="9"/>
  <c r="G125" i="9"/>
  <c r="F125" i="9"/>
  <c r="E125" i="9"/>
  <c r="G123" i="9"/>
  <c r="F123" i="9"/>
  <c r="E123" i="9"/>
  <c r="G122" i="9"/>
  <c r="F122" i="9"/>
  <c r="E122" i="9"/>
  <c r="G121" i="9"/>
  <c r="F121" i="9"/>
  <c r="E121" i="9"/>
  <c r="G120" i="9"/>
  <c r="F120" i="9"/>
  <c r="E120" i="9"/>
  <c r="G119" i="9"/>
  <c r="F119" i="9"/>
  <c r="E119" i="9"/>
  <c r="G118" i="9"/>
  <c r="F118" i="9"/>
  <c r="E118" i="9"/>
  <c r="G117" i="9"/>
  <c r="F117" i="9"/>
  <c r="E117" i="9"/>
  <c r="G116" i="9"/>
  <c r="F116" i="9"/>
  <c r="E116" i="9"/>
  <c r="G115" i="9"/>
  <c r="F115" i="9"/>
  <c r="E115" i="9"/>
  <c r="G114" i="9"/>
  <c r="F114" i="9"/>
  <c r="E114" i="9"/>
  <c r="G113" i="9"/>
  <c r="F113" i="9"/>
  <c r="E113" i="9"/>
  <c r="G112" i="9"/>
  <c r="F112" i="9"/>
  <c r="E112" i="9"/>
  <c r="G110" i="9"/>
  <c r="F110" i="9"/>
  <c r="E110" i="9"/>
  <c r="G109" i="9"/>
  <c r="F109" i="9"/>
  <c r="E109" i="9"/>
  <c r="G108" i="9"/>
  <c r="F108" i="9"/>
  <c r="E108" i="9"/>
  <c r="G107" i="9"/>
  <c r="F107" i="9"/>
  <c r="E107" i="9"/>
  <c r="G106" i="9"/>
  <c r="F106" i="9"/>
  <c r="E106" i="9"/>
  <c r="G105" i="9"/>
  <c r="F105" i="9"/>
  <c r="E105" i="9"/>
  <c r="G104" i="9"/>
  <c r="F104" i="9"/>
  <c r="E104" i="9"/>
  <c r="G103" i="9"/>
  <c r="F103" i="9"/>
  <c r="E103" i="9"/>
  <c r="G102" i="9"/>
  <c r="F102" i="9"/>
  <c r="E102" i="9"/>
  <c r="G101" i="9"/>
  <c r="F101" i="9"/>
  <c r="E101" i="9"/>
  <c r="G100" i="9"/>
  <c r="F100" i="9"/>
  <c r="E100" i="9"/>
  <c r="G99" i="9"/>
  <c r="F99" i="9"/>
  <c r="E99" i="9"/>
  <c r="G98" i="9"/>
  <c r="F98" i="9"/>
  <c r="E98" i="9"/>
  <c r="G97" i="9"/>
  <c r="F97" i="9"/>
  <c r="E97" i="9"/>
  <c r="G96" i="9"/>
  <c r="F96" i="9"/>
  <c r="E96" i="9"/>
  <c r="G95" i="9"/>
  <c r="F95" i="9"/>
  <c r="E95" i="9"/>
  <c r="G94" i="9"/>
  <c r="F94" i="9"/>
  <c r="E94" i="9"/>
  <c r="G93" i="9"/>
  <c r="F93" i="9"/>
  <c r="E93" i="9"/>
  <c r="G91" i="9"/>
  <c r="F91" i="9"/>
  <c r="E91" i="9"/>
  <c r="G90" i="9"/>
  <c r="F90" i="9"/>
  <c r="E90" i="9"/>
  <c r="G89" i="9"/>
  <c r="F89" i="9"/>
  <c r="E89" i="9"/>
  <c r="G88" i="9"/>
  <c r="F88" i="9"/>
  <c r="E88" i="9"/>
  <c r="G87" i="9"/>
  <c r="F87" i="9"/>
  <c r="E87" i="9"/>
  <c r="G86" i="9"/>
  <c r="F86" i="9"/>
  <c r="E86" i="9"/>
  <c r="G85" i="9"/>
  <c r="F85" i="9"/>
  <c r="E85" i="9"/>
  <c r="G84" i="9"/>
  <c r="F84" i="9"/>
  <c r="E84" i="9"/>
  <c r="G83" i="9"/>
  <c r="F83" i="9"/>
  <c r="E83" i="9"/>
  <c r="G82" i="9"/>
  <c r="F82" i="9"/>
  <c r="E82" i="9"/>
  <c r="G80" i="9"/>
  <c r="F80" i="9"/>
  <c r="E80" i="9"/>
  <c r="G79" i="9"/>
  <c r="F79" i="9"/>
  <c r="E79" i="9"/>
  <c r="G78" i="9"/>
  <c r="F78" i="9"/>
  <c r="E78" i="9"/>
  <c r="G77" i="9"/>
  <c r="F77" i="9"/>
  <c r="E77" i="9"/>
  <c r="G76" i="9"/>
  <c r="F76" i="9"/>
  <c r="E76" i="9"/>
  <c r="G74" i="9"/>
  <c r="F74" i="9"/>
  <c r="E74" i="9"/>
  <c r="G73" i="9"/>
  <c r="F73" i="9"/>
  <c r="E73" i="9"/>
  <c r="G72" i="9"/>
  <c r="F72" i="9"/>
  <c r="E72" i="9"/>
  <c r="G71" i="9"/>
  <c r="F71" i="9"/>
  <c r="E71" i="9"/>
  <c r="G70" i="9"/>
  <c r="F70" i="9"/>
  <c r="E70" i="9"/>
  <c r="G69" i="9"/>
  <c r="F69" i="9"/>
  <c r="E69" i="9"/>
  <c r="G68" i="9"/>
  <c r="F68" i="9"/>
  <c r="E68" i="9"/>
  <c r="G67" i="9"/>
  <c r="F67" i="9"/>
  <c r="E67" i="9"/>
  <c r="G66" i="9"/>
  <c r="F66" i="9"/>
  <c r="E66" i="9"/>
  <c r="G65" i="9"/>
  <c r="F65" i="9"/>
  <c r="E65" i="9"/>
  <c r="G63" i="9"/>
  <c r="F63" i="9"/>
  <c r="E63" i="9"/>
  <c r="G62" i="9"/>
  <c r="F62" i="9"/>
  <c r="E62" i="9"/>
  <c r="G61" i="9"/>
  <c r="F61" i="9"/>
  <c r="E61" i="9"/>
  <c r="G60" i="9"/>
  <c r="F60" i="9"/>
  <c r="E60" i="9"/>
  <c r="G59" i="9"/>
  <c r="F59" i="9"/>
  <c r="E59" i="9"/>
  <c r="G58" i="9"/>
  <c r="F58" i="9"/>
  <c r="E58" i="9"/>
  <c r="G57" i="9"/>
  <c r="F57" i="9"/>
  <c r="E57" i="9"/>
  <c r="G56" i="9"/>
  <c r="F56" i="9"/>
  <c r="E56" i="9"/>
  <c r="G55" i="9"/>
  <c r="F55" i="9"/>
  <c r="E55" i="9"/>
  <c r="G54" i="9"/>
  <c r="F54" i="9"/>
  <c r="E54" i="9"/>
  <c r="G53" i="9"/>
  <c r="F53" i="9"/>
  <c r="E53" i="9"/>
  <c r="G52" i="9"/>
  <c r="F52" i="9"/>
  <c r="E52" i="9"/>
  <c r="G51" i="9"/>
  <c r="F51" i="9"/>
  <c r="E51" i="9"/>
  <c r="G50" i="9"/>
  <c r="F50" i="9"/>
  <c r="E50" i="9"/>
  <c r="G48" i="9"/>
  <c r="F48" i="9"/>
  <c r="E48" i="9"/>
  <c r="G47" i="9"/>
  <c r="F47" i="9"/>
  <c r="E47" i="9"/>
  <c r="G46" i="9"/>
  <c r="F46" i="9"/>
  <c r="E46" i="9"/>
  <c r="G45" i="9"/>
  <c r="F45" i="9"/>
  <c r="E45" i="9"/>
  <c r="G44" i="9"/>
  <c r="F44" i="9"/>
  <c r="E44" i="9"/>
  <c r="G43" i="9"/>
  <c r="F43" i="9"/>
  <c r="E43" i="9"/>
  <c r="G42" i="9"/>
  <c r="F42" i="9"/>
  <c r="E42" i="9"/>
  <c r="G41" i="9"/>
  <c r="F41" i="9"/>
  <c r="E41" i="9"/>
  <c r="G40" i="9"/>
  <c r="F40" i="9"/>
  <c r="E40" i="9"/>
  <c r="G39" i="9"/>
  <c r="F39" i="9"/>
  <c r="E39" i="9"/>
  <c r="G37" i="9"/>
  <c r="F37" i="9"/>
  <c r="E37" i="9"/>
  <c r="G36" i="9"/>
  <c r="F36" i="9"/>
  <c r="E36" i="9"/>
  <c r="G35" i="9"/>
  <c r="F35" i="9"/>
  <c r="E35" i="9"/>
  <c r="G34" i="9"/>
  <c r="F34" i="9"/>
  <c r="E34" i="9"/>
  <c r="G33" i="9"/>
  <c r="F33" i="9"/>
  <c r="E33" i="9"/>
  <c r="G32" i="9"/>
  <c r="F32" i="9"/>
  <c r="E32" i="9"/>
  <c r="G31" i="9"/>
  <c r="F31" i="9"/>
  <c r="E31" i="9"/>
  <c r="G30" i="9"/>
  <c r="F30" i="9"/>
  <c r="E30" i="9"/>
  <c r="G29" i="9"/>
  <c r="F29" i="9"/>
  <c r="E29" i="9"/>
  <c r="G28" i="9"/>
  <c r="F28" i="9"/>
  <c r="E28" i="9"/>
  <c r="G27" i="9"/>
  <c r="F27" i="9"/>
  <c r="E27" i="9"/>
  <c r="G25" i="9"/>
  <c r="F25" i="9"/>
  <c r="E25" i="9"/>
  <c r="G24" i="9"/>
  <c r="F24" i="9"/>
  <c r="E24" i="9"/>
  <c r="G23" i="9"/>
  <c r="F23" i="9"/>
  <c r="E23" i="9"/>
  <c r="G22" i="9"/>
  <c r="F22" i="9"/>
  <c r="E22" i="9"/>
  <c r="G21" i="9"/>
  <c r="F21" i="9"/>
  <c r="E21" i="9"/>
  <c r="G20" i="9"/>
  <c r="F20" i="9"/>
  <c r="E20" i="9"/>
  <c r="G19" i="9"/>
  <c r="F19" i="9"/>
  <c r="E19" i="9"/>
  <c r="G18" i="9"/>
  <c r="F18" i="9"/>
  <c r="E18" i="9"/>
  <c r="G17" i="9"/>
  <c r="F17" i="9"/>
  <c r="E17" i="9"/>
  <c r="G16" i="9"/>
  <c r="F16" i="9"/>
  <c r="E16" i="9"/>
  <c r="G15" i="9"/>
  <c r="F15" i="9"/>
  <c r="E15" i="9"/>
  <c r="G14" i="9"/>
  <c r="F14" i="9"/>
  <c r="E14" i="9"/>
  <c r="G13" i="9"/>
  <c r="F13" i="9"/>
  <c r="E13" i="9"/>
  <c r="G12" i="9"/>
  <c r="F12" i="9"/>
  <c r="E12" i="9"/>
  <c r="G150" i="3"/>
  <c r="F150" i="3"/>
  <c r="E150" i="3"/>
  <c r="G149" i="3"/>
  <c r="F149" i="3"/>
  <c r="E149" i="3"/>
  <c r="G148" i="3"/>
  <c r="F148" i="3"/>
  <c r="E148" i="3"/>
  <c r="G147" i="3"/>
  <c r="F147" i="3"/>
  <c r="E147" i="3"/>
  <c r="G146" i="3"/>
  <c r="F146" i="3"/>
  <c r="E146" i="3"/>
  <c r="G145" i="3"/>
  <c r="F145" i="3"/>
  <c r="E145" i="3"/>
  <c r="G144" i="3"/>
  <c r="F144" i="3"/>
  <c r="E144" i="3"/>
  <c r="G142" i="3"/>
  <c r="F142" i="3"/>
  <c r="E142" i="3"/>
  <c r="G141" i="3"/>
  <c r="F141" i="3"/>
  <c r="E141" i="3"/>
  <c r="G140" i="3"/>
  <c r="F140" i="3"/>
  <c r="E140" i="3"/>
  <c r="G139" i="3"/>
  <c r="F139" i="3"/>
  <c r="E139" i="3"/>
  <c r="G137" i="3"/>
  <c r="F137" i="3"/>
  <c r="E137" i="3"/>
  <c r="G136" i="3"/>
  <c r="F136" i="3"/>
  <c r="E136" i="3"/>
  <c r="G135" i="3"/>
  <c r="F135" i="3"/>
  <c r="E135" i="3"/>
  <c r="G134" i="3"/>
  <c r="F134" i="3"/>
  <c r="E134" i="3"/>
  <c r="G133" i="3"/>
  <c r="F133" i="3"/>
  <c r="E133" i="3"/>
  <c r="G132" i="3"/>
  <c r="F132" i="3"/>
  <c r="E132" i="3"/>
  <c r="G131" i="3"/>
  <c r="F131" i="3"/>
  <c r="E131" i="3"/>
  <c r="G130" i="3"/>
  <c r="F130" i="3"/>
  <c r="E130" i="3"/>
  <c r="G129" i="3"/>
  <c r="F129" i="3"/>
  <c r="E129" i="3"/>
  <c r="G128" i="3"/>
  <c r="F128" i="3"/>
  <c r="E128" i="3"/>
  <c r="G127" i="3"/>
  <c r="F127" i="3"/>
  <c r="E127" i="3"/>
  <c r="G126" i="3"/>
  <c r="F126" i="3"/>
  <c r="E126" i="3"/>
  <c r="G125" i="3"/>
  <c r="F125" i="3"/>
  <c r="E125" i="3"/>
  <c r="G123" i="3"/>
  <c r="F123" i="3"/>
  <c r="E123" i="3"/>
  <c r="G122" i="3"/>
  <c r="F122" i="3"/>
  <c r="E122" i="3"/>
  <c r="G121" i="3"/>
  <c r="F121" i="3"/>
  <c r="E121" i="3"/>
  <c r="G120" i="3"/>
  <c r="F120" i="3"/>
  <c r="E120" i="3"/>
  <c r="G119" i="3"/>
  <c r="F119" i="3"/>
  <c r="E119" i="3"/>
  <c r="G118" i="3"/>
  <c r="F118" i="3"/>
  <c r="E118" i="3"/>
  <c r="G117" i="3"/>
  <c r="F117" i="3"/>
  <c r="E117" i="3"/>
  <c r="G116" i="3"/>
  <c r="F116" i="3"/>
  <c r="E116" i="3"/>
  <c r="G115" i="3"/>
  <c r="F115" i="3"/>
  <c r="E115" i="3"/>
  <c r="G114" i="3"/>
  <c r="F114" i="3"/>
  <c r="E114" i="3"/>
  <c r="G113" i="3"/>
  <c r="F113" i="3"/>
  <c r="E113" i="3"/>
  <c r="G112" i="3"/>
  <c r="F112" i="3"/>
  <c r="E112" i="3"/>
  <c r="G110" i="3"/>
  <c r="F110" i="3"/>
  <c r="E110" i="3"/>
  <c r="G109" i="3"/>
  <c r="F109" i="3"/>
  <c r="E109" i="3"/>
  <c r="G108" i="3"/>
  <c r="F108" i="3"/>
  <c r="E108" i="3"/>
  <c r="G107" i="3"/>
  <c r="F107" i="3"/>
  <c r="E107" i="3"/>
  <c r="G106" i="3"/>
  <c r="F106" i="3"/>
  <c r="E106" i="3"/>
  <c r="G105" i="3"/>
  <c r="F105" i="3"/>
  <c r="E105" i="3"/>
  <c r="G104" i="3"/>
  <c r="F104" i="3"/>
  <c r="E104" i="3"/>
  <c r="G103" i="3"/>
  <c r="F103" i="3"/>
  <c r="E103" i="3"/>
  <c r="G102" i="3"/>
  <c r="F102" i="3"/>
  <c r="E102" i="3"/>
  <c r="G101" i="3"/>
  <c r="F101" i="3"/>
  <c r="E101" i="3"/>
  <c r="G100" i="3"/>
  <c r="F100" i="3"/>
  <c r="E100" i="3"/>
  <c r="G99" i="3"/>
  <c r="F99" i="3"/>
  <c r="E99" i="3"/>
  <c r="G98" i="3"/>
  <c r="F98" i="3"/>
  <c r="E98" i="3"/>
  <c r="G97" i="3"/>
  <c r="F97" i="3"/>
  <c r="E97" i="3"/>
  <c r="G96" i="3"/>
  <c r="F96" i="3"/>
  <c r="E96" i="3"/>
  <c r="G95" i="3"/>
  <c r="F95" i="3"/>
  <c r="E95" i="3"/>
  <c r="G94" i="3"/>
  <c r="F94" i="3"/>
  <c r="E94" i="3"/>
  <c r="G93" i="3"/>
  <c r="F93" i="3"/>
  <c r="E93" i="3"/>
  <c r="G91" i="3"/>
  <c r="F91" i="3"/>
  <c r="E91" i="3"/>
  <c r="G90" i="3"/>
  <c r="F90" i="3"/>
  <c r="E90" i="3"/>
  <c r="G89" i="3"/>
  <c r="F89" i="3"/>
  <c r="E89" i="3"/>
  <c r="G88" i="3"/>
  <c r="F88" i="3"/>
  <c r="E88" i="3"/>
  <c r="G87" i="3"/>
  <c r="F87" i="3"/>
  <c r="E87" i="3"/>
  <c r="G86" i="3"/>
  <c r="F86" i="3"/>
  <c r="E86" i="3"/>
  <c r="G85" i="3"/>
  <c r="F85" i="3"/>
  <c r="E85" i="3"/>
  <c r="G84" i="3"/>
  <c r="F84" i="3"/>
  <c r="E84" i="3"/>
  <c r="G83" i="3"/>
  <c r="F83" i="3"/>
  <c r="E83" i="3"/>
  <c r="G82" i="3"/>
  <c r="F82" i="3"/>
  <c r="E82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G74" i="3"/>
  <c r="F74" i="3"/>
  <c r="E74" i="3"/>
  <c r="G73" i="3"/>
  <c r="F73" i="3"/>
  <c r="E73" i="3"/>
  <c r="G72" i="3"/>
  <c r="F72" i="3"/>
  <c r="E72" i="3"/>
  <c r="G71" i="3"/>
  <c r="F71" i="3"/>
  <c r="E71" i="3"/>
  <c r="G70" i="3"/>
  <c r="F70" i="3"/>
  <c r="E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3" i="3"/>
  <c r="F63" i="3"/>
  <c r="E63" i="3"/>
  <c r="G62" i="3"/>
  <c r="F62" i="3"/>
  <c r="E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G54" i="3"/>
  <c r="F54" i="3"/>
  <c r="E54" i="3"/>
  <c r="G53" i="3"/>
  <c r="F53" i="3"/>
  <c r="E53" i="3"/>
  <c r="G52" i="3"/>
  <c r="F52" i="3"/>
  <c r="E52" i="3"/>
  <c r="G51" i="3"/>
  <c r="F51" i="3"/>
  <c r="E51" i="3"/>
  <c r="G50" i="3"/>
  <c r="F50" i="3"/>
  <c r="E50" i="3"/>
  <c r="G48" i="3"/>
  <c r="F48" i="3"/>
  <c r="E48" i="3"/>
  <c r="G47" i="3"/>
  <c r="F47" i="3"/>
  <c r="E47" i="3"/>
  <c r="G46" i="3"/>
  <c r="F46" i="3"/>
  <c r="E46" i="3"/>
  <c r="G45" i="3"/>
  <c r="F45" i="3"/>
  <c r="E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5" i="3"/>
  <c r="F25" i="3"/>
  <c r="E25" i="3"/>
  <c r="G24" i="3"/>
  <c r="F24" i="3"/>
  <c r="E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G17" i="3"/>
  <c r="F17" i="3"/>
  <c r="E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AO150" i="2"/>
  <c r="AN150" i="2"/>
  <c r="AM150" i="2"/>
  <c r="AO149" i="2"/>
  <c r="AN149" i="2"/>
  <c r="AM149" i="2"/>
  <c r="AO148" i="2"/>
  <c r="AN148" i="2"/>
  <c r="AM148" i="2"/>
  <c r="AO147" i="2"/>
  <c r="AN147" i="2"/>
  <c r="AM147" i="2"/>
  <c r="AO146" i="2"/>
  <c r="AN146" i="2"/>
  <c r="AM146" i="2"/>
  <c r="AO145" i="2"/>
  <c r="AN145" i="2"/>
  <c r="AM145" i="2"/>
  <c r="AO144" i="2"/>
  <c r="AN144" i="2"/>
  <c r="AM144" i="2"/>
  <c r="AO142" i="2"/>
  <c r="AN142" i="2"/>
  <c r="AM142" i="2"/>
  <c r="AO141" i="2"/>
  <c r="AN141" i="2"/>
  <c r="AM141" i="2"/>
  <c r="AO140" i="2"/>
  <c r="AN140" i="2"/>
  <c r="AM140" i="2"/>
  <c r="AO139" i="2"/>
  <c r="AN139" i="2"/>
  <c r="AM139" i="2"/>
  <c r="AO137" i="2"/>
  <c r="AN137" i="2"/>
  <c r="AM137" i="2"/>
  <c r="AO136" i="2"/>
  <c r="AN136" i="2"/>
  <c r="AM136" i="2"/>
  <c r="AO135" i="2"/>
  <c r="AN135" i="2"/>
  <c r="AM135" i="2"/>
  <c r="AO134" i="2"/>
  <c r="AN134" i="2"/>
  <c r="AM134" i="2"/>
  <c r="AO133" i="2"/>
  <c r="AN133" i="2"/>
  <c r="AM133" i="2"/>
  <c r="AO132" i="2"/>
  <c r="AN132" i="2"/>
  <c r="AM132" i="2"/>
  <c r="AO131" i="2"/>
  <c r="AN131" i="2"/>
  <c r="AM131" i="2"/>
  <c r="AO130" i="2"/>
  <c r="AN130" i="2"/>
  <c r="AM130" i="2"/>
  <c r="AO129" i="2"/>
  <c r="AN129" i="2"/>
  <c r="AM129" i="2"/>
  <c r="AO128" i="2"/>
  <c r="AN128" i="2"/>
  <c r="AM128" i="2"/>
  <c r="AO127" i="2"/>
  <c r="AN127" i="2"/>
  <c r="AM127" i="2"/>
  <c r="AO126" i="2"/>
  <c r="AN126" i="2"/>
  <c r="AM126" i="2"/>
  <c r="AO125" i="2"/>
  <c r="AN125" i="2"/>
  <c r="AM125" i="2"/>
  <c r="AO123" i="2"/>
  <c r="AN123" i="2"/>
  <c r="AM123" i="2"/>
  <c r="AO122" i="2"/>
  <c r="AN122" i="2"/>
  <c r="AM122" i="2"/>
  <c r="AO121" i="2"/>
  <c r="AN121" i="2"/>
  <c r="AM121" i="2"/>
  <c r="AO120" i="2"/>
  <c r="AN120" i="2"/>
  <c r="AM120" i="2"/>
  <c r="AO119" i="2"/>
  <c r="AN119" i="2"/>
  <c r="AM119" i="2"/>
  <c r="AO118" i="2"/>
  <c r="AN118" i="2"/>
  <c r="AM118" i="2"/>
  <c r="AO117" i="2"/>
  <c r="AN117" i="2"/>
  <c r="AM117" i="2"/>
  <c r="AO116" i="2"/>
  <c r="AN116" i="2"/>
  <c r="AM116" i="2"/>
  <c r="AO115" i="2"/>
  <c r="AN115" i="2"/>
  <c r="AM115" i="2"/>
  <c r="AO114" i="2"/>
  <c r="AN114" i="2"/>
  <c r="AM114" i="2"/>
  <c r="AO113" i="2"/>
  <c r="AN113" i="2"/>
  <c r="AM113" i="2"/>
  <c r="AO112" i="2"/>
  <c r="AN112" i="2"/>
  <c r="AM112" i="2"/>
  <c r="AO110" i="2"/>
  <c r="AN110" i="2"/>
  <c r="AM110" i="2"/>
  <c r="AO109" i="2"/>
  <c r="AN109" i="2"/>
  <c r="AM109" i="2"/>
  <c r="AO108" i="2"/>
  <c r="AN108" i="2"/>
  <c r="AM108" i="2"/>
  <c r="AO107" i="2"/>
  <c r="AN107" i="2"/>
  <c r="AM107" i="2"/>
  <c r="AO106" i="2"/>
  <c r="AN106" i="2"/>
  <c r="AM106" i="2"/>
  <c r="AO105" i="2"/>
  <c r="AN105" i="2"/>
  <c r="AM105" i="2"/>
  <c r="AO104" i="2"/>
  <c r="AN104" i="2"/>
  <c r="AM104" i="2"/>
  <c r="AO103" i="2"/>
  <c r="AN103" i="2"/>
  <c r="AM103" i="2"/>
  <c r="AO102" i="2"/>
  <c r="AN102" i="2"/>
  <c r="AM102" i="2"/>
  <c r="AO101" i="2"/>
  <c r="AN101" i="2"/>
  <c r="AM101" i="2"/>
  <c r="AO100" i="2"/>
  <c r="AN100" i="2"/>
  <c r="AM100" i="2"/>
  <c r="AO99" i="2"/>
  <c r="AN99" i="2"/>
  <c r="AM99" i="2"/>
  <c r="AO98" i="2"/>
  <c r="AN98" i="2"/>
  <c r="AM98" i="2"/>
  <c r="AO97" i="2"/>
  <c r="AN97" i="2"/>
  <c r="AM97" i="2"/>
  <c r="AO96" i="2"/>
  <c r="AN96" i="2"/>
  <c r="AM96" i="2"/>
  <c r="AO95" i="2"/>
  <c r="AN95" i="2"/>
  <c r="AM95" i="2"/>
  <c r="AO94" i="2"/>
  <c r="AN94" i="2"/>
  <c r="AM94" i="2"/>
  <c r="AO93" i="2"/>
  <c r="AN93" i="2"/>
  <c r="AM93" i="2"/>
  <c r="AO91" i="2"/>
  <c r="AN91" i="2"/>
  <c r="AM91" i="2"/>
  <c r="AO90" i="2"/>
  <c r="AN90" i="2"/>
  <c r="AM90" i="2"/>
  <c r="AO89" i="2"/>
  <c r="AN89" i="2"/>
  <c r="AM89" i="2"/>
  <c r="AO88" i="2"/>
  <c r="AN88" i="2"/>
  <c r="AM88" i="2"/>
  <c r="AO87" i="2"/>
  <c r="AN87" i="2"/>
  <c r="AM87" i="2"/>
  <c r="AO86" i="2"/>
  <c r="AN86" i="2"/>
  <c r="AM86" i="2"/>
  <c r="AO85" i="2"/>
  <c r="AN85" i="2"/>
  <c r="AM85" i="2"/>
  <c r="AO84" i="2"/>
  <c r="AN84" i="2"/>
  <c r="AM84" i="2"/>
  <c r="AO83" i="2"/>
  <c r="AN83" i="2"/>
  <c r="AM83" i="2"/>
  <c r="AO82" i="2"/>
  <c r="AN82" i="2"/>
  <c r="AM82" i="2"/>
  <c r="AO80" i="2"/>
  <c r="AN80" i="2"/>
  <c r="AM80" i="2"/>
  <c r="AO79" i="2"/>
  <c r="AN79" i="2"/>
  <c r="AM79" i="2"/>
  <c r="AO78" i="2"/>
  <c r="AN78" i="2"/>
  <c r="AM78" i="2"/>
  <c r="AO77" i="2"/>
  <c r="AN77" i="2"/>
  <c r="AM77" i="2"/>
  <c r="AO76" i="2"/>
  <c r="AN76" i="2"/>
  <c r="AM76" i="2"/>
  <c r="AO74" i="2"/>
  <c r="AN74" i="2"/>
  <c r="AM74" i="2"/>
  <c r="AO73" i="2"/>
  <c r="AN73" i="2"/>
  <c r="AM73" i="2"/>
  <c r="AO72" i="2"/>
  <c r="AN72" i="2"/>
  <c r="AM72" i="2"/>
  <c r="AO71" i="2"/>
  <c r="AN71" i="2"/>
  <c r="AM71" i="2"/>
  <c r="AO70" i="2"/>
  <c r="AN70" i="2"/>
  <c r="AM70" i="2"/>
  <c r="AO69" i="2"/>
  <c r="AN69" i="2"/>
  <c r="AM69" i="2"/>
  <c r="AO68" i="2"/>
  <c r="AN68" i="2"/>
  <c r="AM68" i="2"/>
  <c r="AO67" i="2"/>
  <c r="AN67" i="2"/>
  <c r="AM67" i="2"/>
  <c r="AO66" i="2"/>
  <c r="AN66" i="2"/>
  <c r="AM66" i="2"/>
  <c r="AO65" i="2"/>
  <c r="AN65" i="2"/>
  <c r="AM65" i="2"/>
  <c r="AO63" i="2"/>
  <c r="AN63" i="2"/>
  <c r="AM63" i="2"/>
  <c r="AO62" i="2"/>
  <c r="AN62" i="2"/>
  <c r="AM62" i="2"/>
  <c r="AO61" i="2"/>
  <c r="AN61" i="2"/>
  <c r="AM61" i="2"/>
  <c r="AO60" i="2"/>
  <c r="AN60" i="2"/>
  <c r="AM60" i="2"/>
  <c r="AO59" i="2"/>
  <c r="AN59" i="2"/>
  <c r="AM59" i="2"/>
  <c r="AO58" i="2"/>
  <c r="AN58" i="2"/>
  <c r="AM58" i="2"/>
  <c r="AO57" i="2"/>
  <c r="AN57" i="2"/>
  <c r="AM57" i="2"/>
  <c r="AO56" i="2"/>
  <c r="AN56" i="2"/>
  <c r="AM56" i="2"/>
  <c r="AO55" i="2"/>
  <c r="AN55" i="2"/>
  <c r="AM55" i="2"/>
  <c r="AO54" i="2"/>
  <c r="AN54" i="2"/>
  <c r="AM54" i="2"/>
  <c r="AO53" i="2"/>
  <c r="AN53" i="2"/>
  <c r="AM53" i="2"/>
  <c r="AO52" i="2"/>
  <c r="AN52" i="2"/>
  <c r="AM52" i="2"/>
  <c r="AO51" i="2"/>
  <c r="AN51" i="2"/>
  <c r="AM51" i="2"/>
  <c r="AO50" i="2"/>
  <c r="AN50" i="2"/>
  <c r="AM50" i="2"/>
  <c r="AO48" i="2"/>
  <c r="AN48" i="2"/>
  <c r="AM48" i="2"/>
  <c r="AO47" i="2"/>
  <c r="AN47" i="2"/>
  <c r="AM47" i="2"/>
  <c r="AO46" i="2"/>
  <c r="AN46" i="2"/>
  <c r="AM46" i="2"/>
  <c r="AO45" i="2"/>
  <c r="AN45" i="2"/>
  <c r="AM45" i="2"/>
  <c r="AO44" i="2"/>
  <c r="AN44" i="2"/>
  <c r="AM44" i="2"/>
  <c r="AO43" i="2"/>
  <c r="AN43" i="2"/>
  <c r="AM43" i="2"/>
  <c r="AO42" i="2"/>
  <c r="AN42" i="2"/>
  <c r="AM42" i="2"/>
  <c r="AO41" i="2"/>
  <c r="AN41" i="2"/>
  <c r="AM41" i="2"/>
  <c r="AO40" i="2"/>
  <c r="AN40" i="2"/>
  <c r="AM40" i="2"/>
  <c r="AO39" i="2"/>
  <c r="AN39" i="2"/>
  <c r="AM39" i="2"/>
  <c r="AO37" i="2"/>
  <c r="AN37" i="2"/>
  <c r="AM37" i="2"/>
  <c r="AO36" i="2"/>
  <c r="AN36" i="2"/>
  <c r="AM36" i="2"/>
  <c r="AO35" i="2"/>
  <c r="AN35" i="2"/>
  <c r="AM35" i="2"/>
  <c r="AO34" i="2"/>
  <c r="AN34" i="2"/>
  <c r="AM34" i="2"/>
  <c r="AO33" i="2"/>
  <c r="AN33" i="2"/>
  <c r="AM33" i="2"/>
  <c r="AO32" i="2"/>
  <c r="AN32" i="2"/>
  <c r="AM32" i="2"/>
  <c r="AO31" i="2"/>
  <c r="AN31" i="2"/>
  <c r="AM31" i="2"/>
  <c r="AO30" i="2"/>
  <c r="AN30" i="2"/>
  <c r="AM30" i="2"/>
  <c r="AO29" i="2"/>
  <c r="AN29" i="2"/>
  <c r="AM29" i="2"/>
  <c r="AO28" i="2"/>
  <c r="AN28" i="2"/>
  <c r="AM28" i="2"/>
  <c r="AO27" i="2"/>
  <c r="AN27" i="2"/>
  <c r="AM27" i="2"/>
  <c r="AO25" i="2"/>
  <c r="AN25" i="2"/>
  <c r="AM25" i="2"/>
  <c r="AO24" i="2"/>
  <c r="AN24" i="2"/>
  <c r="AM24" i="2"/>
  <c r="AO23" i="2"/>
  <c r="AN23" i="2"/>
  <c r="AM23" i="2"/>
  <c r="AO22" i="2"/>
  <c r="AN22" i="2"/>
  <c r="AM22" i="2"/>
  <c r="AO21" i="2"/>
  <c r="AN21" i="2"/>
  <c r="AM21" i="2"/>
  <c r="AO20" i="2"/>
  <c r="AN20" i="2"/>
  <c r="AM20" i="2"/>
  <c r="AO19" i="2"/>
  <c r="AN19" i="2"/>
  <c r="AM19" i="2"/>
  <c r="AO18" i="2"/>
  <c r="AN18" i="2"/>
  <c r="AM18" i="2"/>
  <c r="AO17" i="2"/>
  <c r="AN17" i="2"/>
  <c r="AM17" i="2"/>
  <c r="AO16" i="2"/>
  <c r="AN16" i="2"/>
  <c r="AM16" i="2"/>
  <c r="AO15" i="2"/>
  <c r="AN15" i="2"/>
  <c r="AM15" i="2"/>
  <c r="AO14" i="2"/>
  <c r="AN14" i="2"/>
  <c r="AM14" i="2"/>
  <c r="AO13" i="2"/>
  <c r="AN13" i="2"/>
  <c r="AM13" i="2"/>
  <c r="AO12" i="2"/>
  <c r="AN12" i="2"/>
  <c r="AM12" i="2"/>
  <c r="AB150" i="2"/>
  <c r="AA150" i="2"/>
  <c r="Z150" i="2"/>
  <c r="AB149" i="2"/>
  <c r="AA149" i="2"/>
  <c r="Z149" i="2"/>
  <c r="AB148" i="2"/>
  <c r="AA148" i="2"/>
  <c r="Z148" i="2"/>
  <c r="AB147" i="2"/>
  <c r="AA147" i="2"/>
  <c r="Z147" i="2"/>
  <c r="AB146" i="2"/>
  <c r="AA146" i="2"/>
  <c r="Z146" i="2"/>
  <c r="AB145" i="2"/>
  <c r="AA145" i="2"/>
  <c r="Z145" i="2"/>
  <c r="AB144" i="2"/>
  <c r="AA144" i="2"/>
  <c r="Z144" i="2"/>
  <c r="AB142" i="2"/>
  <c r="AA142" i="2"/>
  <c r="Z142" i="2"/>
  <c r="AB141" i="2"/>
  <c r="AA141" i="2"/>
  <c r="Z141" i="2"/>
  <c r="AB140" i="2"/>
  <c r="AA140" i="2"/>
  <c r="Z140" i="2"/>
  <c r="AB139" i="2"/>
  <c r="AA139" i="2"/>
  <c r="Z139" i="2"/>
  <c r="AB137" i="2"/>
  <c r="AA137" i="2"/>
  <c r="Z137" i="2"/>
  <c r="AB136" i="2"/>
  <c r="AA136" i="2"/>
  <c r="Z136" i="2"/>
  <c r="AB135" i="2"/>
  <c r="AA135" i="2"/>
  <c r="Z135" i="2"/>
  <c r="AB134" i="2"/>
  <c r="AA134" i="2"/>
  <c r="Z134" i="2"/>
  <c r="AB133" i="2"/>
  <c r="AA133" i="2"/>
  <c r="Z133" i="2"/>
  <c r="AB132" i="2"/>
  <c r="AA132" i="2"/>
  <c r="Z132" i="2"/>
  <c r="AB131" i="2"/>
  <c r="AA131" i="2"/>
  <c r="Z131" i="2"/>
  <c r="AB130" i="2"/>
  <c r="AA130" i="2"/>
  <c r="Z130" i="2"/>
  <c r="AB129" i="2"/>
  <c r="AA129" i="2"/>
  <c r="Z129" i="2"/>
  <c r="AB128" i="2"/>
  <c r="AA128" i="2"/>
  <c r="Z128" i="2"/>
  <c r="AB127" i="2"/>
  <c r="AA127" i="2"/>
  <c r="Z127" i="2"/>
  <c r="AB126" i="2"/>
  <c r="AA126" i="2"/>
  <c r="Z126" i="2"/>
  <c r="AB125" i="2"/>
  <c r="AA125" i="2"/>
  <c r="Z125" i="2"/>
  <c r="AB123" i="2"/>
  <c r="AA123" i="2"/>
  <c r="Z123" i="2"/>
  <c r="AB122" i="2"/>
  <c r="AA122" i="2"/>
  <c r="Z122" i="2"/>
  <c r="AB121" i="2"/>
  <c r="AA121" i="2"/>
  <c r="Z121" i="2"/>
  <c r="AB120" i="2"/>
  <c r="AA120" i="2"/>
  <c r="Z120" i="2"/>
  <c r="AB119" i="2"/>
  <c r="AA119" i="2"/>
  <c r="Z119" i="2"/>
  <c r="AB118" i="2"/>
  <c r="AA118" i="2"/>
  <c r="Z118" i="2"/>
  <c r="AB117" i="2"/>
  <c r="AA117" i="2"/>
  <c r="Z117" i="2"/>
  <c r="AB116" i="2"/>
  <c r="AA116" i="2"/>
  <c r="Z116" i="2"/>
  <c r="AB115" i="2"/>
  <c r="AA115" i="2"/>
  <c r="Z115" i="2"/>
  <c r="AB114" i="2"/>
  <c r="AA114" i="2"/>
  <c r="Z114" i="2"/>
  <c r="AB113" i="2"/>
  <c r="AA113" i="2"/>
  <c r="Z113" i="2"/>
  <c r="AB112" i="2"/>
  <c r="AA112" i="2"/>
  <c r="Z112" i="2"/>
  <c r="AB110" i="2"/>
  <c r="AA110" i="2"/>
  <c r="Z110" i="2"/>
  <c r="AB109" i="2"/>
  <c r="AA109" i="2"/>
  <c r="Z109" i="2"/>
  <c r="AB108" i="2"/>
  <c r="AA108" i="2"/>
  <c r="Z108" i="2"/>
  <c r="AB107" i="2"/>
  <c r="AA107" i="2"/>
  <c r="Z107" i="2"/>
  <c r="AB106" i="2"/>
  <c r="AA106" i="2"/>
  <c r="Z106" i="2"/>
  <c r="AB105" i="2"/>
  <c r="AA105" i="2"/>
  <c r="Z105" i="2"/>
  <c r="AB104" i="2"/>
  <c r="AA104" i="2"/>
  <c r="Z104" i="2"/>
  <c r="AB103" i="2"/>
  <c r="AA103" i="2"/>
  <c r="Z103" i="2"/>
  <c r="AB102" i="2"/>
  <c r="AA102" i="2"/>
  <c r="Z102" i="2"/>
  <c r="AB101" i="2"/>
  <c r="AA101" i="2"/>
  <c r="Z101" i="2"/>
  <c r="AB100" i="2"/>
  <c r="AA100" i="2"/>
  <c r="Z100" i="2"/>
  <c r="AB99" i="2"/>
  <c r="AA99" i="2"/>
  <c r="Z99" i="2"/>
  <c r="AB98" i="2"/>
  <c r="AA98" i="2"/>
  <c r="Z98" i="2"/>
  <c r="AB97" i="2"/>
  <c r="AA97" i="2"/>
  <c r="Z97" i="2"/>
  <c r="AB96" i="2"/>
  <c r="AA96" i="2"/>
  <c r="Z96" i="2"/>
  <c r="AB95" i="2"/>
  <c r="AA95" i="2"/>
  <c r="Z95" i="2"/>
  <c r="AB94" i="2"/>
  <c r="AA94" i="2"/>
  <c r="Z94" i="2"/>
  <c r="AB93" i="2"/>
  <c r="AA93" i="2"/>
  <c r="Z93" i="2"/>
  <c r="AB91" i="2"/>
  <c r="AA91" i="2"/>
  <c r="Z91" i="2"/>
  <c r="AB90" i="2"/>
  <c r="AA90" i="2"/>
  <c r="Z90" i="2"/>
  <c r="AB89" i="2"/>
  <c r="AA89" i="2"/>
  <c r="Z89" i="2"/>
  <c r="AB88" i="2"/>
  <c r="AA88" i="2"/>
  <c r="Z88" i="2"/>
  <c r="AB87" i="2"/>
  <c r="AA87" i="2"/>
  <c r="Z87" i="2"/>
  <c r="AB86" i="2"/>
  <c r="AA86" i="2"/>
  <c r="Z86" i="2"/>
  <c r="AB85" i="2"/>
  <c r="AA85" i="2"/>
  <c r="Z85" i="2"/>
  <c r="AB84" i="2"/>
  <c r="AA84" i="2"/>
  <c r="Z84" i="2"/>
  <c r="AB83" i="2"/>
  <c r="AA83" i="2"/>
  <c r="Z83" i="2"/>
  <c r="AB82" i="2"/>
  <c r="AA82" i="2"/>
  <c r="Z82" i="2"/>
  <c r="AB80" i="2"/>
  <c r="AA80" i="2"/>
  <c r="Z80" i="2"/>
  <c r="AB79" i="2"/>
  <c r="AA79" i="2"/>
  <c r="Z79" i="2"/>
  <c r="AB78" i="2"/>
  <c r="AA78" i="2"/>
  <c r="Z78" i="2"/>
  <c r="AB77" i="2"/>
  <c r="AA77" i="2"/>
  <c r="Z77" i="2"/>
  <c r="AB76" i="2"/>
  <c r="AA76" i="2"/>
  <c r="Z76" i="2"/>
  <c r="AB74" i="2"/>
  <c r="AA74" i="2"/>
  <c r="Z74" i="2"/>
  <c r="AB73" i="2"/>
  <c r="AA73" i="2"/>
  <c r="Z73" i="2"/>
  <c r="AB72" i="2"/>
  <c r="AA72" i="2"/>
  <c r="Z72" i="2"/>
  <c r="AB71" i="2"/>
  <c r="AA71" i="2"/>
  <c r="Z71" i="2"/>
  <c r="AB70" i="2"/>
  <c r="AA70" i="2"/>
  <c r="Z70" i="2"/>
  <c r="AB69" i="2"/>
  <c r="AA69" i="2"/>
  <c r="Z69" i="2"/>
  <c r="AB68" i="2"/>
  <c r="AA68" i="2"/>
  <c r="Z68" i="2"/>
  <c r="AB67" i="2"/>
  <c r="AA67" i="2"/>
  <c r="Z67" i="2"/>
  <c r="AB66" i="2"/>
  <c r="AA66" i="2"/>
  <c r="Z66" i="2"/>
  <c r="AB65" i="2"/>
  <c r="AA65" i="2"/>
  <c r="Z65" i="2"/>
  <c r="AB63" i="2"/>
  <c r="AA63" i="2"/>
  <c r="Z63" i="2"/>
  <c r="AB62" i="2"/>
  <c r="AA62" i="2"/>
  <c r="Z62" i="2"/>
  <c r="AB61" i="2"/>
  <c r="AA61" i="2"/>
  <c r="Z61" i="2"/>
  <c r="AB60" i="2"/>
  <c r="AA60" i="2"/>
  <c r="Z60" i="2"/>
  <c r="AB59" i="2"/>
  <c r="AA59" i="2"/>
  <c r="Z59" i="2"/>
  <c r="AB58" i="2"/>
  <c r="AA58" i="2"/>
  <c r="Z58" i="2"/>
  <c r="AB57" i="2"/>
  <c r="AA57" i="2"/>
  <c r="Z57" i="2"/>
  <c r="AB56" i="2"/>
  <c r="AA56" i="2"/>
  <c r="Z56" i="2"/>
  <c r="AB55" i="2"/>
  <c r="AA55" i="2"/>
  <c r="Z55" i="2"/>
  <c r="AB54" i="2"/>
  <c r="AA54" i="2"/>
  <c r="Z54" i="2"/>
  <c r="AB53" i="2"/>
  <c r="AA53" i="2"/>
  <c r="Z53" i="2"/>
  <c r="AB52" i="2"/>
  <c r="AA52" i="2"/>
  <c r="Z52" i="2"/>
  <c r="AB51" i="2"/>
  <c r="AA51" i="2"/>
  <c r="Z51" i="2"/>
  <c r="AB50" i="2"/>
  <c r="AA50" i="2"/>
  <c r="Z50" i="2"/>
  <c r="AB48" i="2"/>
  <c r="AA48" i="2"/>
  <c r="Z48" i="2"/>
  <c r="AB47" i="2"/>
  <c r="AA47" i="2"/>
  <c r="Z47" i="2"/>
  <c r="AB46" i="2"/>
  <c r="AA46" i="2"/>
  <c r="Z46" i="2"/>
  <c r="AB45" i="2"/>
  <c r="AA45" i="2"/>
  <c r="Z45" i="2"/>
  <c r="AB44" i="2"/>
  <c r="AA44" i="2"/>
  <c r="Z44" i="2"/>
  <c r="AB43" i="2"/>
  <c r="AA43" i="2"/>
  <c r="Z43" i="2"/>
  <c r="AB42" i="2"/>
  <c r="AA42" i="2"/>
  <c r="Z42" i="2"/>
  <c r="AB41" i="2"/>
  <c r="AA41" i="2"/>
  <c r="Z41" i="2"/>
  <c r="AB40" i="2"/>
  <c r="AA40" i="2"/>
  <c r="Z40" i="2"/>
  <c r="AB39" i="2"/>
  <c r="AA39" i="2"/>
  <c r="Z39" i="2"/>
  <c r="AB37" i="2"/>
  <c r="AA37" i="2"/>
  <c r="Z37" i="2"/>
  <c r="AB36" i="2"/>
  <c r="AA36" i="2"/>
  <c r="Z36" i="2"/>
  <c r="AB35" i="2"/>
  <c r="AA35" i="2"/>
  <c r="Z35" i="2"/>
  <c r="AB34" i="2"/>
  <c r="AA34" i="2"/>
  <c r="Z34" i="2"/>
  <c r="AB33" i="2"/>
  <c r="AA33" i="2"/>
  <c r="Z33" i="2"/>
  <c r="AB32" i="2"/>
  <c r="AA32" i="2"/>
  <c r="Z32" i="2"/>
  <c r="AB31" i="2"/>
  <c r="AA31" i="2"/>
  <c r="Z31" i="2"/>
  <c r="AB30" i="2"/>
  <c r="AA30" i="2"/>
  <c r="Z30" i="2"/>
  <c r="AB29" i="2"/>
  <c r="AA29" i="2"/>
  <c r="Z29" i="2"/>
  <c r="AB28" i="2"/>
  <c r="AA28" i="2"/>
  <c r="Z28" i="2"/>
  <c r="AB27" i="2"/>
  <c r="AA27" i="2"/>
  <c r="Z27" i="2"/>
  <c r="AB25" i="2"/>
  <c r="AA25" i="2"/>
  <c r="Z25" i="2"/>
  <c r="AB24" i="2"/>
  <c r="AA24" i="2"/>
  <c r="Z24" i="2"/>
  <c r="AB23" i="2"/>
  <c r="AA23" i="2"/>
  <c r="Z23" i="2"/>
  <c r="AB22" i="2"/>
  <c r="AA22" i="2"/>
  <c r="Z22" i="2"/>
  <c r="AB21" i="2"/>
  <c r="AA21" i="2"/>
  <c r="Z21" i="2"/>
  <c r="AB20" i="2"/>
  <c r="AA20" i="2"/>
  <c r="Z20" i="2"/>
  <c r="AB19" i="2"/>
  <c r="AA19" i="2"/>
  <c r="Z19" i="2"/>
  <c r="AB18" i="2"/>
  <c r="AA18" i="2"/>
  <c r="Z18" i="2"/>
  <c r="AB17" i="2"/>
  <c r="AA17" i="2"/>
  <c r="Z17" i="2"/>
  <c r="AB16" i="2"/>
  <c r="AA16" i="2"/>
  <c r="Z16" i="2"/>
  <c r="AB15" i="2"/>
  <c r="AA15" i="2"/>
  <c r="Z15" i="2"/>
  <c r="AB14" i="2"/>
  <c r="AA14" i="2"/>
  <c r="Z14" i="2"/>
  <c r="AB13" i="2"/>
  <c r="AA13" i="2"/>
  <c r="Z13" i="2"/>
  <c r="AB12" i="2"/>
  <c r="AA12" i="2"/>
  <c r="Z12" i="2"/>
  <c r="G150" i="2" l="1"/>
  <c r="F150" i="2"/>
  <c r="E150" i="2"/>
  <c r="G149" i="2"/>
  <c r="F149" i="2"/>
  <c r="E149" i="2"/>
  <c r="G148" i="2"/>
  <c r="F148" i="2"/>
  <c r="E148" i="2"/>
  <c r="G147" i="2"/>
  <c r="F147" i="2"/>
  <c r="E147" i="2"/>
  <c r="G146" i="2"/>
  <c r="F146" i="2"/>
  <c r="E146" i="2"/>
  <c r="G145" i="2"/>
  <c r="F145" i="2"/>
  <c r="E145" i="2"/>
  <c r="G144" i="2"/>
  <c r="F144" i="2"/>
  <c r="E144" i="2"/>
  <c r="G142" i="2"/>
  <c r="F142" i="2"/>
  <c r="E142" i="2"/>
  <c r="G141" i="2"/>
  <c r="F141" i="2"/>
  <c r="E141" i="2"/>
  <c r="G140" i="2"/>
  <c r="F140" i="2"/>
  <c r="E140" i="2"/>
  <c r="G139" i="2"/>
  <c r="F139" i="2"/>
  <c r="E139" i="2"/>
  <c r="G137" i="2"/>
  <c r="F137" i="2"/>
  <c r="E137" i="2"/>
  <c r="G136" i="2"/>
  <c r="F136" i="2"/>
  <c r="E136" i="2"/>
  <c r="G135" i="2"/>
  <c r="F135" i="2"/>
  <c r="E135" i="2"/>
  <c r="G134" i="2"/>
  <c r="F134" i="2"/>
  <c r="E134" i="2"/>
  <c r="G133" i="2"/>
  <c r="F133" i="2"/>
  <c r="E133" i="2"/>
  <c r="G132" i="2"/>
  <c r="F132" i="2"/>
  <c r="E132" i="2"/>
  <c r="G131" i="2"/>
  <c r="F131" i="2"/>
  <c r="E131" i="2"/>
  <c r="G130" i="2"/>
  <c r="F130" i="2"/>
  <c r="E130" i="2"/>
  <c r="G129" i="2"/>
  <c r="F129" i="2"/>
  <c r="E129" i="2"/>
  <c r="G128" i="2"/>
  <c r="F128" i="2"/>
  <c r="E128" i="2"/>
  <c r="G127" i="2"/>
  <c r="F127" i="2"/>
  <c r="E127" i="2"/>
  <c r="G126" i="2"/>
  <c r="F126" i="2"/>
  <c r="E126" i="2"/>
  <c r="G125" i="2"/>
  <c r="F125" i="2"/>
  <c r="E125" i="2"/>
  <c r="G123" i="2"/>
  <c r="F123" i="2"/>
  <c r="E123" i="2"/>
  <c r="G122" i="2"/>
  <c r="F122" i="2"/>
  <c r="E122" i="2"/>
  <c r="G121" i="2"/>
  <c r="F121" i="2"/>
  <c r="E121" i="2"/>
  <c r="G120" i="2"/>
  <c r="F120" i="2"/>
  <c r="E120" i="2"/>
  <c r="G119" i="2"/>
  <c r="F119" i="2"/>
  <c r="E119" i="2"/>
  <c r="G118" i="2"/>
  <c r="F118" i="2"/>
  <c r="E118" i="2"/>
  <c r="G117" i="2"/>
  <c r="F117" i="2"/>
  <c r="E117" i="2"/>
  <c r="G116" i="2"/>
  <c r="F116" i="2"/>
  <c r="E116" i="2"/>
  <c r="G115" i="2"/>
  <c r="F115" i="2"/>
  <c r="E115" i="2"/>
  <c r="G114" i="2"/>
  <c r="F114" i="2"/>
  <c r="E114" i="2"/>
  <c r="G113" i="2"/>
  <c r="F113" i="2"/>
  <c r="E113" i="2"/>
  <c r="G112" i="2"/>
  <c r="F112" i="2"/>
  <c r="E112" i="2"/>
  <c r="G110" i="2"/>
  <c r="F110" i="2"/>
  <c r="E110" i="2"/>
  <c r="G109" i="2"/>
  <c r="F109" i="2"/>
  <c r="E109" i="2"/>
  <c r="G108" i="2"/>
  <c r="F108" i="2"/>
  <c r="E108" i="2"/>
  <c r="G107" i="2"/>
  <c r="F107" i="2"/>
  <c r="E107" i="2"/>
  <c r="G106" i="2"/>
  <c r="F106" i="2"/>
  <c r="E106" i="2"/>
  <c r="G105" i="2"/>
  <c r="F105" i="2"/>
  <c r="E105" i="2"/>
  <c r="G104" i="2"/>
  <c r="F104" i="2"/>
  <c r="E104" i="2"/>
  <c r="G103" i="2"/>
  <c r="F103" i="2"/>
  <c r="E103" i="2"/>
  <c r="G102" i="2"/>
  <c r="F102" i="2"/>
  <c r="E102" i="2"/>
  <c r="G101" i="2"/>
  <c r="F101" i="2"/>
  <c r="E101" i="2"/>
  <c r="G100" i="2"/>
  <c r="F100" i="2"/>
  <c r="E100" i="2"/>
  <c r="G99" i="2"/>
  <c r="F99" i="2"/>
  <c r="E99" i="2"/>
  <c r="G98" i="2"/>
  <c r="F98" i="2"/>
  <c r="E98" i="2"/>
  <c r="G97" i="2"/>
  <c r="F97" i="2"/>
  <c r="E97" i="2"/>
  <c r="G96" i="2"/>
  <c r="F96" i="2"/>
  <c r="E96" i="2"/>
  <c r="G95" i="2"/>
  <c r="F95" i="2"/>
  <c r="E95" i="2"/>
  <c r="G94" i="2"/>
  <c r="F94" i="2"/>
  <c r="E94" i="2"/>
  <c r="G93" i="2"/>
  <c r="F93" i="2"/>
  <c r="E93" i="2"/>
  <c r="G91" i="2"/>
  <c r="F91" i="2"/>
  <c r="E91" i="2"/>
  <c r="G90" i="2"/>
  <c r="F90" i="2"/>
  <c r="E90" i="2"/>
  <c r="G89" i="2"/>
  <c r="F89" i="2"/>
  <c r="E89" i="2"/>
  <c r="G88" i="2"/>
  <c r="F88" i="2"/>
  <c r="E88" i="2"/>
  <c r="G87" i="2"/>
  <c r="F87" i="2"/>
  <c r="E87" i="2"/>
  <c r="G86" i="2"/>
  <c r="F86" i="2"/>
  <c r="E86" i="2"/>
  <c r="G85" i="2"/>
  <c r="F85" i="2"/>
  <c r="E85" i="2"/>
  <c r="G84" i="2"/>
  <c r="F84" i="2"/>
  <c r="E84" i="2"/>
  <c r="G83" i="2"/>
  <c r="F83" i="2"/>
  <c r="E83" i="2"/>
  <c r="G82" i="2"/>
  <c r="F82" i="2"/>
  <c r="E82" i="2"/>
  <c r="G80" i="2"/>
  <c r="F80" i="2"/>
  <c r="E80" i="2"/>
  <c r="G79" i="2"/>
  <c r="F79" i="2"/>
  <c r="E79" i="2"/>
  <c r="G78" i="2"/>
  <c r="F78" i="2"/>
  <c r="E78" i="2"/>
  <c r="G77" i="2"/>
  <c r="F77" i="2"/>
  <c r="E77" i="2"/>
  <c r="G76" i="2"/>
  <c r="F76" i="2"/>
  <c r="E76" i="2"/>
  <c r="G74" i="2"/>
  <c r="F74" i="2"/>
  <c r="E74" i="2"/>
  <c r="G73" i="2"/>
  <c r="F73" i="2"/>
  <c r="E73" i="2"/>
  <c r="G72" i="2"/>
  <c r="F72" i="2"/>
  <c r="E72" i="2"/>
  <c r="G71" i="2"/>
  <c r="F71" i="2"/>
  <c r="E71" i="2"/>
  <c r="G70" i="2"/>
  <c r="F70" i="2"/>
  <c r="E70" i="2"/>
  <c r="G69" i="2"/>
  <c r="F69" i="2"/>
  <c r="E69" i="2"/>
  <c r="G68" i="2"/>
  <c r="F68" i="2"/>
  <c r="E68" i="2"/>
  <c r="G67" i="2"/>
  <c r="F67" i="2"/>
  <c r="E67" i="2"/>
  <c r="G66" i="2"/>
  <c r="F66" i="2"/>
  <c r="E66" i="2"/>
  <c r="G65" i="2"/>
  <c r="F65" i="2"/>
  <c r="E65" i="2"/>
  <c r="G63" i="2"/>
  <c r="F63" i="2"/>
  <c r="E63" i="2"/>
  <c r="G62" i="2"/>
  <c r="F62" i="2"/>
  <c r="E62" i="2"/>
  <c r="G61" i="2"/>
  <c r="F61" i="2"/>
  <c r="E61" i="2"/>
  <c r="G60" i="2"/>
  <c r="F60" i="2"/>
  <c r="E60" i="2"/>
  <c r="G59" i="2"/>
  <c r="F59" i="2"/>
  <c r="E59" i="2"/>
  <c r="G58" i="2"/>
  <c r="F58" i="2"/>
  <c r="E58" i="2"/>
  <c r="G57" i="2"/>
  <c r="F57" i="2"/>
  <c r="E57" i="2"/>
  <c r="G56" i="2"/>
  <c r="F56" i="2"/>
  <c r="E56" i="2"/>
  <c r="G55" i="2"/>
  <c r="F55" i="2"/>
  <c r="E55" i="2"/>
  <c r="G54" i="2"/>
  <c r="F54" i="2"/>
  <c r="E54" i="2"/>
  <c r="G53" i="2"/>
  <c r="F53" i="2"/>
  <c r="E53" i="2"/>
  <c r="G52" i="2"/>
  <c r="F52" i="2"/>
  <c r="E52" i="2"/>
  <c r="G51" i="2"/>
  <c r="F51" i="2"/>
  <c r="E51" i="2"/>
  <c r="G50" i="2"/>
  <c r="F50" i="2"/>
  <c r="E50" i="2"/>
  <c r="G48" i="2"/>
  <c r="F48" i="2"/>
  <c r="E48" i="2"/>
  <c r="G47" i="2"/>
  <c r="F47" i="2"/>
  <c r="E47" i="2"/>
  <c r="G46" i="2"/>
  <c r="F46" i="2"/>
  <c r="E46" i="2"/>
  <c r="G45" i="2"/>
  <c r="F45" i="2"/>
  <c r="E45" i="2"/>
  <c r="G44" i="2"/>
  <c r="F44" i="2"/>
  <c r="E44" i="2"/>
  <c r="G43" i="2"/>
  <c r="F43" i="2"/>
  <c r="E43" i="2"/>
  <c r="G42" i="2"/>
  <c r="F42" i="2"/>
  <c r="E42" i="2"/>
  <c r="G41" i="2"/>
  <c r="F41" i="2"/>
  <c r="E41" i="2"/>
  <c r="G40" i="2"/>
  <c r="F40" i="2"/>
  <c r="E40" i="2"/>
  <c r="G39" i="2"/>
  <c r="F39" i="2"/>
  <c r="E39" i="2"/>
  <c r="G37" i="2"/>
  <c r="F37" i="2"/>
  <c r="E37" i="2"/>
  <c r="G36" i="2"/>
  <c r="F36" i="2"/>
  <c r="E36" i="2"/>
  <c r="G35" i="2"/>
  <c r="F35" i="2"/>
  <c r="E35" i="2"/>
  <c r="G34" i="2"/>
  <c r="F34" i="2"/>
  <c r="E34" i="2"/>
  <c r="G33" i="2"/>
  <c r="F33" i="2"/>
  <c r="E33" i="2"/>
  <c r="G32" i="2"/>
  <c r="F32" i="2"/>
  <c r="E32" i="2"/>
  <c r="G31" i="2"/>
  <c r="F31" i="2"/>
  <c r="E31" i="2"/>
  <c r="G30" i="2"/>
  <c r="F30" i="2"/>
  <c r="E30" i="2"/>
  <c r="G29" i="2"/>
  <c r="F29" i="2"/>
  <c r="E29" i="2"/>
  <c r="G28" i="2"/>
  <c r="F28" i="2"/>
  <c r="E28" i="2"/>
  <c r="G27" i="2"/>
  <c r="F27" i="2"/>
  <c r="E27" i="2"/>
  <c r="G25" i="2"/>
  <c r="F25" i="2"/>
  <c r="E25" i="2"/>
  <c r="G24" i="2"/>
  <c r="F24" i="2"/>
  <c r="E24" i="2"/>
  <c r="G23" i="2"/>
  <c r="F23" i="2"/>
  <c r="E23" i="2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G17" i="2"/>
  <c r="F17" i="2"/>
  <c r="E17" i="2"/>
  <c r="G16" i="2"/>
  <c r="F16" i="2"/>
  <c r="E16" i="2"/>
  <c r="G15" i="2"/>
  <c r="F15" i="2"/>
  <c r="E15" i="2"/>
  <c r="G14" i="2"/>
  <c r="F14" i="2"/>
  <c r="E14" i="2"/>
  <c r="G13" i="2"/>
  <c r="F13" i="2"/>
  <c r="E13" i="2"/>
  <c r="G12" i="2"/>
  <c r="F12" i="2"/>
  <c r="E12" i="2"/>
  <c r="AO150" i="1"/>
  <c r="AN150" i="1"/>
  <c r="AM150" i="1"/>
  <c r="AO149" i="1"/>
  <c r="AN149" i="1"/>
  <c r="AM149" i="1"/>
  <c r="AO148" i="1"/>
  <c r="AN148" i="1"/>
  <c r="AM148" i="1"/>
  <c r="AO147" i="1"/>
  <c r="AN147" i="1"/>
  <c r="AM147" i="1"/>
  <c r="AO146" i="1"/>
  <c r="AN146" i="1"/>
  <c r="AM146" i="1"/>
  <c r="AO145" i="1"/>
  <c r="AN145" i="1"/>
  <c r="AM145" i="1"/>
  <c r="AO144" i="1"/>
  <c r="AN144" i="1"/>
  <c r="AM144" i="1"/>
  <c r="AO142" i="1"/>
  <c r="AN142" i="1"/>
  <c r="AM142" i="1"/>
  <c r="AO141" i="1"/>
  <c r="AN141" i="1"/>
  <c r="AM141" i="1"/>
  <c r="AO140" i="1"/>
  <c r="AN140" i="1"/>
  <c r="AM140" i="1"/>
  <c r="AO139" i="1"/>
  <c r="AN139" i="1"/>
  <c r="AM139" i="1"/>
  <c r="AO137" i="1"/>
  <c r="AN137" i="1"/>
  <c r="AM137" i="1"/>
  <c r="AO136" i="1"/>
  <c r="AN136" i="1"/>
  <c r="AM136" i="1"/>
  <c r="AO135" i="1"/>
  <c r="AN135" i="1"/>
  <c r="AM135" i="1"/>
  <c r="AO134" i="1"/>
  <c r="AN134" i="1"/>
  <c r="AM134" i="1"/>
  <c r="AO133" i="1"/>
  <c r="AN133" i="1"/>
  <c r="AM133" i="1"/>
  <c r="AO132" i="1"/>
  <c r="AN132" i="1"/>
  <c r="AM132" i="1"/>
  <c r="AO131" i="1"/>
  <c r="AN131" i="1"/>
  <c r="AM131" i="1"/>
  <c r="AO130" i="1"/>
  <c r="AN130" i="1"/>
  <c r="AM130" i="1"/>
  <c r="AO129" i="1"/>
  <c r="AN129" i="1"/>
  <c r="AM129" i="1"/>
  <c r="AO128" i="1"/>
  <c r="AN128" i="1"/>
  <c r="AM128" i="1"/>
  <c r="AO127" i="1"/>
  <c r="AN127" i="1"/>
  <c r="AM127" i="1"/>
  <c r="AO126" i="1"/>
  <c r="AN126" i="1"/>
  <c r="AM126" i="1"/>
  <c r="AO125" i="1"/>
  <c r="AN125" i="1"/>
  <c r="AM125" i="1"/>
  <c r="AO123" i="1"/>
  <c r="AN123" i="1"/>
  <c r="AM123" i="1"/>
  <c r="AO122" i="1"/>
  <c r="AN122" i="1"/>
  <c r="AM122" i="1"/>
  <c r="AO121" i="1"/>
  <c r="AN121" i="1"/>
  <c r="AM121" i="1"/>
  <c r="AO120" i="1"/>
  <c r="AN120" i="1"/>
  <c r="AM120" i="1"/>
  <c r="AO119" i="1"/>
  <c r="AN119" i="1"/>
  <c r="AM119" i="1"/>
  <c r="AO118" i="1"/>
  <c r="AN118" i="1"/>
  <c r="AM118" i="1"/>
  <c r="AO117" i="1"/>
  <c r="AN117" i="1"/>
  <c r="AM117" i="1"/>
  <c r="AO116" i="1"/>
  <c r="AN116" i="1"/>
  <c r="AM116" i="1"/>
  <c r="AO115" i="1"/>
  <c r="AN115" i="1"/>
  <c r="AM115" i="1"/>
  <c r="AO114" i="1"/>
  <c r="AN114" i="1"/>
  <c r="AM114" i="1"/>
  <c r="AO113" i="1"/>
  <c r="AN113" i="1"/>
  <c r="AM113" i="1"/>
  <c r="AO112" i="1"/>
  <c r="AN112" i="1"/>
  <c r="AM112" i="1"/>
  <c r="AO110" i="1"/>
  <c r="AN110" i="1"/>
  <c r="AM110" i="1"/>
  <c r="AO109" i="1"/>
  <c r="AN109" i="1"/>
  <c r="AM109" i="1"/>
  <c r="AO108" i="1"/>
  <c r="AN108" i="1"/>
  <c r="AM108" i="1"/>
  <c r="AO107" i="1"/>
  <c r="AN107" i="1"/>
  <c r="AM107" i="1"/>
  <c r="AO106" i="1"/>
  <c r="AN106" i="1"/>
  <c r="AM106" i="1"/>
  <c r="AO105" i="1"/>
  <c r="AN105" i="1"/>
  <c r="AM105" i="1"/>
  <c r="AO104" i="1"/>
  <c r="AN104" i="1"/>
  <c r="AM104" i="1"/>
  <c r="AO103" i="1"/>
  <c r="AN103" i="1"/>
  <c r="AM103" i="1"/>
  <c r="AO102" i="1"/>
  <c r="AN102" i="1"/>
  <c r="AM102" i="1"/>
  <c r="AO101" i="1"/>
  <c r="AN101" i="1"/>
  <c r="AM101" i="1"/>
  <c r="AO100" i="1"/>
  <c r="AN100" i="1"/>
  <c r="AM100" i="1"/>
  <c r="AO99" i="1"/>
  <c r="AN99" i="1"/>
  <c r="AM99" i="1"/>
  <c r="AO98" i="1"/>
  <c r="AN98" i="1"/>
  <c r="AM98" i="1"/>
  <c r="AO97" i="1"/>
  <c r="AN97" i="1"/>
  <c r="AM97" i="1"/>
  <c r="AO96" i="1"/>
  <c r="AN96" i="1"/>
  <c r="AM96" i="1"/>
  <c r="AO95" i="1"/>
  <c r="AN95" i="1"/>
  <c r="AM95" i="1"/>
  <c r="AO94" i="1"/>
  <c r="AN94" i="1"/>
  <c r="AM94" i="1"/>
  <c r="AO93" i="1"/>
  <c r="AN93" i="1"/>
  <c r="AM93" i="1"/>
  <c r="AO91" i="1"/>
  <c r="AN91" i="1"/>
  <c r="AM91" i="1"/>
  <c r="AO90" i="1"/>
  <c r="AN90" i="1"/>
  <c r="AM90" i="1"/>
  <c r="AO89" i="1"/>
  <c r="AN89" i="1"/>
  <c r="AM89" i="1"/>
  <c r="AO88" i="1"/>
  <c r="AN88" i="1"/>
  <c r="AM88" i="1"/>
  <c r="AO87" i="1"/>
  <c r="AN87" i="1"/>
  <c r="AM87" i="1"/>
  <c r="AO86" i="1"/>
  <c r="AN86" i="1"/>
  <c r="AM86" i="1"/>
  <c r="AO85" i="1"/>
  <c r="AN85" i="1"/>
  <c r="AM85" i="1"/>
  <c r="AO84" i="1"/>
  <c r="AN84" i="1"/>
  <c r="AM84" i="1"/>
  <c r="AO83" i="1"/>
  <c r="AN83" i="1"/>
  <c r="AM83" i="1"/>
  <c r="AO82" i="1"/>
  <c r="AN82" i="1"/>
  <c r="AM82" i="1"/>
  <c r="AO80" i="1"/>
  <c r="AN80" i="1"/>
  <c r="AM80" i="1"/>
  <c r="AO79" i="1"/>
  <c r="AN79" i="1"/>
  <c r="AM79" i="1"/>
  <c r="AO78" i="1"/>
  <c r="AN78" i="1"/>
  <c r="AM78" i="1"/>
  <c r="AO77" i="1"/>
  <c r="AN77" i="1"/>
  <c r="AM77" i="1"/>
  <c r="AO76" i="1"/>
  <c r="AN76" i="1"/>
  <c r="AM76" i="1"/>
  <c r="AO74" i="1"/>
  <c r="AN74" i="1"/>
  <c r="AM74" i="1"/>
  <c r="AO73" i="1"/>
  <c r="AN73" i="1"/>
  <c r="AM73" i="1"/>
  <c r="AO72" i="1"/>
  <c r="AN72" i="1"/>
  <c r="AM72" i="1"/>
  <c r="AO71" i="1"/>
  <c r="AN71" i="1"/>
  <c r="AM71" i="1"/>
  <c r="AO70" i="1"/>
  <c r="AN70" i="1"/>
  <c r="AM70" i="1"/>
  <c r="AO69" i="1"/>
  <c r="AN69" i="1"/>
  <c r="AM69" i="1"/>
  <c r="AO68" i="1"/>
  <c r="AN68" i="1"/>
  <c r="AM68" i="1"/>
  <c r="AO67" i="1"/>
  <c r="AN67" i="1"/>
  <c r="AM67" i="1"/>
  <c r="AO66" i="1"/>
  <c r="AN66" i="1"/>
  <c r="AM66" i="1"/>
  <c r="AO65" i="1"/>
  <c r="AN65" i="1"/>
  <c r="AM65" i="1"/>
  <c r="AO63" i="1"/>
  <c r="AN63" i="1"/>
  <c r="AM63" i="1"/>
  <c r="AO62" i="1"/>
  <c r="AN62" i="1"/>
  <c r="AM62" i="1"/>
  <c r="AO61" i="1"/>
  <c r="AN61" i="1"/>
  <c r="AM61" i="1"/>
  <c r="AO60" i="1"/>
  <c r="AN60" i="1"/>
  <c r="AM60" i="1"/>
  <c r="AO59" i="1"/>
  <c r="AN59" i="1"/>
  <c r="AM59" i="1"/>
  <c r="AO58" i="1"/>
  <c r="AN58" i="1"/>
  <c r="AM58" i="1"/>
  <c r="AO57" i="1"/>
  <c r="AN57" i="1"/>
  <c r="AM57" i="1"/>
  <c r="AO56" i="1"/>
  <c r="AN56" i="1"/>
  <c r="AM56" i="1"/>
  <c r="AO55" i="1"/>
  <c r="AN55" i="1"/>
  <c r="AM55" i="1"/>
  <c r="AO54" i="1"/>
  <c r="AN54" i="1"/>
  <c r="AM54" i="1"/>
  <c r="AO53" i="1"/>
  <c r="AN53" i="1"/>
  <c r="AM53" i="1"/>
  <c r="AO52" i="1"/>
  <c r="AN52" i="1"/>
  <c r="AM52" i="1"/>
  <c r="AO51" i="1"/>
  <c r="AN51" i="1"/>
  <c r="AM51" i="1"/>
  <c r="AO50" i="1"/>
  <c r="AN50" i="1"/>
  <c r="AM50" i="1"/>
  <c r="AO48" i="1"/>
  <c r="AN48" i="1"/>
  <c r="AM48" i="1"/>
  <c r="AO47" i="1"/>
  <c r="AN47" i="1"/>
  <c r="AM47" i="1"/>
  <c r="AO46" i="1"/>
  <c r="AN46" i="1"/>
  <c r="AM46" i="1"/>
  <c r="AO45" i="1"/>
  <c r="AN45" i="1"/>
  <c r="AM45" i="1"/>
  <c r="AO44" i="1"/>
  <c r="AN44" i="1"/>
  <c r="AM44" i="1"/>
  <c r="AO43" i="1"/>
  <c r="AN43" i="1"/>
  <c r="AM43" i="1"/>
  <c r="AO42" i="1"/>
  <c r="AN42" i="1"/>
  <c r="AM42" i="1"/>
  <c r="AO41" i="1"/>
  <c r="AN41" i="1"/>
  <c r="AM41" i="1"/>
  <c r="AO40" i="1"/>
  <c r="AN40" i="1"/>
  <c r="AM40" i="1"/>
  <c r="AO39" i="1"/>
  <c r="AN39" i="1"/>
  <c r="AM39" i="1"/>
  <c r="AO37" i="1"/>
  <c r="AN37" i="1"/>
  <c r="AM37" i="1"/>
  <c r="AO36" i="1"/>
  <c r="AN36" i="1"/>
  <c r="AM36" i="1"/>
  <c r="AO35" i="1"/>
  <c r="AN35" i="1"/>
  <c r="AM35" i="1"/>
  <c r="AO34" i="1"/>
  <c r="AN34" i="1"/>
  <c r="AM34" i="1"/>
  <c r="AO33" i="1"/>
  <c r="AN33" i="1"/>
  <c r="AM33" i="1"/>
  <c r="AO32" i="1"/>
  <c r="AN32" i="1"/>
  <c r="AM32" i="1"/>
  <c r="AO31" i="1"/>
  <c r="AN31" i="1"/>
  <c r="AM31" i="1"/>
  <c r="AO30" i="1"/>
  <c r="AN30" i="1"/>
  <c r="AM30" i="1"/>
  <c r="AO29" i="1"/>
  <c r="AN29" i="1"/>
  <c r="AM29" i="1"/>
  <c r="AO28" i="1"/>
  <c r="AN28" i="1"/>
  <c r="AM28" i="1"/>
  <c r="AO27" i="1"/>
  <c r="AN27" i="1"/>
  <c r="AM27" i="1"/>
  <c r="AO25" i="1"/>
  <c r="AN25" i="1"/>
  <c r="AM25" i="1"/>
  <c r="AO24" i="1"/>
  <c r="AN24" i="1"/>
  <c r="AM24" i="1"/>
  <c r="AO23" i="1"/>
  <c r="AN23" i="1"/>
  <c r="AM23" i="1"/>
  <c r="AO22" i="1"/>
  <c r="AN22" i="1"/>
  <c r="AM22" i="1"/>
  <c r="AO21" i="1"/>
  <c r="AN21" i="1"/>
  <c r="AM21" i="1"/>
  <c r="AO20" i="1"/>
  <c r="AN20" i="1"/>
  <c r="AM20" i="1"/>
  <c r="AO19" i="1"/>
  <c r="AN19" i="1"/>
  <c r="AM19" i="1"/>
  <c r="AO18" i="1"/>
  <c r="AN18" i="1"/>
  <c r="AM18" i="1"/>
  <c r="AO17" i="1"/>
  <c r="AN17" i="1"/>
  <c r="AM17" i="1"/>
  <c r="AO16" i="1"/>
  <c r="AN16" i="1"/>
  <c r="AM16" i="1"/>
  <c r="AO15" i="1"/>
  <c r="AN15" i="1"/>
  <c r="AM15" i="1"/>
  <c r="AO14" i="1"/>
  <c r="AN14" i="1"/>
  <c r="AM14" i="1"/>
  <c r="AO13" i="1"/>
  <c r="AN13" i="1"/>
  <c r="AM13" i="1"/>
  <c r="AO12" i="1"/>
  <c r="AN12" i="1"/>
  <c r="AM12" i="1"/>
  <c r="AB150" i="1"/>
  <c r="AA150" i="1"/>
  <c r="Z150" i="1"/>
  <c r="AB149" i="1"/>
  <c r="AA149" i="1"/>
  <c r="Z149" i="1"/>
  <c r="AB148" i="1"/>
  <c r="AA148" i="1"/>
  <c r="Z148" i="1"/>
  <c r="AB147" i="1"/>
  <c r="AA147" i="1"/>
  <c r="Z147" i="1"/>
  <c r="AB146" i="1"/>
  <c r="AA146" i="1"/>
  <c r="Z146" i="1"/>
  <c r="AB145" i="1"/>
  <c r="AA145" i="1"/>
  <c r="Z145" i="1"/>
  <c r="AB144" i="1"/>
  <c r="AA144" i="1"/>
  <c r="Z144" i="1"/>
  <c r="AB142" i="1"/>
  <c r="AA142" i="1"/>
  <c r="Z142" i="1"/>
  <c r="AB141" i="1"/>
  <c r="AA141" i="1"/>
  <c r="Z141" i="1"/>
  <c r="AB140" i="1"/>
  <c r="AA140" i="1"/>
  <c r="Z140" i="1"/>
  <c r="AB139" i="1"/>
  <c r="AA139" i="1"/>
  <c r="Z139" i="1"/>
  <c r="AB137" i="1"/>
  <c r="AA137" i="1"/>
  <c r="Z137" i="1"/>
  <c r="AB136" i="1"/>
  <c r="AA136" i="1"/>
  <c r="Z136" i="1"/>
  <c r="AB135" i="1"/>
  <c r="AA135" i="1"/>
  <c r="Z135" i="1"/>
  <c r="AB134" i="1"/>
  <c r="AA134" i="1"/>
  <c r="Z134" i="1"/>
  <c r="AB133" i="1"/>
  <c r="AA133" i="1"/>
  <c r="Z133" i="1"/>
  <c r="AB132" i="1"/>
  <c r="AA132" i="1"/>
  <c r="Z132" i="1"/>
  <c r="AB131" i="1"/>
  <c r="AA131" i="1"/>
  <c r="Z131" i="1"/>
  <c r="AB130" i="1"/>
  <c r="AA130" i="1"/>
  <c r="Z130" i="1"/>
  <c r="AB129" i="1"/>
  <c r="AA129" i="1"/>
  <c r="Z129" i="1"/>
  <c r="AB128" i="1"/>
  <c r="AA128" i="1"/>
  <c r="Z128" i="1"/>
  <c r="AB127" i="1"/>
  <c r="AA127" i="1"/>
  <c r="Z127" i="1"/>
  <c r="AB126" i="1"/>
  <c r="AA126" i="1"/>
  <c r="Z126" i="1"/>
  <c r="AB125" i="1"/>
  <c r="AA125" i="1"/>
  <c r="Z125" i="1"/>
  <c r="AB123" i="1"/>
  <c r="AA123" i="1"/>
  <c r="Z123" i="1"/>
  <c r="AB122" i="1"/>
  <c r="AA122" i="1"/>
  <c r="Z122" i="1"/>
  <c r="AB121" i="1"/>
  <c r="AA121" i="1"/>
  <c r="Z121" i="1"/>
  <c r="AB120" i="1"/>
  <c r="AA120" i="1"/>
  <c r="Z120" i="1"/>
  <c r="AB119" i="1"/>
  <c r="AA119" i="1"/>
  <c r="Z119" i="1"/>
  <c r="AB118" i="1"/>
  <c r="AA118" i="1"/>
  <c r="Z118" i="1"/>
  <c r="AB117" i="1"/>
  <c r="AA117" i="1"/>
  <c r="Z117" i="1"/>
  <c r="AB116" i="1"/>
  <c r="AA116" i="1"/>
  <c r="Z116" i="1"/>
  <c r="AB115" i="1"/>
  <c r="AA115" i="1"/>
  <c r="Z115" i="1"/>
  <c r="AB114" i="1"/>
  <c r="AA114" i="1"/>
  <c r="Z114" i="1"/>
  <c r="AB113" i="1"/>
  <c r="AA113" i="1"/>
  <c r="Z113" i="1"/>
  <c r="AB112" i="1"/>
  <c r="AA112" i="1"/>
  <c r="Z112" i="1"/>
  <c r="AB110" i="1"/>
  <c r="AA110" i="1"/>
  <c r="Z110" i="1"/>
  <c r="AB109" i="1"/>
  <c r="AA109" i="1"/>
  <c r="Z109" i="1"/>
  <c r="AB108" i="1"/>
  <c r="AA108" i="1"/>
  <c r="Z108" i="1"/>
  <c r="AB107" i="1"/>
  <c r="AA107" i="1"/>
  <c r="Z107" i="1"/>
  <c r="AB106" i="1"/>
  <c r="AA106" i="1"/>
  <c r="Z106" i="1"/>
  <c r="AB105" i="1"/>
  <c r="AA105" i="1"/>
  <c r="Z105" i="1"/>
  <c r="AB104" i="1"/>
  <c r="AA104" i="1"/>
  <c r="Z104" i="1"/>
  <c r="AB103" i="1"/>
  <c r="AA103" i="1"/>
  <c r="Z103" i="1"/>
  <c r="AB102" i="1"/>
  <c r="AA102" i="1"/>
  <c r="Z102" i="1"/>
  <c r="AB101" i="1"/>
  <c r="AA101" i="1"/>
  <c r="Z101" i="1"/>
  <c r="AB100" i="1"/>
  <c r="AA100" i="1"/>
  <c r="Z100" i="1"/>
  <c r="AB99" i="1"/>
  <c r="AA99" i="1"/>
  <c r="Z99" i="1"/>
  <c r="AB98" i="1"/>
  <c r="AA98" i="1"/>
  <c r="Z98" i="1"/>
  <c r="AB97" i="1"/>
  <c r="AA97" i="1"/>
  <c r="Z97" i="1"/>
  <c r="AB96" i="1"/>
  <c r="AA96" i="1"/>
  <c r="Z96" i="1"/>
  <c r="AB95" i="1"/>
  <c r="AA95" i="1"/>
  <c r="Z95" i="1"/>
  <c r="AB94" i="1"/>
  <c r="AA94" i="1"/>
  <c r="Z94" i="1"/>
  <c r="AB93" i="1"/>
  <c r="AA93" i="1"/>
  <c r="Z93" i="1"/>
  <c r="AB91" i="1"/>
  <c r="AA91" i="1"/>
  <c r="Z91" i="1"/>
  <c r="AB90" i="1"/>
  <c r="AA90" i="1"/>
  <c r="Z90" i="1"/>
  <c r="AB89" i="1"/>
  <c r="AA89" i="1"/>
  <c r="Z89" i="1"/>
  <c r="AB88" i="1"/>
  <c r="AA88" i="1"/>
  <c r="Z88" i="1"/>
  <c r="AB87" i="1"/>
  <c r="AA87" i="1"/>
  <c r="Z87" i="1"/>
  <c r="AB86" i="1"/>
  <c r="AA86" i="1"/>
  <c r="Z86" i="1"/>
  <c r="AB85" i="1"/>
  <c r="AA85" i="1"/>
  <c r="Z85" i="1"/>
  <c r="AB84" i="1"/>
  <c r="AA84" i="1"/>
  <c r="Z84" i="1"/>
  <c r="AB83" i="1"/>
  <c r="AA83" i="1"/>
  <c r="Z83" i="1"/>
  <c r="AB82" i="1"/>
  <c r="AA82" i="1"/>
  <c r="Z82" i="1"/>
  <c r="AB80" i="1"/>
  <c r="AA80" i="1"/>
  <c r="Z80" i="1"/>
  <c r="AB79" i="1"/>
  <c r="AA79" i="1"/>
  <c r="Z79" i="1"/>
  <c r="AB78" i="1"/>
  <c r="AA78" i="1"/>
  <c r="Z78" i="1"/>
  <c r="AB77" i="1"/>
  <c r="AA77" i="1"/>
  <c r="Z77" i="1"/>
  <c r="AB76" i="1"/>
  <c r="AA76" i="1"/>
  <c r="Z76" i="1"/>
  <c r="AB74" i="1"/>
  <c r="AA74" i="1"/>
  <c r="Z74" i="1"/>
  <c r="AB73" i="1"/>
  <c r="AA73" i="1"/>
  <c r="Z73" i="1"/>
  <c r="AB72" i="1"/>
  <c r="AA72" i="1"/>
  <c r="Z72" i="1"/>
  <c r="AB71" i="1"/>
  <c r="AA71" i="1"/>
  <c r="Z71" i="1"/>
  <c r="AB70" i="1"/>
  <c r="AA70" i="1"/>
  <c r="Z70" i="1"/>
  <c r="AB69" i="1"/>
  <c r="AA69" i="1"/>
  <c r="Z69" i="1"/>
  <c r="AB68" i="1"/>
  <c r="AA68" i="1"/>
  <c r="Z68" i="1"/>
  <c r="AB67" i="1"/>
  <c r="AA67" i="1"/>
  <c r="Z67" i="1"/>
  <c r="AB66" i="1"/>
  <c r="AA66" i="1"/>
  <c r="Z66" i="1"/>
  <c r="AB65" i="1"/>
  <c r="AA65" i="1"/>
  <c r="Z65" i="1"/>
  <c r="AB63" i="1"/>
  <c r="AA63" i="1"/>
  <c r="Z63" i="1"/>
  <c r="AB62" i="1"/>
  <c r="AA62" i="1"/>
  <c r="Z62" i="1"/>
  <c r="AB61" i="1"/>
  <c r="AA61" i="1"/>
  <c r="Z61" i="1"/>
  <c r="AB60" i="1"/>
  <c r="AA60" i="1"/>
  <c r="Z60" i="1"/>
  <c r="AB59" i="1"/>
  <c r="AA59" i="1"/>
  <c r="Z59" i="1"/>
  <c r="AB58" i="1"/>
  <c r="AA58" i="1"/>
  <c r="Z58" i="1"/>
  <c r="AB57" i="1"/>
  <c r="AA57" i="1"/>
  <c r="Z57" i="1"/>
  <c r="AB56" i="1"/>
  <c r="AA56" i="1"/>
  <c r="Z56" i="1"/>
  <c r="AB55" i="1"/>
  <c r="AA55" i="1"/>
  <c r="Z55" i="1"/>
  <c r="AB54" i="1"/>
  <c r="AA54" i="1"/>
  <c r="Z54" i="1"/>
  <c r="AB53" i="1"/>
  <c r="AA53" i="1"/>
  <c r="Z53" i="1"/>
  <c r="AB52" i="1"/>
  <c r="AA52" i="1"/>
  <c r="Z52" i="1"/>
  <c r="AB51" i="1"/>
  <c r="AA51" i="1"/>
  <c r="Z51" i="1"/>
  <c r="AB50" i="1"/>
  <c r="AA50" i="1"/>
  <c r="Z50" i="1"/>
  <c r="AB48" i="1"/>
  <c r="AA48" i="1"/>
  <c r="Z48" i="1"/>
  <c r="AB47" i="1"/>
  <c r="AA47" i="1"/>
  <c r="Z47" i="1"/>
  <c r="AB46" i="1"/>
  <c r="AA46" i="1"/>
  <c r="Z46" i="1"/>
  <c r="AB45" i="1"/>
  <c r="AA45" i="1"/>
  <c r="Z45" i="1"/>
  <c r="AB44" i="1"/>
  <c r="AA44" i="1"/>
  <c r="Z44" i="1"/>
  <c r="AB43" i="1"/>
  <c r="AA43" i="1"/>
  <c r="Z43" i="1"/>
  <c r="AB42" i="1"/>
  <c r="AA42" i="1"/>
  <c r="Z42" i="1"/>
  <c r="AB41" i="1"/>
  <c r="AA41" i="1"/>
  <c r="Z41" i="1"/>
  <c r="AB40" i="1"/>
  <c r="AA40" i="1"/>
  <c r="Z40" i="1"/>
  <c r="AB39" i="1"/>
  <c r="AA39" i="1"/>
  <c r="Z39" i="1"/>
  <c r="AB37" i="1"/>
  <c r="AA37" i="1"/>
  <c r="Z37" i="1"/>
  <c r="AB36" i="1"/>
  <c r="AA36" i="1"/>
  <c r="Z36" i="1"/>
  <c r="AB35" i="1"/>
  <c r="AA35" i="1"/>
  <c r="Z35" i="1"/>
  <c r="AB34" i="1"/>
  <c r="AA34" i="1"/>
  <c r="Z34" i="1"/>
  <c r="AB33" i="1"/>
  <c r="AA33" i="1"/>
  <c r="Z33" i="1"/>
  <c r="AB32" i="1"/>
  <c r="AA32" i="1"/>
  <c r="Z32" i="1"/>
  <c r="AB31" i="1"/>
  <c r="AA31" i="1"/>
  <c r="Z31" i="1"/>
  <c r="AB30" i="1"/>
  <c r="AA30" i="1"/>
  <c r="Z30" i="1"/>
  <c r="AB29" i="1"/>
  <c r="AA29" i="1"/>
  <c r="Z29" i="1"/>
  <c r="AB28" i="1"/>
  <c r="AA28" i="1"/>
  <c r="Z28" i="1"/>
  <c r="AB27" i="1"/>
  <c r="AA27" i="1"/>
  <c r="Z27" i="1"/>
  <c r="AB25" i="1"/>
  <c r="AA25" i="1"/>
  <c r="Z25" i="1"/>
  <c r="AB24" i="1"/>
  <c r="AA24" i="1"/>
  <c r="Z24" i="1"/>
  <c r="AB23" i="1"/>
  <c r="AA23" i="1"/>
  <c r="Z23" i="1"/>
  <c r="AB22" i="1"/>
  <c r="AA22" i="1"/>
  <c r="Z22" i="1"/>
  <c r="AB21" i="1"/>
  <c r="AA21" i="1"/>
  <c r="Z21" i="1"/>
  <c r="AB20" i="1"/>
  <c r="AA20" i="1"/>
  <c r="Z20" i="1"/>
  <c r="AB19" i="1"/>
  <c r="AA19" i="1"/>
  <c r="Z19" i="1"/>
  <c r="AB18" i="1"/>
  <c r="AA18" i="1"/>
  <c r="Z18" i="1"/>
  <c r="AB17" i="1"/>
  <c r="AA17" i="1"/>
  <c r="Z17" i="1"/>
  <c r="AB16" i="1"/>
  <c r="AA16" i="1"/>
  <c r="Z16" i="1"/>
  <c r="AB15" i="1"/>
  <c r="AA15" i="1"/>
  <c r="Z15" i="1"/>
  <c r="AB14" i="1"/>
  <c r="AA14" i="1"/>
  <c r="Z14" i="1"/>
  <c r="AB13" i="1"/>
  <c r="AA13" i="1"/>
  <c r="Z13" i="1"/>
  <c r="AB12" i="1"/>
  <c r="AA12" i="1"/>
  <c r="Z12" i="1"/>
  <c r="G150" i="1"/>
  <c r="F150" i="1"/>
  <c r="E150" i="1"/>
  <c r="G149" i="1"/>
  <c r="F149" i="1"/>
  <c r="E149" i="1"/>
  <c r="G148" i="1"/>
  <c r="F148" i="1"/>
  <c r="E148" i="1"/>
  <c r="G147" i="1"/>
  <c r="F147" i="1"/>
  <c r="E147" i="1"/>
  <c r="G146" i="1"/>
  <c r="F146" i="1"/>
  <c r="E146" i="1"/>
  <c r="G145" i="1"/>
  <c r="F145" i="1"/>
  <c r="E145" i="1"/>
  <c r="G144" i="1"/>
  <c r="F144" i="1"/>
  <c r="E144" i="1"/>
  <c r="G142" i="1"/>
  <c r="F142" i="1"/>
  <c r="E142" i="1"/>
  <c r="G141" i="1"/>
  <c r="F141" i="1"/>
  <c r="E141" i="1"/>
  <c r="G140" i="1"/>
  <c r="F140" i="1"/>
  <c r="E140" i="1"/>
  <c r="G139" i="1"/>
  <c r="F139" i="1"/>
  <c r="E139" i="1"/>
  <c r="G137" i="1"/>
  <c r="F137" i="1"/>
  <c r="E137" i="1"/>
  <c r="G136" i="1"/>
  <c r="F136" i="1"/>
  <c r="E136" i="1"/>
  <c r="G135" i="1"/>
  <c r="F135" i="1"/>
  <c r="E135" i="1"/>
  <c r="G134" i="1"/>
  <c r="F134" i="1"/>
  <c r="E134" i="1"/>
  <c r="G133" i="1"/>
  <c r="F133" i="1"/>
  <c r="E133" i="1"/>
  <c r="G132" i="1"/>
  <c r="F132" i="1"/>
  <c r="E132" i="1"/>
  <c r="G131" i="1"/>
  <c r="F131" i="1"/>
  <c r="E131" i="1"/>
  <c r="G130" i="1"/>
  <c r="F130" i="1"/>
  <c r="E130" i="1"/>
  <c r="G129" i="1"/>
  <c r="F129" i="1"/>
  <c r="E129" i="1"/>
  <c r="G128" i="1"/>
  <c r="F128" i="1"/>
  <c r="E128" i="1"/>
  <c r="G127" i="1"/>
  <c r="F127" i="1"/>
  <c r="E127" i="1"/>
  <c r="G126" i="1"/>
  <c r="F126" i="1"/>
  <c r="E126" i="1"/>
  <c r="G125" i="1"/>
  <c r="F125" i="1"/>
  <c r="E125" i="1"/>
  <c r="G123" i="1"/>
  <c r="F123" i="1"/>
  <c r="E123" i="1"/>
  <c r="G122" i="1"/>
  <c r="F122" i="1"/>
  <c r="E122" i="1"/>
  <c r="G121" i="1"/>
  <c r="F121" i="1"/>
  <c r="E121" i="1"/>
  <c r="G120" i="1"/>
  <c r="F120" i="1"/>
  <c r="E120" i="1"/>
  <c r="G119" i="1"/>
  <c r="F119" i="1"/>
  <c r="E119" i="1"/>
  <c r="G118" i="1"/>
  <c r="F118" i="1"/>
  <c r="E118" i="1"/>
  <c r="G117" i="1"/>
  <c r="F117" i="1"/>
  <c r="E117" i="1"/>
  <c r="G116" i="1"/>
  <c r="F116" i="1"/>
  <c r="E116" i="1"/>
  <c r="G115" i="1"/>
  <c r="F115" i="1"/>
  <c r="E115" i="1"/>
  <c r="G114" i="1"/>
  <c r="F114" i="1"/>
  <c r="E114" i="1"/>
  <c r="G113" i="1"/>
  <c r="F113" i="1"/>
  <c r="E113" i="1"/>
  <c r="G112" i="1"/>
  <c r="F112" i="1"/>
  <c r="E112" i="1"/>
  <c r="G110" i="1"/>
  <c r="F110" i="1"/>
  <c r="E110" i="1"/>
  <c r="G109" i="1"/>
  <c r="F109" i="1"/>
  <c r="E109" i="1"/>
  <c r="G108" i="1"/>
  <c r="F108" i="1"/>
  <c r="E108" i="1"/>
  <c r="G107" i="1"/>
  <c r="F107" i="1"/>
  <c r="E107" i="1"/>
  <c r="G106" i="1"/>
  <c r="F106" i="1"/>
  <c r="E106" i="1"/>
  <c r="G105" i="1"/>
  <c r="F105" i="1"/>
  <c r="E105" i="1"/>
  <c r="G104" i="1"/>
  <c r="F104" i="1"/>
  <c r="E104" i="1"/>
  <c r="G103" i="1"/>
  <c r="F103" i="1"/>
  <c r="E103" i="1"/>
  <c r="G102" i="1"/>
  <c r="F102" i="1"/>
  <c r="E102" i="1"/>
  <c r="G101" i="1"/>
  <c r="F101" i="1"/>
  <c r="E101" i="1"/>
  <c r="G100" i="1"/>
  <c r="F100" i="1"/>
  <c r="E100" i="1"/>
  <c r="G99" i="1"/>
  <c r="F99" i="1"/>
  <c r="E99" i="1"/>
  <c r="G98" i="1"/>
  <c r="F98" i="1"/>
  <c r="E98" i="1"/>
  <c r="G97" i="1"/>
  <c r="F97" i="1"/>
  <c r="E97" i="1"/>
  <c r="G96" i="1"/>
  <c r="F96" i="1"/>
  <c r="E96" i="1"/>
  <c r="G95" i="1"/>
  <c r="F95" i="1"/>
  <c r="E95" i="1"/>
  <c r="G94" i="1"/>
  <c r="F94" i="1"/>
  <c r="E94" i="1"/>
  <c r="G93" i="1"/>
  <c r="F93" i="1"/>
  <c r="E93" i="1"/>
  <c r="G91" i="1"/>
  <c r="F91" i="1"/>
  <c r="E91" i="1"/>
  <c r="G90" i="1"/>
  <c r="F90" i="1"/>
  <c r="E90" i="1"/>
  <c r="G89" i="1"/>
  <c r="F89" i="1"/>
  <c r="E89" i="1"/>
  <c r="G88" i="1"/>
  <c r="F88" i="1"/>
  <c r="E88" i="1"/>
  <c r="G87" i="1"/>
  <c r="F87" i="1"/>
  <c r="E87" i="1"/>
  <c r="G86" i="1"/>
  <c r="F86" i="1"/>
  <c r="E86" i="1"/>
  <c r="G85" i="1"/>
  <c r="F85" i="1"/>
  <c r="E85" i="1"/>
  <c r="G84" i="1"/>
  <c r="F84" i="1"/>
  <c r="E84" i="1"/>
  <c r="G83" i="1"/>
  <c r="F83" i="1"/>
  <c r="E83" i="1"/>
  <c r="G82" i="1"/>
  <c r="F82" i="1"/>
  <c r="E82" i="1"/>
  <c r="I76" i="1"/>
  <c r="H76" i="1"/>
  <c r="G76" i="1"/>
  <c r="F76" i="1"/>
  <c r="E76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71" i="1"/>
  <c r="F71" i="1"/>
  <c r="E71" i="1"/>
  <c r="G70" i="1"/>
  <c r="F70" i="1"/>
  <c r="E70" i="1"/>
  <c r="G69" i="1"/>
  <c r="F69" i="1"/>
  <c r="E69" i="1"/>
  <c r="G68" i="1"/>
  <c r="F68" i="1"/>
  <c r="E68" i="1"/>
  <c r="G67" i="1"/>
  <c r="F67" i="1"/>
  <c r="E67" i="1"/>
  <c r="G66" i="1"/>
  <c r="F66" i="1"/>
  <c r="E66" i="1"/>
  <c r="G65" i="1"/>
  <c r="F65" i="1"/>
  <c r="E65" i="1"/>
  <c r="G63" i="1"/>
  <c r="F63" i="1"/>
  <c r="E63" i="1"/>
  <c r="G62" i="1"/>
  <c r="F62" i="1"/>
  <c r="E62" i="1"/>
  <c r="G61" i="1"/>
  <c r="F61" i="1"/>
  <c r="E61" i="1"/>
  <c r="G60" i="1"/>
  <c r="F60" i="1"/>
  <c r="E60" i="1"/>
  <c r="G59" i="1"/>
  <c r="F59" i="1"/>
  <c r="E59" i="1"/>
  <c r="G58" i="1"/>
  <c r="F58" i="1"/>
  <c r="E58" i="1"/>
  <c r="G57" i="1"/>
  <c r="F57" i="1"/>
  <c r="E57" i="1"/>
  <c r="G56" i="1"/>
  <c r="F56" i="1"/>
  <c r="E56" i="1"/>
  <c r="G55" i="1"/>
  <c r="F55" i="1"/>
  <c r="E55" i="1"/>
  <c r="G54" i="1"/>
  <c r="F54" i="1"/>
  <c r="E54" i="1"/>
  <c r="G53" i="1"/>
  <c r="F53" i="1"/>
  <c r="E53" i="1"/>
  <c r="G52" i="1"/>
  <c r="F52" i="1"/>
  <c r="E52" i="1"/>
  <c r="G51" i="1"/>
  <c r="F51" i="1"/>
  <c r="E51" i="1"/>
  <c r="G50" i="1"/>
  <c r="F50" i="1"/>
  <c r="E50" i="1"/>
  <c r="G48" i="1"/>
  <c r="F48" i="1"/>
  <c r="E48" i="1"/>
  <c r="G47" i="1"/>
  <c r="F47" i="1"/>
  <c r="E47" i="1"/>
  <c r="G46" i="1"/>
  <c r="F46" i="1"/>
  <c r="E46" i="1"/>
  <c r="G45" i="1"/>
  <c r="F45" i="1"/>
  <c r="E45" i="1"/>
  <c r="G44" i="1"/>
  <c r="F44" i="1"/>
  <c r="E44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7" i="1"/>
  <c r="F37" i="1"/>
  <c r="E37" i="1"/>
  <c r="G36" i="1"/>
  <c r="F36" i="1"/>
  <c r="E36" i="1"/>
  <c r="G35" i="1"/>
  <c r="F35" i="1"/>
  <c r="E35" i="1"/>
  <c r="G34" i="1"/>
  <c r="F34" i="1"/>
  <c r="E34" i="1"/>
  <c r="G33" i="1"/>
  <c r="F33" i="1"/>
  <c r="E33" i="1"/>
  <c r="G32" i="1"/>
  <c r="F32" i="1"/>
  <c r="E32" i="1"/>
  <c r="G31" i="1"/>
  <c r="F31" i="1"/>
  <c r="E31" i="1"/>
  <c r="G30" i="1"/>
  <c r="F30" i="1"/>
  <c r="E30" i="1"/>
  <c r="G29" i="1"/>
  <c r="F29" i="1"/>
  <c r="E29" i="1"/>
  <c r="G28" i="1"/>
  <c r="F28" i="1"/>
  <c r="E28" i="1"/>
  <c r="G27" i="1"/>
  <c r="F27" i="1"/>
  <c r="E27" i="1"/>
  <c r="G25" i="1"/>
  <c r="F25" i="1"/>
  <c r="E25" i="1"/>
  <c r="G24" i="1"/>
  <c r="F24" i="1"/>
  <c r="E24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7" i="1"/>
  <c r="F17" i="1"/>
  <c r="E17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50" i="10"/>
  <c r="F150" i="10"/>
  <c r="E150" i="10"/>
  <c r="G149" i="10"/>
  <c r="F149" i="10"/>
  <c r="E149" i="10"/>
  <c r="G148" i="10"/>
  <c r="F148" i="10"/>
  <c r="E148" i="10"/>
  <c r="G147" i="10"/>
  <c r="F147" i="10"/>
  <c r="E147" i="10"/>
  <c r="G146" i="10"/>
  <c r="F146" i="10"/>
  <c r="E146" i="10"/>
  <c r="G145" i="10"/>
  <c r="F145" i="10"/>
  <c r="E145" i="10"/>
  <c r="G144" i="10"/>
  <c r="F144" i="10"/>
  <c r="E144" i="10"/>
  <c r="G142" i="10"/>
  <c r="F142" i="10"/>
  <c r="E142" i="10"/>
  <c r="G141" i="10"/>
  <c r="F141" i="10"/>
  <c r="E141" i="10"/>
  <c r="G140" i="10"/>
  <c r="F140" i="10"/>
  <c r="E140" i="10"/>
  <c r="G139" i="10"/>
  <c r="F139" i="10"/>
  <c r="E139" i="10"/>
  <c r="G137" i="10"/>
  <c r="F137" i="10"/>
  <c r="E137" i="10"/>
  <c r="G136" i="10"/>
  <c r="F136" i="10"/>
  <c r="E136" i="10"/>
  <c r="G135" i="10"/>
  <c r="F135" i="10"/>
  <c r="E135" i="10"/>
  <c r="G134" i="10"/>
  <c r="F134" i="10"/>
  <c r="E134" i="10"/>
  <c r="G133" i="10"/>
  <c r="F133" i="10"/>
  <c r="E133" i="10"/>
  <c r="G132" i="10"/>
  <c r="F132" i="10"/>
  <c r="E132" i="10"/>
  <c r="G131" i="10"/>
  <c r="F131" i="10"/>
  <c r="E131" i="10"/>
  <c r="G130" i="10"/>
  <c r="F130" i="10"/>
  <c r="E130" i="10"/>
  <c r="G129" i="10"/>
  <c r="F129" i="10"/>
  <c r="E129" i="10"/>
  <c r="G128" i="10"/>
  <c r="F128" i="10"/>
  <c r="E128" i="10"/>
  <c r="G127" i="10"/>
  <c r="F127" i="10"/>
  <c r="E127" i="10"/>
  <c r="G126" i="10"/>
  <c r="F126" i="10"/>
  <c r="E126" i="10"/>
  <c r="G125" i="10"/>
  <c r="F125" i="10"/>
  <c r="E125" i="10"/>
  <c r="G123" i="10"/>
  <c r="F123" i="10"/>
  <c r="E123" i="10"/>
  <c r="G122" i="10"/>
  <c r="F122" i="10"/>
  <c r="E122" i="10"/>
  <c r="G121" i="10"/>
  <c r="F121" i="10"/>
  <c r="E121" i="10"/>
  <c r="G120" i="10"/>
  <c r="F120" i="10"/>
  <c r="E120" i="10"/>
  <c r="G119" i="10"/>
  <c r="F119" i="10"/>
  <c r="E119" i="10"/>
  <c r="G118" i="10"/>
  <c r="F118" i="10"/>
  <c r="E118" i="10"/>
  <c r="G117" i="10"/>
  <c r="F117" i="10"/>
  <c r="E117" i="10"/>
  <c r="G116" i="10"/>
  <c r="F116" i="10"/>
  <c r="E116" i="10"/>
  <c r="G115" i="10"/>
  <c r="F115" i="10"/>
  <c r="E115" i="10"/>
  <c r="G114" i="10"/>
  <c r="F114" i="10"/>
  <c r="E114" i="10"/>
  <c r="G113" i="10"/>
  <c r="F113" i="10"/>
  <c r="E113" i="10"/>
  <c r="G112" i="10"/>
  <c r="F112" i="10"/>
  <c r="E112" i="10"/>
  <c r="G110" i="10"/>
  <c r="F110" i="10"/>
  <c r="E110" i="10"/>
  <c r="G109" i="10"/>
  <c r="F109" i="10"/>
  <c r="E109" i="10"/>
  <c r="G108" i="10"/>
  <c r="F108" i="10"/>
  <c r="E108" i="10"/>
  <c r="G107" i="10"/>
  <c r="F107" i="10"/>
  <c r="E107" i="10"/>
  <c r="G106" i="10"/>
  <c r="F106" i="10"/>
  <c r="E106" i="10"/>
  <c r="G105" i="10"/>
  <c r="F105" i="10"/>
  <c r="E105" i="10"/>
  <c r="G104" i="10"/>
  <c r="F104" i="10"/>
  <c r="E104" i="10"/>
  <c r="G103" i="10"/>
  <c r="F103" i="10"/>
  <c r="E103" i="10"/>
  <c r="G102" i="10"/>
  <c r="F102" i="10"/>
  <c r="E102" i="10"/>
  <c r="G101" i="10"/>
  <c r="F101" i="10"/>
  <c r="E101" i="10"/>
  <c r="G100" i="10"/>
  <c r="F100" i="10"/>
  <c r="E100" i="10"/>
  <c r="G99" i="10"/>
  <c r="F99" i="10"/>
  <c r="E99" i="10"/>
  <c r="G98" i="10"/>
  <c r="F98" i="10"/>
  <c r="E98" i="10"/>
  <c r="G97" i="10"/>
  <c r="F97" i="10"/>
  <c r="E97" i="10"/>
  <c r="G96" i="10"/>
  <c r="F96" i="10"/>
  <c r="E96" i="10"/>
  <c r="G95" i="10"/>
  <c r="F95" i="10"/>
  <c r="E95" i="10"/>
  <c r="G94" i="10"/>
  <c r="F94" i="10"/>
  <c r="E94" i="10"/>
  <c r="G93" i="10"/>
  <c r="F93" i="10"/>
  <c r="E93" i="10"/>
  <c r="G91" i="10"/>
  <c r="F91" i="10"/>
  <c r="E91" i="10"/>
  <c r="G90" i="10"/>
  <c r="F90" i="10"/>
  <c r="E90" i="10"/>
  <c r="G89" i="10"/>
  <c r="F89" i="10"/>
  <c r="E89" i="10"/>
  <c r="G88" i="10"/>
  <c r="F88" i="10"/>
  <c r="E88" i="10"/>
  <c r="G87" i="10"/>
  <c r="F87" i="10"/>
  <c r="E87" i="10"/>
  <c r="G86" i="10"/>
  <c r="F86" i="10"/>
  <c r="E86" i="10"/>
  <c r="G85" i="10"/>
  <c r="F85" i="10"/>
  <c r="E85" i="10"/>
  <c r="G84" i="10"/>
  <c r="F84" i="10"/>
  <c r="E84" i="10"/>
  <c r="G83" i="10"/>
  <c r="F83" i="10"/>
  <c r="E83" i="10"/>
  <c r="G82" i="10"/>
  <c r="F82" i="10"/>
  <c r="E82" i="10"/>
  <c r="G80" i="10"/>
  <c r="F80" i="10"/>
  <c r="E80" i="10"/>
  <c r="G79" i="10"/>
  <c r="F79" i="10"/>
  <c r="E79" i="10"/>
  <c r="G78" i="10"/>
  <c r="F78" i="10"/>
  <c r="E78" i="10"/>
  <c r="G77" i="10"/>
  <c r="F77" i="10"/>
  <c r="E77" i="10"/>
  <c r="G76" i="10"/>
  <c r="F76" i="10"/>
  <c r="E76" i="10"/>
  <c r="G74" i="10"/>
  <c r="F74" i="10"/>
  <c r="E74" i="10"/>
  <c r="G73" i="10"/>
  <c r="F73" i="10"/>
  <c r="E73" i="10"/>
  <c r="G72" i="10"/>
  <c r="F72" i="10"/>
  <c r="E72" i="10"/>
  <c r="G71" i="10"/>
  <c r="F71" i="10"/>
  <c r="E71" i="10"/>
  <c r="G70" i="10"/>
  <c r="F70" i="10"/>
  <c r="E70" i="10"/>
  <c r="G69" i="10"/>
  <c r="F69" i="10"/>
  <c r="E69" i="10"/>
  <c r="G68" i="10"/>
  <c r="F68" i="10"/>
  <c r="E68" i="10"/>
  <c r="G67" i="10"/>
  <c r="F67" i="10"/>
  <c r="E67" i="10"/>
  <c r="G66" i="10"/>
  <c r="F66" i="10"/>
  <c r="E66" i="10"/>
  <c r="G65" i="10"/>
  <c r="F65" i="10"/>
  <c r="E65" i="10"/>
  <c r="G63" i="10"/>
  <c r="F63" i="10"/>
  <c r="E63" i="10"/>
  <c r="G62" i="10"/>
  <c r="F62" i="10"/>
  <c r="E62" i="10"/>
  <c r="G61" i="10"/>
  <c r="F61" i="10"/>
  <c r="E61" i="10"/>
  <c r="G60" i="10"/>
  <c r="F60" i="10"/>
  <c r="E60" i="10"/>
  <c r="G59" i="10"/>
  <c r="F59" i="10"/>
  <c r="E59" i="10"/>
  <c r="G58" i="10"/>
  <c r="F58" i="10"/>
  <c r="E58" i="10"/>
  <c r="G57" i="10"/>
  <c r="F57" i="10"/>
  <c r="E57" i="10"/>
  <c r="G56" i="10"/>
  <c r="F56" i="10"/>
  <c r="E56" i="10"/>
  <c r="G55" i="10"/>
  <c r="F55" i="10"/>
  <c r="E55" i="10"/>
  <c r="G54" i="10"/>
  <c r="F54" i="10"/>
  <c r="E54" i="10"/>
  <c r="G53" i="10"/>
  <c r="F53" i="10"/>
  <c r="E53" i="10"/>
  <c r="G52" i="10"/>
  <c r="F52" i="10"/>
  <c r="E52" i="10"/>
  <c r="G51" i="10"/>
  <c r="F51" i="10"/>
  <c r="E51" i="10"/>
  <c r="G50" i="10"/>
  <c r="F50" i="10"/>
  <c r="E50" i="10"/>
  <c r="G48" i="10"/>
  <c r="F48" i="10"/>
  <c r="E48" i="10"/>
  <c r="G47" i="10"/>
  <c r="F47" i="10"/>
  <c r="E47" i="10"/>
  <c r="G46" i="10"/>
  <c r="F46" i="10"/>
  <c r="E46" i="10"/>
  <c r="G45" i="10"/>
  <c r="F45" i="10"/>
  <c r="E45" i="10"/>
  <c r="G44" i="10"/>
  <c r="F44" i="10"/>
  <c r="E44" i="10"/>
  <c r="G43" i="10"/>
  <c r="F43" i="10"/>
  <c r="E43" i="10"/>
  <c r="G42" i="10"/>
  <c r="F42" i="10"/>
  <c r="E42" i="10"/>
  <c r="G41" i="10"/>
  <c r="F41" i="10"/>
  <c r="E41" i="10"/>
  <c r="G40" i="10"/>
  <c r="F40" i="10"/>
  <c r="E40" i="10"/>
  <c r="G39" i="10"/>
  <c r="F39" i="10"/>
  <c r="E39" i="10"/>
  <c r="G37" i="10"/>
  <c r="F37" i="10"/>
  <c r="E37" i="10"/>
  <c r="G36" i="10"/>
  <c r="F36" i="10"/>
  <c r="E36" i="10"/>
  <c r="G35" i="10"/>
  <c r="F35" i="10"/>
  <c r="E35" i="10"/>
  <c r="G34" i="10"/>
  <c r="F34" i="10"/>
  <c r="E34" i="10"/>
  <c r="G33" i="10"/>
  <c r="F33" i="10"/>
  <c r="E33" i="10"/>
  <c r="G32" i="10"/>
  <c r="F32" i="10"/>
  <c r="E32" i="10"/>
  <c r="G31" i="10"/>
  <c r="F31" i="10"/>
  <c r="E31" i="10"/>
  <c r="G30" i="10"/>
  <c r="F30" i="10"/>
  <c r="E30" i="10"/>
  <c r="G29" i="10"/>
  <c r="F29" i="10"/>
  <c r="E29" i="10"/>
  <c r="G28" i="10"/>
  <c r="F28" i="10"/>
  <c r="E28" i="10"/>
  <c r="G27" i="10"/>
  <c r="F27" i="10"/>
  <c r="E27" i="10"/>
  <c r="G25" i="10"/>
  <c r="F25" i="10"/>
  <c r="E25" i="10"/>
  <c r="G24" i="10"/>
  <c r="F24" i="10"/>
  <c r="E24" i="10"/>
  <c r="G23" i="10"/>
  <c r="F23" i="10"/>
  <c r="E23" i="10"/>
  <c r="G22" i="10"/>
  <c r="F22" i="10"/>
  <c r="E22" i="10"/>
  <c r="G21" i="10"/>
  <c r="F21" i="10"/>
  <c r="E21" i="10"/>
  <c r="G20" i="10"/>
  <c r="F20" i="10"/>
  <c r="E20" i="10"/>
  <c r="G19" i="10"/>
  <c r="F19" i="10"/>
  <c r="E19" i="10"/>
  <c r="G18" i="10"/>
  <c r="F18" i="10"/>
  <c r="E18" i="10"/>
  <c r="G17" i="10"/>
  <c r="F17" i="10"/>
  <c r="E17" i="10"/>
  <c r="G16" i="10"/>
  <c r="F16" i="10"/>
  <c r="E16" i="10"/>
  <c r="G15" i="10"/>
  <c r="F15" i="10"/>
  <c r="E15" i="10"/>
  <c r="G14" i="10"/>
  <c r="F14" i="10"/>
  <c r="E14" i="10"/>
  <c r="G13" i="10"/>
  <c r="F13" i="10"/>
  <c r="E13" i="10"/>
  <c r="G12" i="10"/>
  <c r="F12" i="10"/>
  <c r="E12" i="10"/>
  <c r="T150" i="28"/>
  <c r="S150" i="28"/>
  <c r="R150" i="28"/>
  <c r="T149" i="28"/>
  <c r="S149" i="28"/>
  <c r="R149" i="28"/>
  <c r="T148" i="28"/>
  <c r="S148" i="28"/>
  <c r="R148" i="28"/>
  <c r="T147" i="28"/>
  <c r="S147" i="28"/>
  <c r="R147" i="28"/>
  <c r="T146" i="28"/>
  <c r="S146" i="28"/>
  <c r="R146" i="28"/>
  <c r="T145" i="28"/>
  <c r="S145" i="28"/>
  <c r="R145" i="28"/>
  <c r="T144" i="28"/>
  <c r="S144" i="28"/>
  <c r="R144" i="28"/>
  <c r="T142" i="28"/>
  <c r="S142" i="28"/>
  <c r="R142" i="28"/>
  <c r="T141" i="28"/>
  <c r="S141" i="28"/>
  <c r="R141" i="28"/>
  <c r="T140" i="28"/>
  <c r="S140" i="28"/>
  <c r="R140" i="28"/>
  <c r="T139" i="28"/>
  <c r="S139" i="28"/>
  <c r="R139" i="28"/>
  <c r="T137" i="28"/>
  <c r="S137" i="28"/>
  <c r="R137" i="28"/>
  <c r="T136" i="28"/>
  <c r="S136" i="28"/>
  <c r="R136" i="28"/>
  <c r="T135" i="28"/>
  <c r="S135" i="28"/>
  <c r="R135" i="28"/>
  <c r="T134" i="28"/>
  <c r="S134" i="28"/>
  <c r="R134" i="28"/>
  <c r="T133" i="28"/>
  <c r="S133" i="28"/>
  <c r="R133" i="28"/>
  <c r="T132" i="28"/>
  <c r="S132" i="28"/>
  <c r="R132" i="28"/>
  <c r="T131" i="28"/>
  <c r="S131" i="28"/>
  <c r="R131" i="28"/>
  <c r="T130" i="28"/>
  <c r="S130" i="28"/>
  <c r="R130" i="28"/>
  <c r="T129" i="28"/>
  <c r="S129" i="28"/>
  <c r="R129" i="28"/>
  <c r="T128" i="28"/>
  <c r="S128" i="28"/>
  <c r="R128" i="28"/>
  <c r="T127" i="28"/>
  <c r="S127" i="28"/>
  <c r="R127" i="28"/>
  <c r="T126" i="28"/>
  <c r="S126" i="28"/>
  <c r="R126" i="28"/>
  <c r="T125" i="28"/>
  <c r="S125" i="28"/>
  <c r="R125" i="28"/>
  <c r="T123" i="28"/>
  <c r="S123" i="28"/>
  <c r="R123" i="28"/>
  <c r="T122" i="28"/>
  <c r="S122" i="28"/>
  <c r="R122" i="28"/>
  <c r="T121" i="28"/>
  <c r="S121" i="28"/>
  <c r="R121" i="28"/>
  <c r="T120" i="28"/>
  <c r="S120" i="28"/>
  <c r="R120" i="28"/>
  <c r="T119" i="28"/>
  <c r="S119" i="28"/>
  <c r="R119" i="28"/>
  <c r="T118" i="28"/>
  <c r="S118" i="28"/>
  <c r="R118" i="28"/>
  <c r="T117" i="28"/>
  <c r="S117" i="28"/>
  <c r="R117" i="28"/>
  <c r="T116" i="28"/>
  <c r="S116" i="28"/>
  <c r="R116" i="28"/>
  <c r="T115" i="28"/>
  <c r="S115" i="28"/>
  <c r="R115" i="28"/>
  <c r="T114" i="28"/>
  <c r="S114" i="28"/>
  <c r="R114" i="28"/>
  <c r="T113" i="28"/>
  <c r="S113" i="28"/>
  <c r="R113" i="28"/>
  <c r="T112" i="28"/>
  <c r="S112" i="28"/>
  <c r="R112" i="28"/>
  <c r="T110" i="28"/>
  <c r="S110" i="28"/>
  <c r="R110" i="28"/>
  <c r="T109" i="28"/>
  <c r="S109" i="28"/>
  <c r="R109" i="28"/>
  <c r="T108" i="28"/>
  <c r="S108" i="28"/>
  <c r="R108" i="28"/>
  <c r="T107" i="28"/>
  <c r="S107" i="28"/>
  <c r="R107" i="28"/>
  <c r="T106" i="28"/>
  <c r="S106" i="28"/>
  <c r="R106" i="28"/>
  <c r="T105" i="28"/>
  <c r="S105" i="28"/>
  <c r="R105" i="28"/>
  <c r="T104" i="28"/>
  <c r="S104" i="28"/>
  <c r="R104" i="28"/>
  <c r="T103" i="28"/>
  <c r="S103" i="28"/>
  <c r="R103" i="28"/>
  <c r="T102" i="28"/>
  <c r="S102" i="28"/>
  <c r="R102" i="28"/>
  <c r="T101" i="28"/>
  <c r="S101" i="28"/>
  <c r="R101" i="28"/>
  <c r="T100" i="28"/>
  <c r="S100" i="28"/>
  <c r="R100" i="28"/>
  <c r="T99" i="28"/>
  <c r="S99" i="28"/>
  <c r="R99" i="28"/>
  <c r="T98" i="28"/>
  <c r="S98" i="28"/>
  <c r="R98" i="28"/>
  <c r="T97" i="28"/>
  <c r="S97" i="28"/>
  <c r="R97" i="28"/>
  <c r="T96" i="28"/>
  <c r="S96" i="28"/>
  <c r="R96" i="28"/>
  <c r="T95" i="28"/>
  <c r="S95" i="28"/>
  <c r="R95" i="28"/>
  <c r="T94" i="28"/>
  <c r="S94" i="28"/>
  <c r="R94" i="28"/>
  <c r="T93" i="28"/>
  <c r="S93" i="28"/>
  <c r="R93" i="28"/>
  <c r="T91" i="28"/>
  <c r="S91" i="28"/>
  <c r="R91" i="28"/>
  <c r="T90" i="28"/>
  <c r="S90" i="28"/>
  <c r="R90" i="28"/>
  <c r="T89" i="28"/>
  <c r="S89" i="28"/>
  <c r="R89" i="28"/>
  <c r="T88" i="28"/>
  <c r="S88" i="28"/>
  <c r="R88" i="28"/>
  <c r="T87" i="28"/>
  <c r="S87" i="28"/>
  <c r="R87" i="28"/>
  <c r="T86" i="28"/>
  <c r="S86" i="28"/>
  <c r="R86" i="28"/>
  <c r="T85" i="28"/>
  <c r="S85" i="28"/>
  <c r="R85" i="28"/>
  <c r="T84" i="28"/>
  <c r="S84" i="28"/>
  <c r="R84" i="28"/>
  <c r="T83" i="28"/>
  <c r="S83" i="28"/>
  <c r="R83" i="28"/>
  <c r="T82" i="28"/>
  <c r="S82" i="28"/>
  <c r="R82" i="28"/>
  <c r="T80" i="28"/>
  <c r="S80" i="28"/>
  <c r="R80" i="28"/>
  <c r="T79" i="28"/>
  <c r="S79" i="28"/>
  <c r="R79" i="28"/>
  <c r="T78" i="28"/>
  <c r="S78" i="28"/>
  <c r="R78" i="28"/>
  <c r="T77" i="28"/>
  <c r="S77" i="28"/>
  <c r="R77" i="28"/>
  <c r="T76" i="28"/>
  <c r="S76" i="28"/>
  <c r="R76" i="28"/>
  <c r="T74" i="28"/>
  <c r="S74" i="28"/>
  <c r="R74" i="28"/>
  <c r="T73" i="28"/>
  <c r="S73" i="28"/>
  <c r="R73" i="28"/>
  <c r="T72" i="28"/>
  <c r="S72" i="28"/>
  <c r="R72" i="28"/>
  <c r="T71" i="28"/>
  <c r="S71" i="28"/>
  <c r="R71" i="28"/>
  <c r="T70" i="28"/>
  <c r="S70" i="28"/>
  <c r="R70" i="28"/>
  <c r="T69" i="28"/>
  <c r="S69" i="28"/>
  <c r="R69" i="28"/>
  <c r="T68" i="28"/>
  <c r="S68" i="28"/>
  <c r="R68" i="28"/>
  <c r="T67" i="28"/>
  <c r="S67" i="28"/>
  <c r="R67" i="28"/>
  <c r="T66" i="28"/>
  <c r="S66" i="28"/>
  <c r="R66" i="28"/>
  <c r="T65" i="28"/>
  <c r="S65" i="28"/>
  <c r="R65" i="28"/>
  <c r="T63" i="28"/>
  <c r="S63" i="28"/>
  <c r="R63" i="28"/>
  <c r="T62" i="28"/>
  <c r="S62" i="28"/>
  <c r="R62" i="28"/>
  <c r="T61" i="28"/>
  <c r="S61" i="28"/>
  <c r="R61" i="28"/>
  <c r="T60" i="28"/>
  <c r="S60" i="28"/>
  <c r="R60" i="28"/>
  <c r="T59" i="28"/>
  <c r="S59" i="28"/>
  <c r="R59" i="28"/>
  <c r="T58" i="28"/>
  <c r="S58" i="28"/>
  <c r="R58" i="28"/>
  <c r="T57" i="28"/>
  <c r="S57" i="28"/>
  <c r="R57" i="28"/>
  <c r="T56" i="28"/>
  <c r="S56" i="28"/>
  <c r="R56" i="28"/>
  <c r="T55" i="28"/>
  <c r="S55" i="28"/>
  <c r="R55" i="28"/>
  <c r="T54" i="28"/>
  <c r="S54" i="28"/>
  <c r="R54" i="28"/>
  <c r="T53" i="28"/>
  <c r="S53" i="28"/>
  <c r="R53" i="28"/>
  <c r="T52" i="28"/>
  <c r="S52" i="28"/>
  <c r="R52" i="28"/>
  <c r="T51" i="28"/>
  <c r="S51" i="28"/>
  <c r="R51" i="28"/>
  <c r="T50" i="28"/>
  <c r="S50" i="28"/>
  <c r="R50" i="28"/>
  <c r="T48" i="28"/>
  <c r="S48" i="28"/>
  <c r="R48" i="28"/>
  <c r="T47" i="28"/>
  <c r="S47" i="28"/>
  <c r="R47" i="28"/>
  <c r="T46" i="28"/>
  <c r="S46" i="28"/>
  <c r="R46" i="28"/>
  <c r="T45" i="28"/>
  <c r="S45" i="28"/>
  <c r="R45" i="28"/>
  <c r="T44" i="28"/>
  <c r="S44" i="28"/>
  <c r="R44" i="28"/>
  <c r="T43" i="28"/>
  <c r="S43" i="28"/>
  <c r="R43" i="28"/>
  <c r="T42" i="28"/>
  <c r="S42" i="28"/>
  <c r="R42" i="28"/>
  <c r="T41" i="28"/>
  <c r="S41" i="28"/>
  <c r="R41" i="28"/>
  <c r="T40" i="28"/>
  <c r="S40" i="28"/>
  <c r="R40" i="28"/>
  <c r="T39" i="28"/>
  <c r="S39" i="28"/>
  <c r="R39" i="28"/>
  <c r="T37" i="28"/>
  <c r="S37" i="28"/>
  <c r="R37" i="28"/>
  <c r="T36" i="28"/>
  <c r="S36" i="28"/>
  <c r="R36" i="28"/>
  <c r="T35" i="28"/>
  <c r="S35" i="28"/>
  <c r="R35" i="28"/>
  <c r="T34" i="28"/>
  <c r="S34" i="28"/>
  <c r="R34" i="28"/>
  <c r="T33" i="28"/>
  <c r="S33" i="28"/>
  <c r="R33" i="28"/>
  <c r="T32" i="28"/>
  <c r="S32" i="28"/>
  <c r="R32" i="28"/>
  <c r="T31" i="28"/>
  <c r="S31" i="28"/>
  <c r="R31" i="28"/>
  <c r="T30" i="28"/>
  <c r="S30" i="28"/>
  <c r="R30" i="28"/>
  <c r="T29" i="28"/>
  <c r="S29" i="28"/>
  <c r="R29" i="28"/>
  <c r="T28" i="28"/>
  <c r="S28" i="28"/>
  <c r="R28" i="28"/>
  <c r="T27" i="28"/>
  <c r="S27" i="28"/>
  <c r="R27" i="28"/>
  <c r="T25" i="28"/>
  <c r="S25" i="28"/>
  <c r="R25" i="28"/>
  <c r="T24" i="28"/>
  <c r="S24" i="28"/>
  <c r="R24" i="28"/>
  <c r="T23" i="28"/>
  <c r="S23" i="28"/>
  <c r="R23" i="28"/>
  <c r="T22" i="28"/>
  <c r="S22" i="28"/>
  <c r="R22" i="28"/>
  <c r="T21" i="28"/>
  <c r="S21" i="28"/>
  <c r="R21" i="28"/>
  <c r="T20" i="28"/>
  <c r="S20" i="28"/>
  <c r="R20" i="28"/>
  <c r="T19" i="28"/>
  <c r="S19" i="28"/>
  <c r="R19" i="28"/>
  <c r="T18" i="28"/>
  <c r="S18" i="28"/>
  <c r="R18" i="28"/>
  <c r="T17" i="28"/>
  <c r="S17" i="28"/>
  <c r="R17" i="28"/>
  <c r="T16" i="28"/>
  <c r="S16" i="28"/>
  <c r="R16" i="28"/>
  <c r="T15" i="28"/>
  <c r="S15" i="28"/>
  <c r="R15" i="28"/>
  <c r="T14" i="28"/>
  <c r="S14" i="28"/>
  <c r="R14" i="28"/>
  <c r="T13" i="28"/>
  <c r="S13" i="28"/>
  <c r="R13" i="28"/>
  <c r="T12" i="28"/>
  <c r="S12" i="28"/>
  <c r="R12" i="28"/>
  <c r="G150" i="28"/>
  <c r="F150" i="28"/>
  <c r="E150" i="28"/>
  <c r="G149" i="28"/>
  <c r="F149" i="28"/>
  <c r="E149" i="28"/>
  <c r="G148" i="28"/>
  <c r="F148" i="28"/>
  <c r="E148" i="28"/>
  <c r="G147" i="28"/>
  <c r="F147" i="28"/>
  <c r="E147" i="28"/>
  <c r="G146" i="28"/>
  <c r="F146" i="28"/>
  <c r="E146" i="28"/>
  <c r="G145" i="28"/>
  <c r="F145" i="28"/>
  <c r="E145" i="28"/>
  <c r="G144" i="28"/>
  <c r="F144" i="28"/>
  <c r="E144" i="28"/>
  <c r="G142" i="28"/>
  <c r="F142" i="28"/>
  <c r="E142" i="28"/>
  <c r="G141" i="28"/>
  <c r="F141" i="28"/>
  <c r="E141" i="28"/>
  <c r="G140" i="28"/>
  <c r="F140" i="28"/>
  <c r="E140" i="28"/>
  <c r="G139" i="28"/>
  <c r="F139" i="28"/>
  <c r="E139" i="28"/>
  <c r="G137" i="28"/>
  <c r="F137" i="28"/>
  <c r="E137" i="28"/>
  <c r="G136" i="28"/>
  <c r="F136" i="28"/>
  <c r="E136" i="28"/>
  <c r="G135" i="28"/>
  <c r="F135" i="28"/>
  <c r="E135" i="28"/>
  <c r="G134" i="28"/>
  <c r="F134" i="28"/>
  <c r="E134" i="28"/>
  <c r="G133" i="28"/>
  <c r="F133" i="28"/>
  <c r="E133" i="28"/>
  <c r="G132" i="28"/>
  <c r="F132" i="28"/>
  <c r="E132" i="28"/>
  <c r="G131" i="28"/>
  <c r="F131" i="28"/>
  <c r="E131" i="28"/>
  <c r="G130" i="28"/>
  <c r="F130" i="28"/>
  <c r="E130" i="28"/>
  <c r="G129" i="28"/>
  <c r="F129" i="28"/>
  <c r="E129" i="28"/>
  <c r="G128" i="28"/>
  <c r="F128" i="28"/>
  <c r="E128" i="28"/>
  <c r="G127" i="28"/>
  <c r="F127" i="28"/>
  <c r="E127" i="28"/>
  <c r="G126" i="28"/>
  <c r="F126" i="28"/>
  <c r="E126" i="28"/>
  <c r="G125" i="28"/>
  <c r="F125" i="28"/>
  <c r="E125" i="28"/>
  <c r="G123" i="28"/>
  <c r="F123" i="28"/>
  <c r="E123" i="28"/>
  <c r="G122" i="28"/>
  <c r="F122" i="28"/>
  <c r="E122" i="28"/>
  <c r="G121" i="28"/>
  <c r="F121" i="28"/>
  <c r="E121" i="28"/>
  <c r="G120" i="28"/>
  <c r="F120" i="28"/>
  <c r="E120" i="28"/>
  <c r="G119" i="28"/>
  <c r="F119" i="28"/>
  <c r="E119" i="28"/>
  <c r="G118" i="28"/>
  <c r="F118" i="28"/>
  <c r="E118" i="28"/>
  <c r="G117" i="28"/>
  <c r="F117" i="28"/>
  <c r="E117" i="28"/>
  <c r="G116" i="28"/>
  <c r="F116" i="28"/>
  <c r="E116" i="28"/>
  <c r="G115" i="28"/>
  <c r="F115" i="28"/>
  <c r="E115" i="28"/>
  <c r="G114" i="28"/>
  <c r="F114" i="28"/>
  <c r="E114" i="28"/>
  <c r="G113" i="28"/>
  <c r="F113" i="28"/>
  <c r="E113" i="28"/>
  <c r="G112" i="28"/>
  <c r="F112" i="28"/>
  <c r="E112" i="28"/>
  <c r="G110" i="28"/>
  <c r="F110" i="28"/>
  <c r="E110" i="28"/>
  <c r="G109" i="28"/>
  <c r="F109" i="28"/>
  <c r="E109" i="28"/>
  <c r="G108" i="28"/>
  <c r="F108" i="28"/>
  <c r="E108" i="28"/>
  <c r="G107" i="28"/>
  <c r="F107" i="28"/>
  <c r="E107" i="28"/>
  <c r="G106" i="28"/>
  <c r="F106" i="28"/>
  <c r="E106" i="28"/>
  <c r="G105" i="28"/>
  <c r="F105" i="28"/>
  <c r="E105" i="28"/>
  <c r="G104" i="28"/>
  <c r="F104" i="28"/>
  <c r="E104" i="28"/>
  <c r="G103" i="28"/>
  <c r="F103" i="28"/>
  <c r="E103" i="28"/>
  <c r="G102" i="28"/>
  <c r="F102" i="28"/>
  <c r="E102" i="28"/>
  <c r="G101" i="28"/>
  <c r="F101" i="28"/>
  <c r="E101" i="28"/>
  <c r="G100" i="28"/>
  <c r="F100" i="28"/>
  <c r="E100" i="28"/>
  <c r="G99" i="28"/>
  <c r="F99" i="28"/>
  <c r="E99" i="28"/>
  <c r="G98" i="28"/>
  <c r="F98" i="28"/>
  <c r="E98" i="28"/>
  <c r="G97" i="28"/>
  <c r="F97" i="28"/>
  <c r="E97" i="28"/>
  <c r="G96" i="28"/>
  <c r="F96" i="28"/>
  <c r="E96" i="28"/>
  <c r="G95" i="28"/>
  <c r="F95" i="28"/>
  <c r="E95" i="28"/>
  <c r="G94" i="28"/>
  <c r="F94" i="28"/>
  <c r="E94" i="28"/>
  <c r="G93" i="28"/>
  <c r="F93" i="28"/>
  <c r="E93" i="28"/>
  <c r="G91" i="28"/>
  <c r="F91" i="28"/>
  <c r="E91" i="28"/>
  <c r="G90" i="28"/>
  <c r="F90" i="28"/>
  <c r="E90" i="28"/>
  <c r="G89" i="28"/>
  <c r="F89" i="28"/>
  <c r="E89" i="28"/>
  <c r="G88" i="28"/>
  <c r="F88" i="28"/>
  <c r="E88" i="28"/>
  <c r="G87" i="28"/>
  <c r="F87" i="28"/>
  <c r="E87" i="28"/>
  <c r="G86" i="28"/>
  <c r="F86" i="28"/>
  <c r="E86" i="28"/>
  <c r="G85" i="28"/>
  <c r="F85" i="28"/>
  <c r="E85" i="28"/>
  <c r="G84" i="28"/>
  <c r="F84" i="28"/>
  <c r="E84" i="28"/>
  <c r="G83" i="28"/>
  <c r="F83" i="28"/>
  <c r="E83" i="28"/>
  <c r="G82" i="28"/>
  <c r="F82" i="28"/>
  <c r="E82" i="28"/>
  <c r="G80" i="28"/>
  <c r="F80" i="28"/>
  <c r="E80" i="28"/>
  <c r="G79" i="28"/>
  <c r="F79" i="28"/>
  <c r="E79" i="28"/>
  <c r="G78" i="28"/>
  <c r="F78" i="28"/>
  <c r="E78" i="28"/>
  <c r="G77" i="28"/>
  <c r="F77" i="28"/>
  <c r="E77" i="28"/>
  <c r="G76" i="28"/>
  <c r="F76" i="28"/>
  <c r="E76" i="28"/>
  <c r="G74" i="28"/>
  <c r="F74" i="28"/>
  <c r="E74" i="28"/>
  <c r="G73" i="28"/>
  <c r="F73" i="28"/>
  <c r="E73" i="28"/>
  <c r="G72" i="28"/>
  <c r="F72" i="28"/>
  <c r="E72" i="28"/>
  <c r="G71" i="28"/>
  <c r="F71" i="28"/>
  <c r="E71" i="28"/>
  <c r="G70" i="28"/>
  <c r="F70" i="28"/>
  <c r="E70" i="28"/>
  <c r="G69" i="28"/>
  <c r="F69" i="28"/>
  <c r="E69" i="28"/>
  <c r="G68" i="28"/>
  <c r="F68" i="28"/>
  <c r="E68" i="28"/>
  <c r="G67" i="28"/>
  <c r="F67" i="28"/>
  <c r="E67" i="28"/>
  <c r="G66" i="28"/>
  <c r="F66" i="28"/>
  <c r="E66" i="28"/>
  <c r="G65" i="28"/>
  <c r="F65" i="28"/>
  <c r="E65" i="28"/>
  <c r="G63" i="28"/>
  <c r="F63" i="28"/>
  <c r="E63" i="28"/>
  <c r="G62" i="28"/>
  <c r="F62" i="28"/>
  <c r="E62" i="28"/>
  <c r="G61" i="28"/>
  <c r="F61" i="28"/>
  <c r="E61" i="28"/>
  <c r="G60" i="28"/>
  <c r="F60" i="28"/>
  <c r="E60" i="28"/>
  <c r="G59" i="28"/>
  <c r="F59" i="28"/>
  <c r="E59" i="28"/>
  <c r="G58" i="28"/>
  <c r="F58" i="28"/>
  <c r="E58" i="28"/>
  <c r="G57" i="28"/>
  <c r="F57" i="28"/>
  <c r="E57" i="28"/>
  <c r="G56" i="28"/>
  <c r="F56" i="28"/>
  <c r="E56" i="28"/>
  <c r="G55" i="28"/>
  <c r="F55" i="28"/>
  <c r="E55" i="28"/>
  <c r="G54" i="28"/>
  <c r="F54" i="28"/>
  <c r="E54" i="28"/>
  <c r="G53" i="28"/>
  <c r="F53" i="28"/>
  <c r="E53" i="28"/>
  <c r="G52" i="28"/>
  <c r="F52" i="28"/>
  <c r="E52" i="28"/>
  <c r="G51" i="28"/>
  <c r="F51" i="28"/>
  <c r="E51" i="28"/>
  <c r="G50" i="28"/>
  <c r="F50" i="28"/>
  <c r="E50" i="28"/>
  <c r="G48" i="28"/>
  <c r="F48" i="28"/>
  <c r="E48" i="28"/>
  <c r="G47" i="28"/>
  <c r="F47" i="28"/>
  <c r="E47" i="28"/>
  <c r="G46" i="28"/>
  <c r="F46" i="28"/>
  <c r="E46" i="28"/>
  <c r="G45" i="28"/>
  <c r="F45" i="28"/>
  <c r="E45" i="28"/>
  <c r="G44" i="28"/>
  <c r="F44" i="28"/>
  <c r="E44" i="28"/>
  <c r="G43" i="28"/>
  <c r="F43" i="28"/>
  <c r="E43" i="28"/>
  <c r="G42" i="28"/>
  <c r="F42" i="28"/>
  <c r="E42" i="28"/>
  <c r="G41" i="28"/>
  <c r="F41" i="28"/>
  <c r="E41" i="28"/>
  <c r="G40" i="28"/>
  <c r="F40" i="28"/>
  <c r="E40" i="28"/>
  <c r="G39" i="28"/>
  <c r="F39" i="28"/>
  <c r="E39" i="28"/>
  <c r="G37" i="28"/>
  <c r="F37" i="28"/>
  <c r="E37" i="28"/>
  <c r="G36" i="28"/>
  <c r="F36" i="28"/>
  <c r="E36" i="28"/>
  <c r="G35" i="28"/>
  <c r="F35" i="28"/>
  <c r="E35" i="28"/>
  <c r="G34" i="28"/>
  <c r="F34" i="28"/>
  <c r="E34" i="28"/>
  <c r="G33" i="28"/>
  <c r="F33" i="28"/>
  <c r="E33" i="28"/>
  <c r="G32" i="28"/>
  <c r="F32" i="28"/>
  <c r="E32" i="28"/>
  <c r="G31" i="28"/>
  <c r="F31" i="28"/>
  <c r="E31" i="28"/>
  <c r="G30" i="28"/>
  <c r="F30" i="28"/>
  <c r="E30" i="28"/>
  <c r="G29" i="28"/>
  <c r="F29" i="28"/>
  <c r="E29" i="28"/>
  <c r="G28" i="28"/>
  <c r="F28" i="28"/>
  <c r="E28" i="28"/>
  <c r="G27" i="28"/>
  <c r="F27" i="28"/>
  <c r="E27" i="28"/>
  <c r="G25" i="28"/>
  <c r="F25" i="28"/>
  <c r="E25" i="28"/>
  <c r="G24" i="28"/>
  <c r="F24" i="28"/>
  <c r="E24" i="28"/>
  <c r="G23" i="28"/>
  <c r="F23" i="28"/>
  <c r="E23" i="28"/>
  <c r="G22" i="28"/>
  <c r="F22" i="28"/>
  <c r="E22" i="28"/>
  <c r="G21" i="28"/>
  <c r="F21" i="28"/>
  <c r="E21" i="28"/>
  <c r="G20" i="28"/>
  <c r="F20" i="28"/>
  <c r="E20" i="28"/>
  <c r="G19" i="28"/>
  <c r="F19" i="28"/>
  <c r="E19" i="28"/>
  <c r="G18" i="28"/>
  <c r="F18" i="28"/>
  <c r="E18" i="28"/>
  <c r="G17" i="28"/>
  <c r="F17" i="28"/>
  <c r="E17" i="28"/>
  <c r="G16" i="28"/>
  <c r="F16" i="28"/>
  <c r="E16" i="28"/>
  <c r="G15" i="28"/>
  <c r="F15" i="28"/>
  <c r="E15" i="28"/>
  <c r="G14" i="28"/>
  <c r="F14" i="28"/>
  <c r="E14" i="28"/>
  <c r="G13" i="28"/>
  <c r="F13" i="28"/>
  <c r="E13" i="28"/>
  <c r="G12" i="28"/>
  <c r="F12" i="28"/>
  <c r="E12" i="28"/>
  <c r="G150" i="29"/>
  <c r="F150" i="29"/>
  <c r="E150" i="29"/>
  <c r="G149" i="29"/>
  <c r="F149" i="29"/>
  <c r="E149" i="29"/>
  <c r="G148" i="29"/>
  <c r="F148" i="29"/>
  <c r="E148" i="29"/>
  <c r="G147" i="29"/>
  <c r="F147" i="29"/>
  <c r="E147" i="29"/>
  <c r="G146" i="29"/>
  <c r="F146" i="29"/>
  <c r="E146" i="29"/>
  <c r="G145" i="29"/>
  <c r="F145" i="29"/>
  <c r="E145" i="29"/>
  <c r="G144" i="29"/>
  <c r="F144" i="29"/>
  <c r="E144" i="29"/>
  <c r="G142" i="29"/>
  <c r="F142" i="29"/>
  <c r="E142" i="29"/>
  <c r="G141" i="29"/>
  <c r="F141" i="29"/>
  <c r="E141" i="29"/>
  <c r="G140" i="29"/>
  <c r="F140" i="29"/>
  <c r="E140" i="29"/>
  <c r="G139" i="29"/>
  <c r="F139" i="29"/>
  <c r="E139" i="29"/>
  <c r="G137" i="29"/>
  <c r="F137" i="29"/>
  <c r="E137" i="29"/>
  <c r="G136" i="29"/>
  <c r="F136" i="29"/>
  <c r="E136" i="29"/>
  <c r="G135" i="29"/>
  <c r="F135" i="29"/>
  <c r="E135" i="29"/>
  <c r="G134" i="29"/>
  <c r="F134" i="29"/>
  <c r="E134" i="29"/>
  <c r="G133" i="29"/>
  <c r="F133" i="29"/>
  <c r="E133" i="29"/>
  <c r="G132" i="29"/>
  <c r="F132" i="29"/>
  <c r="E132" i="29"/>
  <c r="G131" i="29"/>
  <c r="F131" i="29"/>
  <c r="E131" i="29"/>
  <c r="G130" i="29"/>
  <c r="F130" i="29"/>
  <c r="E130" i="29"/>
  <c r="G129" i="29"/>
  <c r="F129" i="29"/>
  <c r="E129" i="29"/>
  <c r="G128" i="29"/>
  <c r="F128" i="29"/>
  <c r="E128" i="29"/>
  <c r="G127" i="29"/>
  <c r="F127" i="29"/>
  <c r="E127" i="29"/>
  <c r="G126" i="29"/>
  <c r="F126" i="29"/>
  <c r="E126" i="29"/>
  <c r="G125" i="29"/>
  <c r="F125" i="29"/>
  <c r="E125" i="29"/>
  <c r="G123" i="29"/>
  <c r="F123" i="29"/>
  <c r="E123" i="29"/>
  <c r="G122" i="29"/>
  <c r="F122" i="29"/>
  <c r="E122" i="29"/>
  <c r="G121" i="29"/>
  <c r="F121" i="29"/>
  <c r="E121" i="29"/>
  <c r="G120" i="29"/>
  <c r="F120" i="29"/>
  <c r="E120" i="29"/>
  <c r="G119" i="29"/>
  <c r="F119" i="29"/>
  <c r="E119" i="29"/>
  <c r="G118" i="29"/>
  <c r="F118" i="29"/>
  <c r="E118" i="29"/>
  <c r="G117" i="29"/>
  <c r="F117" i="29"/>
  <c r="E117" i="29"/>
  <c r="G116" i="29"/>
  <c r="F116" i="29"/>
  <c r="E116" i="29"/>
  <c r="G115" i="29"/>
  <c r="F115" i="29"/>
  <c r="E115" i="29"/>
  <c r="G114" i="29"/>
  <c r="F114" i="29"/>
  <c r="E114" i="29"/>
  <c r="G113" i="29"/>
  <c r="F113" i="29"/>
  <c r="E113" i="29"/>
  <c r="G112" i="29"/>
  <c r="F112" i="29"/>
  <c r="E112" i="29"/>
  <c r="G110" i="29"/>
  <c r="F110" i="29"/>
  <c r="E110" i="29"/>
  <c r="G109" i="29"/>
  <c r="F109" i="29"/>
  <c r="E109" i="29"/>
  <c r="G108" i="29"/>
  <c r="F108" i="29"/>
  <c r="E108" i="29"/>
  <c r="G107" i="29"/>
  <c r="F107" i="29"/>
  <c r="E107" i="29"/>
  <c r="G106" i="29"/>
  <c r="F106" i="29"/>
  <c r="E106" i="29"/>
  <c r="G105" i="29"/>
  <c r="F105" i="29"/>
  <c r="E105" i="29"/>
  <c r="G104" i="29"/>
  <c r="F104" i="29"/>
  <c r="E104" i="29"/>
  <c r="G103" i="29"/>
  <c r="F103" i="29"/>
  <c r="E103" i="29"/>
  <c r="G102" i="29"/>
  <c r="F102" i="29"/>
  <c r="E102" i="29"/>
  <c r="G101" i="29"/>
  <c r="F101" i="29"/>
  <c r="E101" i="29"/>
  <c r="G100" i="29"/>
  <c r="F100" i="29"/>
  <c r="E100" i="29"/>
  <c r="G99" i="29"/>
  <c r="F99" i="29"/>
  <c r="E99" i="29"/>
  <c r="G98" i="29"/>
  <c r="F98" i="29"/>
  <c r="E98" i="29"/>
  <c r="G97" i="29"/>
  <c r="F97" i="29"/>
  <c r="E97" i="29"/>
  <c r="G96" i="29"/>
  <c r="F96" i="29"/>
  <c r="E96" i="29"/>
  <c r="G95" i="29"/>
  <c r="F95" i="29"/>
  <c r="E95" i="29"/>
  <c r="G94" i="29"/>
  <c r="F94" i="29"/>
  <c r="E94" i="29"/>
  <c r="G93" i="29"/>
  <c r="F93" i="29"/>
  <c r="E93" i="29"/>
  <c r="G91" i="29"/>
  <c r="F91" i="29"/>
  <c r="E91" i="29"/>
  <c r="G90" i="29"/>
  <c r="F90" i="29"/>
  <c r="E90" i="29"/>
  <c r="G89" i="29"/>
  <c r="F89" i="29"/>
  <c r="E89" i="29"/>
  <c r="G88" i="29"/>
  <c r="F88" i="29"/>
  <c r="E88" i="29"/>
  <c r="G87" i="29"/>
  <c r="F87" i="29"/>
  <c r="E87" i="29"/>
  <c r="G86" i="29"/>
  <c r="F86" i="29"/>
  <c r="E86" i="29"/>
  <c r="G85" i="29"/>
  <c r="F85" i="29"/>
  <c r="E85" i="29"/>
  <c r="G84" i="29"/>
  <c r="F84" i="29"/>
  <c r="E84" i="29"/>
  <c r="G83" i="29"/>
  <c r="F83" i="29"/>
  <c r="E83" i="29"/>
  <c r="G82" i="29"/>
  <c r="F82" i="29"/>
  <c r="E82" i="29"/>
  <c r="G80" i="29"/>
  <c r="F80" i="29"/>
  <c r="E80" i="29"/>
  <c r="G79" i="29"/>
  <c r="F79" i="29"/>
  <c r="E79" i="29"/>
  <c r="G78" i="29"/>
  <c r="F78" i="29"/>
  <c r="E78" i="29"/>
  <c r="G77" i="29"/>
  <c r="F77" i="29"/>
  <c r="E77" i="29"/>
  <c r="G76" i="29"/>
  <c r="F76" i="29"/>
  <c r="E76" i="29"/>
  <c r="G74" i="29"/>
  <c r="F74" i="29"/>
  <c r="E74" i="29"/>
  <c r="G73" i="29"/>
  <c r="F73" i="29"/>
  <c r="E73" i="29"/>
  <c r="G72" i="29"/>
  <c r="F72" i="29"/>
  <c r="E72" i="29"/>
  <c r="G71" i="29"/>
  <c r="F71" i="29"/>
  <c r="E71" i="29"/>
  <c r="G70" i="29"/>
  <c r="F70" i="29"/>
  <c r="E70" i="29"/>
  <c r="G69" i="29"/>
  <c r="F69" i="29"/>
  <c r="E69" i="29"/>
  <c r="G68" i="29"/>
  <c r="F68" i="29"/>
  <c r="E68" i="29"/>
  <c r="G67" i="29"/>
  <c r="F67" i="29"/>
  <c r="E67" i="29"/>
  <c r="G66" i="29"/>
  <c r="F66" i="29"/>
  <c r="E66" i="29"/>
  <c r="G65" i="29"/>
  <c r="F65" i="29"/>
  <c r="E65" i="29"/>
  <c r="G63" i="29"/>
  <c r="F63" i="29"/>
  <c r="E63" i="29"/>
  <c r="G62" i="29"/>
  <c r="F62" i="29"/>
  <c r="E62" i="29"/>
  <c r="G61" i="29"/>
  <c r="F61" i="29"/>
  <c r="E61" i="29"/>
  <c r="G60" i="29"/>
  <c r="F60" i="29"/>
  <c r="E60" i="29"/>
  <c r="G59" i="29"/>
  <c r="F59" i="29"/>
  <c r="E59" i="29"/>
  <c r="G58" i="29"/>
  <c r="F58" i="29"/>
  <c r="E58" i="29"/>
  <c r="G57" i="29"/>
  <c r="F57" i="29"/>
  <c r="E57" i="29"/>
  <c r="G56" i="29"/>
  <c r="F56" i="29"/>
  <c r="E56" i="29"/>
  <c r="G55" i="29"/>
  <c r="F55" i="29"/>
  <c r="E55" i="29"/>
  <c r="G54" i="29"/>
  <c r="F54" i="29"/>
  <c r="E54" i="29"/>
  <c r="G53" i="29"/>
  <c r="F53" i="29"/>
  <c r="E53" i="29"/>
  <c r="G52" i="29"/>
  <c r="F52" i="29"/>
  <c r="E52" i="29"/>
  <c r="G51" i="29"/>
  <c r="F51" i="29"/>
  <c r="E51" i="29"/>
  <c r="G50" i="29"/>
  <c r="F50" i="29"/>
  <c r="E50" i="29"/>
  <c r="G48" i="29"/>
  <c r="F48" i="29"/>
  <c r="E48" i="29"/>
  <c r="G47" i="29"/>
  <c r="F47" i="29"/>
  <c r="E47" i="29"/>
  <c r="G46" i="29"/>
  <c r="F46" i="29"/>
  <c r="E46" i="29"/>
  <c r="G45" i="29"/>
  <c r="F45" i="29"/>
  <c r="E45" i="29"/>
  <c r="G44" i="29"/>
  <c r="F44" i="29"/>
  <c r="E44" i="29"/>
  <c r="G43" i="29"/>
  <c r="F43" i="29"/>
  <c r="E43" i="29"/>
  <c r="G42" i="29"/>
  <c r="F42" i="29"/>
  <c r="E42" i="29"/>
  <c r="G41" i="29"/>
  <c r="F41" i="29"/>
  <c r="E41" i="29"/>
  <c r="G40" i="29"/>
  <c r="F40" i="29"/>
  <c r="E40" i="29"/>
  <c r="G39" i="29"/>
  <c r="F39" i="29"/>
  <c r="E39" i="29"/>
  <c r="G37" i="29"/>
  <c r="F37" i="29"/>
  <c r="E37" i="29"/>
  <c r="G36" i="29"/>
  <c r="F36" i="29"/>
  <c r="E36" i="29"/>
  <c r="G35" i="29"/>
  <c r="F35" i="29"/>
  <c r="E35" i="29"/>
  <c r="G34" i="29"/>
  <c r="F34" i="29"/>
  <c r="E34" i="29"/>
  <c r="G33" i="29"/>
  <c r="F33" i="29"/>
  <c r="E33" i="29"/>
  <c r="G32" i="29"/>
  <c r="F32" i="29"/>
  <c r="E32" i="29"/>
  <c r="G31" i="29"/>
  <c r="F31" i="29"/>
  <c r="E31" i="29"/>
  <c r="G30" i="29"/>
  <c r="F30" i="29"/>
  <c r="E30" i="29"/>
  <c r="G29" i="29"/>
  <c r="F29" i="29"/>
  <c r="E29" i="29"/>
  <c r="G28" i="29"/>
  <c r="F28" i="29"/>
  <c r="E28" i="29"/>
  <c r="G27" i="29"/>
  <c r="F27" i="29"/>
  <c r="E27" i="29"/>
  <c r="G25" i="29"/>
  <c r="F25" i="29"/>
  <c r="E25" i="29"/>
  <c r="G24" i="29"/>
  <c r="F24" i="29"/>
  <c r="E24" i="29"/>
  <c r="G23" i="29"/>
  <c r="F23" i="29"/>
  <c r="E23" i="29"/>
  <c r="G22" i="29"/>
  <c r="F22" i="29"/>
  <c r="E22" i="29"/>
  <c r="G21" i="29"/>
  <c r="F21" i="29"/>
  <c r="E21" i="29"/>
  <c r="G20" i="29"/>
  <c r="F20" i="29"/>
  <c r="E20" i="29"/>
  <c r="G19" i="29"/>
  <c r="F19" i="29"/>
  <c r="E19" i="29"/>
  <c r="G18" i="29"/>
  <c r="F18" i="29"/>
  <c r="E18" i="29"/>
  <c r="G17" i="29"/>
  <c r="F17" i="29"/>
  <c r="E17" i="29"/>
  <c r="G16" i="29"/>
  <c r="F16" i="29"/>
  <c r="E16" i="29"/>
  <c r="G15" i="29"/>
  <c r="F15" i="29"/>
  <c r="E15" i="29"/>
  <c r="G14" i="29"/>
  <c r="F14" i="29"/>
  <c r="E14" i="29"/>
  <c r="G13" i="29"/>
  <c r="F13" i="29"/>
  <c r="E13" i="29"/>
  <c r="G12" i="29"/>
  <c r="F12" i="29"/>
  <c r="E12" i="29"/>
  <c r="T150" i="6"/>
  <c r="S150" i="6"/>
  <c r="R150" i="6"/>
  <c r="T149" i="6"/>
  <c r="S149" i="6"/>
  <c r="R149" i="6"/>
  <c r="T148" i="6"/>
  <c r="S148" i="6"/>
  <c r="R148" i="6"/>
  <c r="T147" i="6"/>
  <c r="S147" i="6"/>
  <c r="R147" i="6"/>
  <c r="T146" i="6"/>
  <c r="S146" i="6"/>
  <c r="R146" i="6"/>
  <c r="T145" i="6"/>
  <c r="S145" i="6"/>
  <c r="R145" i="6"/>
  <c r="T144" i="6"/>
  <c r="S144" i="6"/>
  <c r="R144" i="6"/>
  <c r="T142" i="6"/>
  <c r="S142" i="6"/>
  <c r="R142" i="6"/>
  <c r="T141" i="6"/>
  <c r="S141" i="6"/>
  <c r="R141" i="6"/>
  <c r="T140" i="6"/>
  <c r="S140" i="6"/>
  <c r="R140" i="6"/>
  <c r="T139" i="6"/>
  <c r="S139" i="6"/>
  <c r="R139" i="6"/>
  <c r="T137" i="6"/>
  <c r="S137" i="6"/>
  <c r="R137" i="6"/>
  <c r="T136" i="6"/>
  <c r="S136" i="6"/>
  <c r="R136" i="6"/>
  <c r="T135" i="6"/>
  <c r="S135" i="6"/>
  <c r="R135" i="6"/>
  <c r="T134" i="6"/>
  <c r="S134" i="6"/>
  <c r="R134" i="6"/>
  <c r="T133" i="6"/>
  <c r="S133" i="6"/>
  <c r="R133" i="6"/>
  <c r="T132" i="6"/>
  <c r="S132" i="6"/>
  <c r="R132" i="6"/>
  <c r="T131" i="6"/>
  <c r="S131" i="6"/>
  <c r="R131" i="6"/>
  <c r="T130" i="6"/>
  <c r="S130" i="6"/>
  <c r="R130" i="6"/>
  <c r="T129" i="6"/>
  <c r="S129" i="6"/>
  <c r="R129" i="6"/>
  <c r="T128" i="6"/>
  <c r="S128" i="6"/>
  <c r="R128" i="6"/>
  <c r="T127" i="6"/>
  <c r="S127" i="6"/>
  <c r="R127" i="6"/>
  <c r="T126" i="6"/>
  <c r="S126" i="6"/>
  <c r="R126" i="6"/>
  <c r="T125" i="6"/>
  <c r="S125" i="6"/>
  <c r="R125" i="6"/>
  <c r="T123" i="6"/>
  <c r="S123" i="6"/>
  <c r="R123" i="6"/>
  <c r="T122" i="6"/>
  <c r="S122" i="6"/>
  <c r="R122" i="6"/>
  <c r="T121" i="6"/>
  <c r="S121" i="6"/>
  <c r="R121" i="6"/>
  <c r="T120" i="6"/>
  <c r="S120" i="6"/>
  <c r="R120" i="6"/>
  <c r="T119" i="6"/>
  <c r="S119" i="6"/>
  <c r="R119" i="6"/>
  <c r="T118" i="6"/>
  <c r="S118" i="6"/>
  <c r="R118" i="6"/>
  <c r="T117" i="6"/>
  <c r="S117" i="6"/>
  <c r="R117" i="6"/>
  <c r="T116" i="6"/>
  <c r="S116" i="6"/>
  <c r="R116" i="6"/>
  <c r="T115" i="6"/>
  <c r="S115" i="6"/>
  <c r="R115" i="6"/>
  <c r="T114" i="6"/>
  <c r="S114" i="6"/>
  <c r="R114" i="6"/>
  <c r="T113" i="6"/>
  <c r="S113" i="6"/>
  <c r="R113" i="6"/>
  <c r="T112" i="6"/>
  <c r="S112" i="6"/>
  <c r="R112" i="6"/>
  <c r="T110" i="6"/>
  <c r="S110" i="6"/>
  <c r="R110" i="6"/>
  <c r="T109" i="6"/>
  <c r="S109" i="6"/>
  <c r="R109" i="6"/>
  <c r="T108" i="6"/>
  <c r="S108" i="6"/>
  <c r="R108" i="6"/>
  <c r="T107" i="6"/>
  <c r="S107" i="6"/>
  <c r="R107" i="6"/>
  <c r="T106" i="6"/>
  <c r="S106" i="6"/>
  <c r="R106" i="6"/>
  <c r="T105" i="6"/>
  <c r="S105" i="6"/>
  <c r="R105" i="6"/>
  <c r="T104" i="6"/>
  <c r="S104" i="6"/>
  <c r="R104" i="6"/>
  <c r="T103" i="6"/>
  <c r="S103" i="6"/>
  <c r="R103" i="6"/>
  <c r="T102" i="6"/>
  <c r="S102" i="6"/>
  <c r="R102" i="6"/>
  <c r="T101" i="6"/>
  <c r="S101" i="6"/>
  <c r="R101" i="6"/>
  <c r="T100" i="6"/>
  <c r="S100" i="6"/>
  <c r="R100" i="6"/>
  <c r="T99" i="6"/>
  <c r="S99" i="6"/>
  <c r="R99" i="6"/>
  <c r="T98" i="6"/>
  <c r="S98" i="6"/>
  <c r="R98" i="6"/>
  <c r="T97" i="6"/>
  <c r="S97" i="6"/>
  <c r="R97" i="6"/>
  <c r="T96" i="6"/>
  <c r="S96" i="6"/>
  <c r="R96" i="6"/>
  <c r="T95" i="6"/>
  <c r="S95" i="6"/>
  <c r="R95" i="6"/>
  <c r="T94" i="6"/>
  <c r="S94" i="6"/>
  <c r="R94" i="6"/>
  <c r="T93" i="6"/>
  <c r="S93" i="6"/>
  <c r="R93" i="6"/>
  <c r="T91" i="6"/>
  <c r="S91" i="6"/>
  <c r="R91" i="6"/>
  <c r="T90" i="6"/>
  <c r="S90" i="6"/>
  <c r="R90" i="6"/>
  <c r="T89" i="6"/>
  <c r="S89" i="6"/>
  <c r="R89" i="6"/>
  <c r="T88" i="6"/>
  <c r="S88" i="6"/>
  <c r="R88" i="6"/>
  <c r="T87" i="6"/>
  <c r="S87" i="6"/>
  <c r="R87" i="6"/>
  <c r="T86" i="6"/>
  <c r="S86" i="6"/>
  <c r="R86" i="6"/>
  <c r="T85" i="6"/>
  <c r="S85" i="6"/>
  <c r="R85" i="6"/>
  <c r="T84" i="6"/>
  <c r="S84" i="6"/>
  <c r="R84" i="6"/>
  <c r="T83" i="6"/>
  <c r="S83" i="6"/>
  <c r="R83" i="6"/>
  <c r="T82" i="6"/>
  <c r="S82" i="6"/>
  <c r="R82" i="6"/>
  <c r="T80" i="6"/>
  <c r="S80" i="6"/>
  <c r="R80" i="6"/>
  <c r="T79" i="6"/>
  <c r="S79" i="6"/>
  <c r="R79" i="6"/>
  <c r="T78" i="6"/>
  <c r="S78" i="6"/>
  <c r="R78" i="6"/>
  <c r="T77" i="6"/>
  <c r="S77" i="6"/>
  <c r="R77" i="6"/>
  <c r="T76" i="6"/>
  <c r="S76" i="6"/>
  <c r="R76" i="6"/>
  <c r="T74" i="6"/>
  <c r="S74" i="6"/>
  <c r="R74" i="6"/>
  <c r="T73" i="6"/>
  <c r="S73" i="6"/>
  <c r="R73" i="6"/>
  <c r="T72" i="6"/>
  <c r="S72" i="6"/>
  <c r="R72" i="6"/>
  <c r="T71" i="6"/>
  <c r="S71" i="6"/>
  <c r="R71" i="6"/>
  <c r="T70" i="6"/>
  <c r="S70" i="6"/>
  <c r="R70" i="6"/>
  <c r="T69" i="6"/>
  <c r="S69" i="6"/>
  <c r="R69" i="6"/>
  <c r="T68" i="6"/>
  <c r="S68" i="6"/>
  <c r="R68" i="6"/>
  <c r="T67" i="6"/>
  <c r="S67" i="6"/>
  <c r="R67" i="6"/>
  <c r="T66" i="6"/>
  <c r="S66" i="6"/>
  <c r="R66" i="6"/>
  <c r="T65" i="6"/>
  <c r="S65" i="6"/>
  <c r="R65" i="6"/>
  <c r="T63" i="6"/>
  <c r="S63" i="6"/>
  <c r="R63" i="6"/>
  <c r="T62" i="6"/>
  <c r="S62" i="6"/>
  <c r="R62" i="6"/>
  <c r="T61" i="6"/>
  <c r="S61" i="6"/>
  <c r="R61" i="6"/>
  <c r="T60" i="6"/>
  <c r="S60" i="6"/>
  <c r="R60" i="6"/>
  <c r="T59" i="6"/>
  <c r="S59" i="6"/>
  <c r="R59" i="6"/>
  <c r="T58" i="6"/>
  <c r="S58" i="6"/>
  <c r="R58" i="6"/>
  <c r="T57" i="6"/>
  <c r="S57" i="6"/>
  <c r="R57" i="6"/>
  <c r="T56" i="6"/>
  <c r="S56" i="6"/>
  <c r="R56" i="6"/>
  <c r="T55" i="6"/>
  <c r="S55" i="6"/>
  <c r="R55" i="6"/>
  <c r="T54" i="6"/>
  <c r="S54" i="6"/>
  <c r="R54" i="6"/>
  <c r="T53" i="6"/>
  <c r="S53" i="6"/>
  <c r="R53" i="6"/>
  <c r="T52" i="6"/>
  <c r="S52" i="6"/>
  <c r="R52" i="6"/>
  <c r="T51" i="6"/>
  <c r="S51" i="6"/>
  <c r="R51" i="6"/>
  <c r="T50" i="6"/>
  <c r="S50" i="6"/>
  <c r="R50" i="6"/>
  <c r="T48" i="6"/>
  <c r="S48" i="6"/>
  <c r="R48" i="6"/>
  <c r="T47" i="6"/>
  <c r="S47" i="6"/>
  <c r="R47" i="6"/>
  <c r="T46" i="6"/>
  <c r="S46" i="6"/>
  <c r="R46" i="6"/>
  <c r="T45" i="6"/>
  <c r="S45" i="6"/>
  <c r="R45" i="6"/>
  <c r="T44" i="6"/>
  <c r="S44" i="6"/>
  <c r="R44" i="6"/>
  <c r="T43" i="6"/>
  <c r="S43" i="6"/>
  <c r="R43" i="6"/>
  <c r="T42" i="6"/>
  <c r="S42" i="6"/>
  <c r="R42" i="6"/>
  <c r="T41" i="6"/>
  <c r="S41" i="6"/>
  <c r="R41" i="6"/>
  <c r="T40" i="6"/>
  <c r="S40" i="6"/>
  <c r="R40" i="6"/>
  <c r="T39" i="6"/>
  <c r="S39" i="6"/>
  <c r="R39" i="6"/>
  <c r="T37" i="6"/>
  <c r="S37" i="6"/>
  <c r="R37" i="6"/>
  <c r="T36" i="6"/>
  <c r="S36" i="6"/>
  <c r="R36" i="6"/>
  <c r="T35" i="6"/>
  <c r="S35" i="6"/>
  <c r="R35" i="6"/>
  <c r="T34" i="6"/>
  <c r="S34" i="6"/>
  <c r="R34" i="6"/>
  <c r="T33" i="6"/>
  <c r="S33" i="6"/>
  <c r="R33" i="6"/>
  <c r="T32" i="6"/>
  <c r="S32" i="6"/>
  <c r="R32" i="6"/>
  <c r="T31" i="6"/>
  <c r="S31" i="6"/>
  <c r="R31" i="6"/>
  <c r="T30" i="6"/>
  <c r="S30" i="6"/>
  <c r="R30" i="6"/>
  <c r="T29" i="6"/>
  <c r="S29" i="6"/>
  <c r="R29" i="6"/>
  <c r="T28" i="6"/>
  <c r="S28" i="6"/>
  <c r="R28" i="6"/>
  <c r="T27" i="6"/>
  <c r="S27" i="6"/>
  <c r="R27" i="6"/>
  <c r="T25" i="6"/>
  <c r="S25" i="6"/>
  <c r="R25" i="6"/>
  <c r="T24" i="6"/>
  <c r="S24" i="6"/>
  <c r="R24" i="6"/>
  <c r="T23" i="6"/>
  <c r="S23" i="6"/>
  <c r="R23" i="6"/>
  <c r="T22" i="6"/>
  <c r="S22" i="6"/>
  <c r="R22" i="6"/>
  <c r="T21" i="6"/>
  <c r="S21" i="6"/>
  <c r="R21" i="6"/>
  <c r="T20" i="6"/>
  <c r="S20" i="6"/>
  <c r="R20" i="6"/>
  <c r="T19" i="6"/>
  <c r="S19" i="6"/>
  <c r="R19" i="6"/>
  <c r="T18" i="6"/>
  <c r="S18" i="6"/>
  <c r="R18" i="6"/>
  <c r="T17" i="6"/>
  <c r="S17" i="6"/>
  <c r="R17" i="6"/>
  <c r="T16" i="6"/>
  <c r="S16" i="6"/>
  <c r="R16" i="6"/>
  <c r="T15" i="6"/>
  <c r="S15" i="6"/>
  <c r="R15" i="6"/>
  <c r="T14" i="6"/>
  <c r="S14" i="6"/>
  <c r="R14" i="6"/>
  <c r="T13" i="6"/>
  <c r="S13" i="6"/>
  <c r="R13" i="6"/>
  <c r="T12" i="6"/>
  <c r="S12" i="6"/>
  <c r="R12" i="6"/>
  <c r="G150" i="6"/>
  <c r="G149" i="6"/>
  <c r="G148" i="6"/>
  <c r="G147" i="6"/>
  <c r="G146" i="6"/>
  <c r="G145" i="6"/>
  <c r="G144" i="6"/>
  <c r="G142" i="6"/>
  <c r="G141" i="6"/>
  <c r="G140" i="6"/>
  <c r="G139" i="6"/>
  <c r="G137" i="6"/>
  <c r="G136" i="6"/>
  <c r="G135" i="6"/>
  <c r="G134" i="6"/>
  <c r="G133" i="6"/>
  <c r="G132" i="6"/>
  <c r="G131" i="6"/>
  <c r="G130" i="6"/>
  <c r="G129" i="6"/>
  <c r="G128" i="6"/>
  <c r="G127" i="6"/>
  <c r="G126" i="6"/>
  <c r="G125" i="6"/>
  <c r="G123" i="6"/>
  <c r="G122" i="6"/>
  <c r="G121" i="6"/>
  <c r="G120" i="6"/>
  <c r="G119" i="6"/>
  <c r="G118" i="6"/>
  <c r="G117" i="6"/>
  <c r="G116" i="6"/>
  <c r="G115" i="6"/>
  <c r="G114" i="6"/>
  <c r="G113" i="6"/>
  <c r="G112" i="6"/>
  <c r="G110" i="6"/>
  <c r="G109" i="6"/>
  <c r="G108" i="6"/>
  <c r="G107" i="6"/>
  <c r="G106" i="6"/>
  <c r="G105" i="6"/>
  <c r="G104" i="6"/>
  <c r="G103" i="6"/>
  <c r="G102" i="6"/>
  <c r="G101" i="6"/>
  <c r="G100" i="6"/>
  <c r="G99" i="6"/>
  <c r="G98" i="6"/>
  <c r="G97" i="6"/>
  <c r="G96" i="6"/>
  <c r="G95" i="6"/>
  <c r="G94" i="6"/>
  <c r="G93" i="6"/>
  <c r="G91" i="6"/>
  <c r="G90" i="6"/>
  <c r="G89" i="6"/>
  <c r="G88" i="6"/>
  <c r="G87" i="6"/>
  <c r="G86" i="6"/>
  <c r="G85" i="6"/>
  <c r="G84" i="6"/>
  <c r="G83" i="6"/>
  <c r="G82" i="6"/>
  <c r="G80" i="6"/>
  <c r="G79" i="6"/>
  <c r="G78" i="6"/>
  <c r="G77" i="6"/>
  <c r="G76" i="6"/>
  <c r="G74" i="6"/>
  <c r="G73" i="6"/>
  <c r="G72" i="6"/>
  <c r="G71" i="6"/>
  <c r="G70" i="6"/>
  <c r="G69" i="6"/>
  <c r="G68" i="6"/>
  <c r="G67" i="6"/>
  <c r="G66" i="6"/>
  <c r="G65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G48" i="6"/>
  <c r="G47" i="6"/>
  <c r="G46" i="6"/>
  <c r="G45" i="6"/>
  <c r="G44" i="6"/>
  <c r="G43" i="6"/>
  <c r="G42" i="6"/>
  <c r="G41" i="6"/>
  <c r="G40" i="6"/>
  <c r="G39" i="6"/>
  <c r="G37" i="6"/>
  <c r="G36" i="6"/>
  <c r="G35" i="6"/>
  <c r="G34" i="6"/>
  <c r="G33" i="6"/>
  <c r="G32" i="6"/>
  <c r="G31" i="6"/>
  <c r="G30" i="6"/>
  <c r="G29" i="6"/>
  <c r="G28" i="6"/>
  <c r="G27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F150" i="6"/>
  <c r="F149" i="6"/>
  <c r="F148" i="6"/>
  <c r="F147" i="6"/>
  <c r="F146" i="6"/>
  <c r="F145" i="6"/>
  <c r="F144" i="6"/>
  <c r="F142" i="6"/>
  <c r="F141" i="6"/>
  <c r="F140" i="6"/>
  <c r="F139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1" i="6"/>
  <c r="F90" i="6"/>
  <c r="F89" i="6"/>
  <c r="F88" i="6"/>
  <c r="F87" i="6"/>
  <c r="F86" i="6"/>
  <c r="F85" i="6"/>
  <c r="F84" i="6"/>
  <c r="F83" i="6"/>
  <c r="F82" i="6"/>
  <c r="F80" i="6"/>
  <c r="F79" i="6"/>
  <c r="F78" i="6"/>
  <c r="F77" i="6"/>
  <c r="F76" i="6"/>
  <c r="F74" i="6"/>
  <c r="F73" i="6"/>
  <c r="F72" i="6"/>
  <c r="F71" i="6"/>
  <c r="F70" i="6"/>
  <c r="F69" i="6"/>
  <c r="F68" i="6"/>
  <c r="F67" i="6"/>
  <c r="F66" i="6"/>
  <c r="F65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8" i="6"/>
  <c r="F47" i="6"/>
  <c r="F46" i="6"/>
  <c r="F45" i="6"/>
  <c r="F44" i="6"/>
  <c r="F43" i="6"/>
  <c r="F42" i="6"/>
  <c r="F41" i="6"/>
  <c r="F40" i="6"/>
  <c r="F39" i="6"/>
  <c r="F37" i="6"/>
  <c r="F36" i="6"/>
  <c r="F35" i="6"/>
  <c r="F34" i="6"/>
  <c r="F33" i="6"/>
  <c r="F32" i="6"/>
  <c r="F31" i="6"/>
  <c r="F30" i="6"/>
  <c r="F29" i="6"/>
  <c r="F28" i="6"/>
  <c r="F27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E39" i="6"/>
  <c r="E150" i="6"/>
  <c r="E149" i="6"/>
  <c r="E148" i="6"/>
  <c r="E147" i="6"/>
  <c r="E146" i="6"/>
  <c r="E145" i="6"/>
  <c r="E144" i="6"/>
  <c r="E142" i="6"/>
  <c r="E141" i="6"/>
  <c r="E140" i="6"/>
  <c r="E139" i="6"/>
  <c r="E137" i="6"/>
  <c r="E136" i="6"/>
  <c r="E135" i="6"/>
  <c r="E134" i="6"/>
  <c r="E133" i="6"/>
  <c r="E132" i="6"/>
  <c r="E131" i="6"/>
  <c r="E130" i="6"/>
  <c r="E129" i="6"/>
  <c r="E128" i="6"/>
  <c r="E127" i="6"/>
  <c r="E126" i="6"/>
  <c r="E125" i="6"/>
  <c r="E123" i="6"/>
  <c r="E122" i="6"/>
  <c r="E121" i="6"/>
  <c r="E120" i="6"/>
  <c r="E119" i="6"/>
  <c r="E118" i="6"/>
  <c r="E117" i="6"/>
  <c r="E116" i="6"/>
  <c r="E115" i="6"/>
  <c r="E114" i="6"/>
  <c r="E113" i="6"/>
  <c r="E112" i="6"/>
  <c r="E110" i="6"/>
  <c r="E109" i="6"/>
  <c r="E108" i="6"/>
  <c r="E107" i="6"/>
  <c r="E106" i="6"/>
  <c r="E105" i="6"/>
  <c r="E104" i="6"/>
  <c r="E103" i="6"/>
  <c r="E102" i="6"/>
  <c r="E101" i="6"/>
  <c r="E100" i="6"/>
  <c r="E99" i="6"/>
  <c r="E98" i="6"/>
  <c r="E97" i="6"/>
  <c r="E96" i="6"/>
  <c r="E95" i="6"/>
  <c r="E94" i="6"/>
  <c r="E93" i="6"/>
  <c r="E91" i="6"/>
  <c r="E90" i="6"/>
  <c r="E89" i="6"/>
  <c r="E88" i="6"/>
  <c r="E87" i="6"/>
  <c r="E86" i="6"/>
  <c r="E85" i="6"/>
  <c r="E84" i="6"/>
  <c r="E83" i="6"/>
  <c r="E82" i="6"/>
  <c r="E80" i="6"/>
  <c r="E79" i="6"/>
  <c r="E78" i="6"/>
  <c r="E77" i="6"/>
  <c r="E76" i="6"/>
  <c r="E74" i="6"/>
  <c r="E73" i="6"/>
  <c r="E72" i="6"/>
  <c r="E71" i="6"/>
  <c r="E70" i="6"/>
  <c r="E69" i="6"/>
  <c r="E68" i="6"/>
  <c r="E67" i="6"/>
  <c r="E66" i="6"/>
  <c r="E65" i="6"/>
  <c r="E63" i="6"/>
  <c r="E62" i="6"/>
  <c r="E61" i="6"/>
  <c r="E60" i="6"/>
  <c r="E59" i="6"/>
  <c r="E58" i="6"/>
  <c r="E57" i="6"/>
  <c r="E56" i="6"/>
  <c r="E55" i="6"/>
  <c r="E54" i="6"/>
  <c r="E53" i="6"/>
  <c r="E52" i="6"/>
  <c r="E51" i="6"/>
  <c r="E50" i="6"/>
  <c r="E48" i="6"/>
  <c r="E47" i="6"/>
  <c r="E46" i="6"/>
  <c r="E45" i="6"/>
  <c r="E44" i="6"/>
  <c r="E43" i="6"/>
  <c r="E42" i="6"/>
  <c r="E41" i="6"/>
  <c r="E40" i="6"/>
  <c r="E37" i="6"/>
  <c r="E36" i="6"/>
  <c r="E35" i="6"/>
  <c r="E34" i="6"/>
  <c r="E33" i="6"/>
  <c r="E32" i="6"/>
  <c r="E31" i="6"/>
  <c r="E30" i="6"/>
  <c r="E29" i="6"/>
  <c r="E28" i="6"/>
  <c r="E27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F64" i="6" l="1"/>
  <c r="F81" i="6"/>
  <c r="F124" i="6"/>
  <c r="F38" i="6"/>
  <c r="F111" i="6"/>
  <c r="F92" i="6"/>
  <c r="F138" i="6"/>
  <c r="F143" i="6"/>
  <c r="F49" i="6"/>
  <c r="F75" i="6"/>
  <c r="F151" i="6"/>
  <c r="F26" i="6"/>
  <c r="F152" i="6" l="1"/>
  <c r="T150" i="1" l="1"/>
  <c r="T149" i="1"/>
  <c r="T148" i="1"/>
  <c r="T147" i="1"/>
  <c r="T146" i="1"/>
  <c r="T145" i="1"/>
  <c r="T144" i="1"/>
  <c r="T142" i="1"/>
  <c r="T141" i="1"/>
  <c r="T140" i="1"/>
  <c r="T139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1" i="1"/>
  <c r="T90" i="1"/>
  <c r="T89" i="1"/>
  <c r="T88" i="1"/>
  <c r="T87" i="1"/>
  <c r="T86" i="1"/>
  <c r="T85" i="1"/>
  <c r="T84" i="1"/>
  <c r="T83" i="1"/>
  <c r="T82" i="1"/>
  <c r="T80" i="1"/>
  <c r="T79" i="1"/>
  <c r="T78" i="1"/>
  <c r="T77" i="1"/>
  <c r="T76" i="1"/>
  <c r="T74" i="1"/>
  <c r="T73" i="1"/>
  <c r="T72" i="1"/>
  <c r="T71" i="1"/>
  <c r="T70" i="1"/>
  <c r="T69" i="1"/>
  <c r="T68" i="1"/>
  <c r="T67" i="1"/>
  <c r="T66" i="1"/>
  <c r="T65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8" i="1"/>
  <c r="T47" i="1"/>
  <c r="T46" i="1"/>
  <c r="T45" i="1"/>
  <c r="T44" i="1"/>
  <c r="T43" i="1"/>
  <c r="T42" i="1"/>
  <c r="T41" i="1"/>
  <c r="T40" i="1"/>
  <c r="T39" i="1"/>
  <c r="T37" i="1"/>
  <c r="T36" i="1"/>
  <c r="T35" i="1"/>
  <c r="T34" i="1"/>
  <c r="T33" i="1"/>
  <c r="T32" i="1"/>
  <c r="T31" i="1"/>
  <c r="T30" i="1"/>
  <c r="T29" i="1"/>
  <c r="T28" i="1"/>
  <c r="T27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Q63" i="32" l="1"/>
  <c r="F64" i="32"/>
  <c r="G64" i="32"/>
  <c r="H64" i="32"/>
  <c r="I64" i="32"/>
  <c r="J64" i="32"/>
  <c r="K64" i="32"/>
  <c r="L64" i="32"/>
  <c r="M64" i="32"/>
  <c r="N64" i="32"/>
  <c r="O64" i="32"/>
  <c r="P64" i="32"/>
  <c r="E64" i="32"/>
  <c r="AD63" i="4"/>
  <c r="S64" i="4"/>
  <c r="T64" i="4"/>
  <c r="U64" i="4"/>
  <c r="V64" i="4"/>
  <c r="W64" i="4"/>
  <c r="X64" i="4"/>
  <c r="Y64" i="4"/>
  <c r="Z64" i="4"/>
  <c r="AA64" i="4"/>
  <c r="AB64" i="4"/>
  <c r="AC64" i="4"/>
  <c r="R64" i="4"/>
  <c r="F64" i="4"/>
  <c r="G64" i="4"/>
  <c r="H64" i="4"/>
  <c r="I64" i="4"/>
  <c r="J64" i="4"/>
  <c r="K64" i="4"/>
  <c r="L64" i="4"/>
  <c r="M64" i="4"/>
  <c r="N64" i="4"/>
  <c r="O64" i="4"/>
  <c r="P64" i="4"/>
  <c r="E64" i="4"/>
  <c r="AJ25" i="13"/>
  <c r="V63" i="9"/>
  <c r="V64" i="9" s="1"/>
  <c r="U63" i="9"/>
  <c r="U64" i="9" s="1"/>
  <c r="S64" i="9"/>
  <c r="T64" i="9"/>
  <c r="W64" i="9"/>
  <c r="R64" i="9"/>
  <c r="Q63" i="9"/>
  <c r="F64" i="9"/>
  <c r="G64" i="9"/>
  <c r="H64" i="9"/>
  <c r="I64" i="9"/>
  <c r="J64" i="9"/>
  <c r="K64" i="9"/>
  <c r="L64" i="9"/>
  <c r="M64" i="9"/>
  <c r="N64" i="9"/>
  <c r="O64" i="9"/>
  <c r="P64" i="9"/>
  <c r="E64" i="9"/>
  <c r="F64" i="29"/>
  <c r="G64" i="29"/>
  <c r="H64" i="29"/>
  <c r="I64" i="29"/>
  <c r="J64" i="29"/>
  <c r="K64" i="29"/>
  <c r="L64" i="29"/>
  <c r="M64" i="29"/>
  <c r="N64" i="29"/>
  <c r="O64" i="29"/>
  <c r="P64" i="29"/>
  <c r="E64" i="29"/>
  <c r="U12" i="9" l="1"/>
  <c r="T12" i="2"/>
  <c r="F26" i="33" l="1"/>
  <c r="J151" i="8" l="1"/>
  <c r="J143" i="8"/>
  <c r="J124" i="8"/>
  <c r="I111" i="8"/>
  <c r="J92" i="8"/>
  <c r="J81" i="8"/>
  <c r="J75" i="8"/>
  <c r="J64" i="8"/>
  <c r="I64" i="8"/>
  <c r="J49" i="8"/>
  <c r="J38" i="8"/>
  <c r="J26" i="8"/>
  <c r="G111" i="8"/>
  <c r="H111" i="8"/>
  <c r="J111" i="8"/>
  <c r="E110" i="8"/>
  <c r="F110" i="8"/>
  <c r="G64" i="8"/>
  <c r="H64" i="8"/>
  <c r="E63" i="8"/>
  <c r="H143" i="8"/>
  <c r="H124" i="8"/>
  <c r="H92" i="8"/>
  <c r="H81" i="8"/>
  <c r="J138" i="8"/>
  <c r="H138" i="8"/>
  <c r="H75" i="8"/>
  <c r="H38" i="8"/>
  <c r="H26" i="8"/>
  <c r="H151" i="8"/>
  <c r="H49" i="8"/>
  <c r="J151" i="7"/>
  <c r="J143" i="7"/>
  <c r="J138" i="7"/>
  <c r="J124" i="7"/>
  <c r="I111" i="7"/>
  <c r="J111" i="7"/>
  <c r="J92" i="7"/>
  <c r="J64" i="7"/>
  <c r="I64" i="7"/>
  <c r="J49" i="7"/>
  <c r="J38" i="7"/>
  <c r="J26" i="7"/>
  <c r="J81" i="7"/>
  <c r="J75" i="7"/>
  <c r="G111" i="7"/>
  <c r="H111" i="7"/>
  <c r="E110" i="7"/>
  <c r="F110" i="7"/>
  <c r="G64" i="7"/>
  <c r="H64" i="7"/>
  <c r="H151" i="7"/>
  <c r="H124" i="7"/>
  <c r="H92" i="7"/>
  <c r="H75" i="7"/>
  <c r="H49" i="7"/>
  <c r="H143" i="7"/>
  <c r="H138" i="7"/>
  <c r="H38" i="7"/>
  <c r="H26" i="7"/>
  <c r="H81" i="7"/>
  <c r="E111" i="31"/>
  <c r="F111" i="31"/>
  <c r="E64" i="31"/>
  <c r="F64" i="31"/>
  <c r="E26" i="31"/>
  <c r="F26" i="31"/>
  <c r="F151" i="31"/>
  <c r="F138" i="31"/>
  <c r="F124" i="31"/>
  <c r="F92" i="31"/>
  <c r="F81" i="31"/>
  <c r="F75" i="31"/>
  <c r="F49" i="31"/>
  <c r="F38" i="31"/>
  <c r="F143" i="31"/>
  <c r="AD25" i="4"/>
  <c r="Q63" i="4"/>
  <c r="D143" i="30"/>
  <c r="C143" i="30" s="1"/>
  <c r="H143" i="30"/>
  <c r="F143" i="30"/>
  <c r="F64" i="30"/>
  <c r="J111" i="12"/>
  <c r="J64" i="12"/>
  <c r="J26" i="12"/>
  <c r="AH64" i="13"/>
  <c r="AF64" i="13"/>
  <c r="AA64" i="13"/>
  <c r="X64" i="13"/>
  <c r="AG64" i="13"/>
  <c r="AE64" i="13"/>
  <c r="AD64" i="13"/>
  <c r="AC64" i="13"/>
  <c r="L26" i="13"/>
  <c r="M26" i="13"/>
  <c r="N26" i="13"/>
  <c r="O26" i="13"/>
  <c r="P26" i="13"/>
  <c r="Q26" i="13"/>
  <c r="R26" i="13"/>
  <c r="S26" i="13"/>
  <c r="T26" i="13"/>
  <c r="U26" i="13"/>
  <c r="V26" i="13"/>
  <c r="Y64" i="13"/>
  <c r="AJ63" i="13"/>
  <c r="L64" i="13"/>
  <c r="M64" i="13"/>
  <c r="N64" i="13"/>
  <c r="O64" i="13"/>
  <c r="P64" i="13"/>
  <c r="Q64" i="13"/>
  <c r="R64" i="13"/>
  <c r="S64" i="13"/>
  <c r="T64" i="13"/>
  <c r="U64" i="13"/>
  <c r="V64" i="13"/>
  <c r="Z64" i="13"/>
  <c r="AI64" i="13"/>
  <c r="K64" i="13"/>
  <c r="W63" i="13"/>
  <c r="J64" i="13"/>
  <c r="J111" i="13"/>
  <c r="J143" i="13"/>
  <c r="J138" i="13"/>
  <c r="J124" i="13"/>
  <c r="J92" i="13"/>
  <c r="J75" i="13"/>
  <c r="J49" i="13"/>
  <c r="J38" i="13"/>
  <c r="J26" i="13"/>
  <c r="J151" i="13"/>
  <c r="J81" i="13"/>
  <c r="F64" i="5"/>
  <c r="G64" i="5"/>
  <c r="H64" i="5"/>
  <c r="I64" i="5"/>
  <c r="J64" i="5"/>
  <c r="K64" i="5"/>
  <c r="L64" i="5"/>
  <c r="M64" i="5"/>
  <c r="N64" i="5"/>
  <c r="O64" i="5"/>
  <c r="P64" i="5"/>
  <c r="E64" i="5"/>
  <c r="Q63" i="5"/>
  <c r="F152" i="31" l="1"/>
  <c r="AJ110" i="12"/>
  <c r="I110" i="12"/>
  <c r="F63" i="8"/>
  <c r="J152" i="8"/>
  <c r="H152" i="8"/>
  <c r="E63" i="7"/>
  <c r="F63" i="7"/>
  <c r="J152" i="7"/>
  <c r="H152" i="7"/>
  <c r="E26" i="30"/>
  <c r="F75" i="30"/>
  <c r="F151" i="30"/>
  <c r="H49" i="30"/>
  <c r="H81" i="30"/>
  <c r="H151" i="30"/>
  <c r="E64" i="30"/>
  <c r="H64" i="30"/>
  <c r="D64" i="30" s="1"/>
  <c r="C64" i="30" s="1"/>
  <c r="H124" i="30"/>
  <c r="F26" i="30"/>
  <c r="F81" i="30"/>
  <c r="D81" i="30" s="1"/>
  <c r="C81" i="30" s="1"/>
  <c r="H38" i="30"/>
  <c r="H92" i="30"/>
  <c r="H138" i="30"/>
  <c r="F49" i="30"/>
  <c r="D49" i="30" s="1"/>
  <c r="C49" i="30" s="1"/>
  <c r="F124" i="30"/>
  <c r="D124" i="30" s="1"/>
  <c r="C124" i="30" s="1"/>
  <c r="F38" i="30"/>
  <c r="D38" i="30" s="1"/>
  <c r="C38" i="30" s="1"/>
  <c r="F92" i="30"/>
  <c r="F138" i="30"/>
  <c r="D138" i="30" s="1"/>
  <c r="C138" i="30" s="1"/>
  <c r="H26" i="30"/>
  <c r="H75" i="30"/>
  <c r="H111" i="30"/>
  <c r="F111" i="30"/>
  <c r="D111" i="30" s="1"/>
  <c r="C111" i="30" s="1"/>
  <c r="W110" i="12"/>
  <c r="H110" i="12"/>
  <c r="F110" i="12"/>
  <c r="F63" i="13"/>
  <c r="H110" i="13"/>
  <c r="F110" i="13"/>
  <c r="H63" i="13"/>
  <c r="AB64" i="13"/>
  <c r="I63" i="13"/>
  <c r="I110" i="13"/>
  <c r="J152" i="13"/>
  <c r="D151" i="30" l="1"/>
  <c r="C151" i="30" s="1"/>
  <c r="D92" i="30"/>
  <c r="C92" i="30" s="1"/>
  <c r="D26" i="30"/>
  <c r="C26" i="30" s="1"/>
  <c r="D75" i="30"/>
  <c r="C75" i="30" s="1"/>
  <c r="F152" i="30"/>
  <c r="H152" i="30"/>
  <c r="Q110" i="22" l="1"/>
  <c r="F111" i="22"/>
  <c r="G111" i="22"/>
  <c r="H111" i="22"/>
  <c r="I111" i="22"/>
  <c r="J111" i="22"/>
  <c r="K111" i="22"/>
  <c r="L111" i="22"/>
  <c r="M111" i="22"/>
  <c r="N111" i="22"/>
  <c r="O111" i="22"/>
  <c r="P111" i="22"/>
  <c r="F64" i="22"/>
  <c r="G64" i="22"/>
  <c r="H64" i="22"/>
  <c r="I64" i="22"/>
  <c r="J64" i="22"/>
  <c r="K64" i="22"/>
  <c r="L64" i="22"/>
  <c r="M64" i="22"/>
  <c r="N64" i="22"/>
  <c r="O64" i="22"/>
  <c r="P64" i="22"/>
  <c r="E64" i="22"/>
  <c r="Q63" i="22"/>
  <c r="W26" i="9"/>
  <c r="W143" i="9"/>
  <c r="W138" i="9"/>
  <c r="W124" i="9"/>
  <c r="W111" i="9"/>
  <c r="W92" i="9"/>
  <c r="W75" i="9"/>
  <c r="W49" i="9"/>
  <c r="W151" i="9"/>
  <c r="W38" i="9"/>
  <c r="W81" i="9"/>
  <c r="Z64" i="2"/>
  <c r="X64" i="2"/>
  <c r="T63" i="2"/>
  <c r="V63" i="2"/>
  <c r="F64" i="2"/>
  <c r="G64" i="2"/>
  <c r="H64" i="2"/>
  <c r="I64" i="2"/>
  <c r="J64" i="2"/>
  <c r="K64" i="2"/>
  <c r="L64" i="2"/>
  <c r="M64" i="2"/>
  <c r="N64" i="2"/>
  <c r="O64" i="2"/>
  <c r="P64" i="2"/>
  <c r="E64" i="2"/>
  <c r="Q63" i="2"/>
  <c r="AA64" i="2"/>
  <c r="AB64" i="2"/>
  <c r="AC64" i="2"/>
  <c r="AD64" i="2"/>
  <c r="AE64" i="2"/>
  <c r="AF64" i="2"/>
  <c r="AG64" i="2"/>
  <c r="AH64" i="2"/>
  <c r="AI64" i="2"/>
  <c r="AJ64" i="2"/>
  <c r="AK64" i="2"/>
  <c r="AL63" i="2"/>
  <c r="AY63" i="2"/>
  <c r="AR64" i="2"/>
  <c r="AS64" i="2"/>
  <c r="AT64" i="2"/>
  <c r="AN64" i="2"/>
  <c r="AO64" i="2"/>
  <c r="AP64" i="2"/>
  <c r="AQ64" i="2"/>
  <c r="AU64" i="2"/>
  <c r="AV64" i="2"/>
  <c r="AW64" i="2"/>
  <c r="AX64" i="2"/>
  <c r="AM64" i="2"/>
  <c r="F64" i="3"/>
  <c r="G64" i="3"/>
  <c r="H64" i="3"/>
  <c r="I64" i="3"/>
  <c r="J64" i="3"/>
  <c r="K64" i="3"/>
  <c r="L64" i="3"/>
  <c r="M64" i="3"/>
  <c r="N64" i="3"/>
  <c r="O64" i="3"/>
  <c r="P64" i="3"/>
  <c r="E64" i="3"/>
  <c r="Q63" i="3"/>
  <c r="F26" i="3"/>
  <c r="G26" i="3"/>
  <c r="H26" i="3"/>
  <c r="I26" i="3"/>
  <c r="J26" i="3"/>
  <c r="K26" i="3"/>
  <c r="L26" i="3"/>
  <c r="M26" i="3"/>
  <c r="N26" i="3"/>
  <c r="O26" i="3"/>
  <c r="P26" i="3"/>
  <c r="V151" i="13"/>
  <c r="V75" i="13"/>
  <c r="AC143" i="4"/>
  <c r="AC81" i="4"/>
  <c r="AC75" i="4"/>
  <c r="AC49" i="4"/>
  <c r="P151" i="32"/>
  <c r="P143" i="32"/>
  <c r="P81" i="32"/>
  <c r="P75" i="32"/>
  <c r="O143" i="32"/>
  <c r="O92" i="32"/>
  <c r="O81" i="32"/>
  <c r="AB124" i="4"/>
  <c r="AB111" i="4"/>
  <c r="AB81" i="4"/>
  <c r="O151" i="4"/>
  <c r="O124" i="4"/>
  <c r="O49" i="4"/>
  <c r="AB151" i="4"/>
  <c r="AB138" i="4"/>
  <c r="AA92" i="4"/>
  <c r="P38" i="4"/>
  <c r="AI111" i="12" l="1"/>
  <c r="V64" i="12"/>
  <c r="AI64" i="12"/>
  <c r="V111" i="12"/>
  <c r="U138" i="13"/>
  <c r="P92" i="4"/>
  <c r="AA26" i="4"/>
  <c r="O143" i="4"/>
  <c r="AB92" i="4"/>
  <c r="P49" i="4"/>
  <c r="P81" i="4"/>
  <c r="P151" i="4"/>
  <c r="AA143" i="4"/>
  <c r="P143" i="4"/>
  <c r="AA111" i="4"/>
  <c r="AB38" i="4"/>
  <c r="O26" i="32"/>
  <c r="O75" i="32"/>
  <c r="O151" i="32"/>
  <c r="P49" i="32"/>
  <c r="P111" i="32"/>
  <c r="V38" i="13"/>
  <c r="V92" i="13"/>
  <c r="V152" i="13" s="1"/>
  <c r="V124" i="13"/>
  <c r="V138" i="13"/>
  <c r="V143" i="13"/>
  <c r="AC124" i="4"/>
  <c r="O38" i="4"/>
  <c r="O92" i="4"/>
  <c r="O111" i="32"/>
  <c r="U75" i="13"/>
  <c r="P138" i="4"/>
  <c r="O111" i="4"/>
  <c r="AC38" i="4"/>
  <c r="O81" i="4"/>
  <c r="AB49" i="4"/>
  <c r="U81" i="13"/>
  <c r="U124" i="13"/>
  <c r="P26" i="4"/>
  <c r="AA81" i="4"/>
  <c r="V49" i="13"/>
  <c r="AA151" i="4"/>
  <c r="AA49" i="4"/>
  <c r="U151" i="13"/>
  <c r="P111" i="4"/>
  <c r="AA124" i="4"/>
  <c r="AA75" i="4"/>
  <c r="U49" i="13"/>
  <c r="V81" i="13"/>
  <c r="AA38" i="4"/>
  <c r="P38" i="32"/>
  <c r="P92" i="32"/>
  <c r="P124" i="32"/>
  <c r="P138" i="32"/>
  <c r="AC26" i="4"/>
  <c r="AC92" i="4"/>
  <c r="AC138" i="4"/>
  <c r="AC151" i="4"/>
  <c r="U143" i="13"/>
  <c r="U38" i="13"/>
  <c r="U92" i="13"/>
  <c r="O75" i="4"/>
  <c r="O138" i="4"/>
  <c r="AB75" i="4"/>
  <c r="O49" i="32"/>
  <c r="V111" i="13"/>
  <c r="P75" i="4"/>
  <c r="AA138" i="4"/>
  <c r="O26" i="4"/>
  <c r="U111" i="13"/>
  <c r="P124" i="4"/>
  <c r="AB26" i="4"/>
  <c r="AB143" i="4"/>
  <c r="O38" i="32"/>
  <c r="O124" i="32"/>
  <c r="O138" i="32"/>
  <c r="P26" i="32"/>
  <c r="AC111" i="4"/>
  <c r="W152" i="9"/>
  <c r="W63" i="2"/>
  <c r="O152" i="32" l="1"/>
  <c r="P152" i="32"/>
  <c r="AA152" i="4"/>
  <c r="AC152" i="4"/>
  <c r="AB152" i="4"/>
  <c r="P152" i="4"/>
  <c r="O152" i="4"/>
  <c r="U152" i="13"/>
  <c r="AL63" i="1"/>
  <c r="AF64" i="1"/>
  <c r="AG64" i="1"/>
  <c r="AO64" i="1"/>
  <c r="AR64" i="1"/>
  <c r="AS64" i="1"/>
  <c r="AT64" i="1"/>
  <c r="AW64" i="1"/>
  <c r="F64" i="1"/>
  <c r="G64" i="1"/>
  <c r="H64" i="1"/>
  <c r="I64" i="1"/>
  <c r="J64" i="1"/>
  <c r="K64" i="1"/>
  <c r="L64" i="1"/>
  <c r="M64" i="1"/>
  <c r="N64" i="1"/>
  <c r="O64" i="1"/>
  <c r="P64" i="1"/>
  <c r="X64" i="1"/>
  <c r="Z64" i="1"/>
  <c r="AA64" i="1"/>
  <c r="AB64" i="1"/>
  <c r="AC64" i="1"/>
  <c r="AD64" i="1"/>
  <c r="AE64" i="1"/>
  <c r="AH64" i="1"/>
  <c r="AI64" i="1"/>
  <c r="AJ64" i="1"/>
  <c r="AK64" i="1"/>
  <c r="AM64" i="1"/>
  <c r="AN64" i="1"/>
  <c r="AP64" i="1"/>
  <c r="AQ64" i="1"/>
  <c r="AU64" i="1"/>
  <c r="AV64" i="1"/>
  <c r="AX64" i="1"/>
  <c r="E64" i="1"/>
  <c r="F64" i="10"/>
  <c r="G64" i="10"/>
  <c r="H64" i="10"/>
  <c r="I64" i="10"/>
  <c r="J64" i="10"/>
  <c r="K64" i="10"/>
  <c r="L64" i="10"/>
  <c r="M64" i="10"/>
  <c r="N64" i="10"/>
  <c r="O64" i="10"/>
  <c r="P64" i="10"/>
  <c r="E64" i="10"/>
  <c r="Q63" i="10"/>
  <c r="Q63" i="1"/>
  <c r="V143" i="12"/>
  <c r="V81" i="12"/>
  <c r="V26" i="12"/>
  <c r="AH81" i="12"/>
  <c r="AI151" i="12"/>
  <c r="AI26" i="12"/>
  <c r="AH143" i="13"/>
  <c r="AH81" i="13"/>
  <c r="O143" i="5"/>
  <c r="O38" i="5"/>
  <c r="O143" i="22"/>
  <c r="P143" i="22"/>
  <c r="P81" i="22"/>
  <c r="P49" i="22"/>
  <c r="O81" i="9"/>
  <c r="P151" i="9"/>
  <c r="P143" i="9"/>
  <c r="P49" i="9"/>
  <c r="O151" i="3"/>
  <c r="O143" i="3"/>
  <c r="O92" i="3"/>
  <c r="P81" i="3"/>
  <c r="O81" i="3"/>
  <c r="P75" i="3"/>
  <c r="O75" i="3"/>
  <c r="P49" i="3"/>
  <c r="O49" i="3"/>
  <c r="P38" i="3"/>
  <c r="O38" i="3"/>
  <c r="P138" i="3"/>
  <c r="P124" i="3"/>
  <c r="P111" i="3"/>
  <c r="P92" i="3"/>
  <c r="O138" i="3"/>
  <c r="O124" i="3"/>
  <c r="O111" i="3"/>
  <c r="P151" i="3"/>
  <c r="P143" i="3"/>
  <c r="AY25" i="2"/>
  <c r="AO26" i="2"/>
  <c r="AS26" i="2"/>
  <c r="AW138" i="2"/>
  <c r="AW81" i="2"/>
  <c r="AW75" i="2"/>
  <c r="AW38" i="2"/>
  <c r="AU26" i="2"/>
  <c r="AQ26" i="2"/>
  <c r="AN26" i="2"/>
  <c r="AM26" i="2"/>
  <c r="AA26" i="2"/>
  <c r="AB26" i="2"/>
  <c r="AC26" i="2"/>
  <c r="AD26" i="2"/>
  <c r="AE26" i="2"/>
  <c r="AF26" i="2"/>
  <c r="AG26" i="2"/>
  <c r="AH26" i="2"/>
  <c r="AI26" i="2"/>
  <c r="AJ26" i="2"/>
  <c r="AK26" i="2"/>
  <c r="AP26" i="2"/>
  <c r="AV26" i="2"/>
  <c r="AW26" i="2"/>
  <c r="AX26" i="2"/>
  <c r="AL25" i="2"/>
  <c r="AJ124" i="2"/>
  <c r="AK111" i="2"/>
  <c r="AJ111" i="2"/>
  <c r="AK92" i="2"/>
  <c r="AJ92" i="2"/>
  <c r="AJ81" i="2"/>
  <c r="AK75" i="2"/>
  <c r="AJ75" i="2"/>
  <c r="AJ49" i="2"/>
  <c r="AJ38" i="2"/>
  <c r="AX151" i="2"/>
  <c r="AX143" i="2"/>
  <c r="AX138" i="2"/>
  <c r="AX124" i="2"/>
  <c r="AX92" i="2"/>
  <c r="AX81" i="2"/>
  <c r="AX49" i="2"/>
  <c r="AX38" i="2"/>
  <c r="AK151" i="2"/>
  <c r="AK143" i="2"/>
  <c r="AK138" i="2"/>
  <c r="AK124" i="2"/>
  <c r="AK49" i="2"/>
  <c r="AK38" i="2"/>
  <c r="AW151" i="2"/>
  <c r="AW143" i="2"/>
  <c r="AW124" i="2"/>
  <c r="AW111" i="2"/>
  <c r="AW92" i="2"/>
  <c r="AW49" i="2"/>
  <c r="AJ151" i="2"/>
  <c r="AJ143" i="2"/>
  <c r="AJ138" i="2"/>
  <c r="AX111" i="2"/>
  <c r="AX75" i="2"/>
  <c r="AK81" i="2"/>
  <c r="X26" i="2"/>
  <c r="X151" i="2"/>
  <c r="X143" i="2"/>
  <c r="X138" i="2"/>
  <c r="X124" i="2"/>
  <c r="X111" i="2"/>
  <c r="X92" i="2"/>
  <c r="X49" i="2"/>
  <c r="X38" i="2"/>
  <c r="X81" i="2"/>
  <c r="X75" i="2"/>
  <c r="AJ63" i="12" l="1"/>
  <c r="U111" i="12"/>
  <c r="AH64" i="12"/>
  <c r="U64" i="12"/>
  <c r="AH111" i="12"/>
  <c r="AH151" i="12"/>
  <c r="AH38" i="12"/>
  <c r="AH75" i="12"/>
  <c r="U26" i="12"/>
  <c r="U49" i="12"/>
  <c r="AH49" i="12"/>
  <c r="AH92" i="12"/>
  <c r="AH138" i="12"/>
  <c r="O124" i="5"/>
  <c r="AI138" i="12"/>
  <c r="P92" i="5"/>
  <c r="P138" i="5"/>
  <c r="J92" i="12"/>
  <c r="J151" i="12"/>
  <c r="O49" i="22"/>
  <c r="O138" i="22"/>
  <c r="AI81" i="13"/>
  <c r="AH26" i="13"/>
  <c r="AH124" i="13"/>
  <c r="U38" i="12"/>
  <c r="J75" i="12"/>
  <c r="P92" i="22"/>
  <c r="O26" i="22"/>
  <c r="O75" i="22"/>
  <c r="O151" i="22"/>
  <c r="P111" i="5"/>
  <c r="O49" i="5"/>
  <c r="O81" i="5"/>
  <c r="O111" i="5"/>
  <c r="O151" i="5"/>
  <c r="AI38" i="12"/>
  <c r="U92" i="12"/>
  <c r="U151" i="12"/>
  <c r="J49" i="12"/>
  <c r="AI75" i="13"/>
  <c r="AI111" i="13"/>
  <c r="V49" i="12"/>
  <c r="P81" i="9"/>
  <c r="AI92" i="12"/>
  <c r="AI124" i="13"/>
  <c r="AH49" i="13"/>
  <c r="O38" i="9"/>
  <c r="O92" i="9"/>
  <c r="O124" i="9"/>
  <c r="O143" i="9"/>
  <c r="P151" i="22"/>
  <c r="P49" i="5"/>
  <c r="AI143" i="13"/>
  <c r="AI143" i="12"/>
  <c r="AH124" i="12"/>
  <c r="AH143" i="12"/>
  <c r="V92" i="12"/>
  <c r="V138" i="12"/>
  <c r="I63" i="12"/>
  <c r="P111" i="9"/>
  <c r="AH26" i="12"/>
  <c r="P38" i="5"/>
  <c r="O138" i="5"/>
  <c r="V151" i="12"/>
  <c r="J38" i="12"/>
  <c r="O75" i="5"/>
  <c r="AI151" i="13"/>
  <c r="P38" i="22"/>
  <c r="O92" i="22"/>
  <c r="P75" i="5"/>
  <c r="P151" i="5"/>
  <c r="AH75" i="13"/>
  <c r="AI81" i="12"/>
  <c r="AI124" i="12"/>
  <c r="U143" i="12"/>
  <c r="F63" i="12"/>
  <c r="O138" i="9"/>
  <c r="P75" i="22"/>
  <c r="P38" i="9"/>
  <c r="P92" i="9"/>
  <c r="P138" i="9"/>
  <c r="O26" i="9"/>
  <c r="O75" i="9"/>
  <c r="O151" i="9"/>
  <c r="O81" i="22"/>
  <c r="P81" i="5"/>
  <c r="P124" i="5"/>
  <c r="AH38" i="13"/>
  <c r="AH92" i="13"/>
  <c r="AH138" i="13"/>
  <c r="V75" i="12"/>
  <c r="U75" i="12"/>
  <c r="J124" i="12"/>
  <c r="J143" i="12"/>
  <c r="P124" i="22"/>
  <c r="O92" i="5"/>
  <c r="AI26" i="13"/>
  <c r="AH111" i="13"/>
  <c r="V124" i="12"/>
  <c r="J81" i="12"/>
  <c r="P124" i="9"/>
  <c r="O26" i="5"/>
  <c r="AI49" i="13"/>
  <c r="J138" i="12"/>
  <c r="O38" i="22"/>
  <c r="O124" i="22"/>
  <c r="P26" i="5"/>
  <c r="V38" i="12"/>
  <c r="U138" i="12"/>
  <c r="O49" i="9"/>
  <c r="P26" i="22"/>
  <c r="P138" i="22"/>
  <c r="P26" i="9"/>
  <c r="P75" i="9"/>
  <c r="O111" i="9"/>
  <c r="P143" i="5"/>
  <c r="AI38" i="13"/>
  <c r="AI92" i="13"/>
  <c r="AI138" i="13"/>
  <c r="AH151" i="13"/>
  <c r="AI49" i="12"/>
  <c r="AI75" i="12"/>
  <c r="U81" i="12"/>
  <c r="U124" i="12"/>
  <c r="AY63" i="1"/>
  <c r="H63" i="12"/>
  <c r="W63" i="12"/>
  <c r="AJ25" i="12"/>
  <c r="P152" i="3"/>
  <c r="O152" i="3"/>
  <c r="AT26" i="2"/>
  <c r="AR26" i="2"/>
  <c r="AW152" i="2"/>
  <c r="AX152" i="2"/>
  <c r="AJ152" i="2"/>
  <c r="AK152" i="2"/>
  <c r="X152" i="2"/>
  <c r="O152" i="5" l="1"/>
  <c r="AH152" i="13"/>
  <c r="J152" i="12"/>
  <c r="U152" i="12"/>
  <c r="AH152" i="12"/>
  <c r="V152" i="12"/>
  <c r="O152" i="22"/>
  <c r="O152" i="9"/>
  <c r="P152" i="9"/>
  <c r="P152" i="22"/>
  <c r="P152" i="5"/>
  <c r="AI152" i="13"/>
  <c r="AI152" i="12"/>
  <c r="P138" i="2" l="1"/>
  <c r="P124" i="2"/>
  <c r="O111" i="2"/>
  <c r="P92" i="2"/>
  <c r="O92" i="2"/>
  <c r="P81" i="2"/>
  <c r="O81" i="2"/>
  <c r="P75" i="2"/>
  <c r="P49" i="2"/>
  <c r="P38" i="2"/>
  <c r="P143" i="2"/>
  <c r="P111" i="2"/>
  <c r="P26" i="2"/>
  <c r="O143" i="2"/>
  <c r="O138" i="2"/>
  <c r="O124" i="2"/>
  <c r="O75" i="2"/>
  <c r="O49" i="2"/>
  <c r="O38" i="2"/>
  <c r="O26" i="2"/>
  <c r="P151" i="2"/>
  <c r="R152" i="10"/>
  <c r="AX75" i="1"/>
  <c r="AW143" i="1"/>
  <c r="AW81" i="1"/>
  <c r="AP26" i="1"/>
  <c r="AT26" i="1"/>
  <c r="AV26" i="1"/>
  <c r="AO26" i="1"/>
  <c r="AN26" i="1"/>
  <c r="AK143" i="1"/>
  <c r="AK124" i="1"/>
  <c r="AK81" i="1"/>
  <c r="AK49" i="1"/>
  <c r="AJ81" i="1"/>
  <c r="AY25" i="1"/>
  <c r="AQ26" i="1"/>
  <c r="AG26" i="1"/>
  <c r="AI26" i="1"/>
  <c r="AF26" i="1"/>
  <c r="AC26" i="1"/>
  <c r="AB26" i="1"/>
  <c r="AA26" i="1"/>
  <c r="Z26" i="1"/>
  <c r="X151" i="1"/>
  <c r="X143" i="1"/>
  <c r="X81" i="1"/>
  <c r="X49" i="1"/>
  <c r="X26" i="1"/>
  <c r="P81" i="1"/>
  <c r="P26" i="1"/>
  <c r="P124" i="1"/>
  <c r="AX38" i="1" l="1"/>
  <c r="O49" i="1"/>
  <c r="O81" i="1"/>
  <c r="AH26" i="1"/>
  <c r="AL25" i="1"/>
  <c r="O151" i="2"/>
  <c r="AX49" i="1"/>
  <c r="P38" i="1"/>
  <c r="P152" i="1" s="1"/>
  <c r="P49" i="1"/>
  <c r="P92" i="1"/>
  <c r="P138" i="1"/>
  <c r="P143" i="1"/>
  <c r="AE26" i="1"/>
  <c r="AJ26" i="1"/>
  <c r="AJ38" i="1"/>
  <c r="AJ75" i="1"/>
  <c r="AJ92" i="1"/>
  <c r="AJ124" i="1"/>
  <c r="AJ138" i="1"/>
  <c r="AJ143" i="1"/>
  <c r="AK26" i="1"/>
  <c r="AK38" i="1"/>
  <c r="AK92" i="1"/>
  <c r="AW26" i="1"/>
  <c r="AW49" i="1"/>
  <c r="AW75" i="1"/>
  <c r="AW111" i="1"/>
  <c r="AW124" i="1"/>
  <c r="AW151" i="1"/>
  <c r="AX124" i="1"/>
  <c r="AW92" i="1"/>
  <c r="AW138" i="1"/>
  <c r="AX26" i="1"/>
  <c r="AX92" i="1"/>
  <c r="AX111" i="1"/>
  <c r="AX151" i="1"/>
  <c r="O38" i="1"/>
  <c r="O92" i="1"/>
  <c r="O111" i="1"/>
  <c r="O124" i="1"/>
  <c r="O138" i="1"/>
  <c r="O143" i="1"/>
  <c r="P75" i="1"/>
  <c r="P151" i="1"/>
  <c r="X38" i="1"/>
  <c r="X75" i="1"/>
  <c r="X92" i="1"/>
  <c r="X124" i="1"/>
  <c r="X138" i="1"/>
  <c r="AD26" i="1"/>
  <c r="AJ49" i="1"/>
  <c r="AJ151" i="1"/>
  <c r="AR26" i="1"/>
  <c r="X111" i="1"/>
  <c r="AW38" i="1"/>
  <c r="AX138" i="1"/>
  <c r="AX81" i="1"/>
  <c r="O26" i="1"/>
  <c r="O75" i="1"/>
  <c r="O151" i="1"/>
  <c r="P111" i="1"/>
  <c r="AJ111" i="1"/>
  <c r="AK75" i="1"/>
  <c r="AK111" i="1"/>
  <c r="AK138" i="1"/>
  <c r="AK151" i="1"/>
  <c r="AM26" i="1"/>
  <c r="AU26" i="1"/>
  <c r="AS26" i="1"/>
  <c r="AX143" i="1"/>
  <c r="P152" i="2"/>
  <c r="O152" i="2"/>
  <c r="AW152" i="1"/>
  <c r="AX152" i="1" l="1"/>
  <c r="AJ152" i="1"/>
  <c r="AK152" i="1"/>
  <c r="O152" i="1"/>
  <c r="X152" i="1"/>
  <c r="P143" i="10"/>
  <c r="P124" i="10"/>
  <c r="P92" i="10"/>
  <c r="O143" i="10"/>
  <c r="O124" i="10"/>
  <c r="O81" i="10"/>
  <c r="O49" i="10"/>
  <c r="O151" i="10" l="1"/>
  <c r="P81" i="10"/>
  <c r="O26" i="10"/>
  <c r="O75" i="10"/>
  <c r="P49" i="10"/>
  <c r="P111" i="10"/>
  <c r="P138" i="10"/>
  <c r="P26" i="10"/>
  <c r="P75" i="10"/>
  <c r="P151" i="10"/>
  <c r="O38" i="10"/>
  <c r="O111" i="10"/>
  <c r="O92" i="10"/>
  <c r="O138" i="10"/>
  <c r="P38" i="10"/>
  <c r="Z26" i="28"/>
  <c r="Z64" i="28"/>
  <c r="Y64" i="28"/>
  <c r="X64" i="28"/>
  <c r="V64" i="28"/>
  <c r="AC26" i="28"/>
  <c r="AB26" i="28"/>
  <c r="W26" i="28"/>
  <c r="V26" i="28"/>
  <c r="U26" i="28"/>
  <c r="T26" i="28"/>
  <c r="O152" i="10" l="1"/>
  <c r="AD25" i="28"/>
  <c r="R64" i="28"/>
  <c r="AA64" i="28"/>
  <c r="X26" i="28"/>
  <c r="AB64" i="28"/>
  <c r="P64" i="28"/>
  <c r="AC64" i="28"/>
  <c r="Q63" i="28"/>
  <c r="S64" i="28"/>
  <c r="T64" i="28"/>
  <c r="Y26" i="28"/>
  <c r="AD63" i="28"/>
  <c r="U64" i="28"/>
  <c r="S26" i="28"/>
  <c r="AA26" i="28"/>
  <c r="W64" i="28"/>
  <c r="O64" i="28"/>
  <c r="P152" i="10"/>
  <c r="AD63" i="6"/>
  <c r="Q63" i="29"/>
  <c r="Q63" i="6"/>
  <c r="P151" i="28"/>
  <c r="O151" i="28"/>
  <c r="O138" i="28"/>
  <c r="P124" i="28"/>
  <c r="O124" i="28"/>
  <c r="P111" i="28"/>
  <c r="O111" i="28"/>
  <c r="P81" i="28"/>
  <c r="P75" i="28"/>
  <c r="O75" i="28"/>
  <c r="O38" i="28"/>
  <c r="O26" i="28"/>
  <c r="AB151" i="28"/>
  <c r="AB143" i="28"/>
  <c r="AC81" i="28"/>
  <c r="AC38" i="28"/>
  <c r="AA151" i="28"/>
  <c r="P143" i="28"/>
  <c r="O143" i="28"/>
  <c r="P138" i="28"/>
  <c r="P92" i="28"/>
  <c r="O92" i="28"/>
  <c r="O81" i="28"/>
  <c r="P49" i="28"/>
  <c r="O49" i="28"/>
  <c r="P38" i="28"/>
  <c r="I64" i="28" l="1"/>
  <c r="J64" i="28"/>
  <c r="G64" i="28"/>
  <c r="H64" i="28"/>
  <c r="L64" i="28"/>
  <c r="E64" i="28"/>
  <c r="M64" i="28"/>
  <c r="K64" i="28"/>
  <c r="F64" i="28"/>
  <c r="N64" i="28"/>
  <c r="AC124" i="28"/>
  <c r="AC92" i="28"/>
  <c r="AC138" i="28"/>
  <c r="AC75" i="28"/>
  <c r="AA138" i="28"/>
  <c r="AA111" i="28"/>
  <c r="AA49" i="28"/>
  <c r="AC111" i="28"/>
  <c r="AC151" i="28"/>
  <c r="AA124" i="28"/>
  <c r="AA38" i="28"/>
  <c r="AB38" i="28"/>
  <c r="AB49" i="28"/>
  <c r="AB111" i="28"/>
  <c r="AA81" i="28"/>
  <c r="AA75" i="28"/>
  <c r="AC49" i="28"/>
  <c r="AB75" i="28"/>
  <c r="AC143" i="28"/>
  <c r="AA143" i="28"/>
  <c r="AA92" i="28"/>
  <c r="AB81" i="28"/>
  <c r="AB92" i="28"/>
  <c r="AB124" i="28"/>
  <c r="AB138" i="28"/>
  <c r="P26" i="28"/>
  <c r="P152" i="28" s="1"/>
  <c r="O152" i="28"/>
  <c r="P151" i="29"/>
  <c r="O151" i="29"/>
  <c r="O138" i="29"/>
  <c r="O124" i="29"/>
  <c r="O111" i="29"/>
  <c r="P81" i="29"/>
  <c r="P75" i="29"/>
  <c r="O75" i="29"/>
  <c r="P49" i="29"/>
  <c r="O49" i="29"/>
  <c r="P38" i="29"/>
  <c r="O38" i="29"/>
  <c r="Q25" i="29"/>
  <c r="O26" i="29"/>
  <c r="G26" i="29"/>
  <c r="E26" i="29"/>
  <c r="N26" i="29"/>
  <c r="L26" i="29"/>
  <c r="J26" i="29"/>
  <c r="I26" i="29"/>
  <c r="F26" i="29"/>
  <c r="P124" i="29"/>
  <c r="P111" i="29"/>
  <c r="O92" i="29"/>
  <c r="O81" i="29"/>
  <c r="P143" i="29"/>
  <c r="O143" i="29"/>
  <c r="P138" i="29"/>
  <c r="P92" i="29"/>
  <c r="P26" i="29"/>
  <c r="AC151" i="6"/>
  <c r="AB64" i="6"/>
  <c r="R26" i="34"/>
  <c r="Z26" i="34"/>
  <c r="AA26" i="34"/>
  <c r="AB26" i="34"/>
  <c r="AC26" i="34"/>
  <c r="AD26" i="34"/>
  <c r="Z26" i="29"/>
  <c r="Z26" i="10"/>
  <c r="Z26" i="3"/>
  <c r="Z26" i="32"/>
  <c r="AA26" i="29"/>
  <c r="AA26" i="10"/>
  <c r="AA26" i="3"/>
  <c r="AA26" i="32"/>
  <c r="AB26" i="29"/>
  <c r="AB26" i="10"/>
  <c r="AB26" i="3"/>
  <c r="AB26" i="32"/>
  <c r="AC26" i="29"/>
  <c r="AC26" i="10"/>
  <c r="AC26" i="3"/>
  <c r="AC26" i="32"/>
  <c r="AD26" i="29"/>
  <c r="AD26" i="10"/>
  <c r="AD26" i="3"/>
  <c r="AD26" i="9"/>
  <c r="AD26" i="32"/>
  <c r="V25" i="2"/>
  <c r="V25" i="9"/>
  <c r="F25" i="7"/>
  <c r="F25" i="8"/>
  <c r="Q26" i="34"/>
  <c r="H26" i="29"/>
  <c r="K26" i="29"/>
  <c r="M26" i="29"/>
  <c r="F26" i="34"/>
  <c r="G26" i="34"/>
  <c r="H26" i="34"/>
  <c r="I26" i="34"/>
  <c r="J26" i="34"/>
  <c r="K26" i="34"/>
  <c r="L26" i="34"/>
  <c r="M26" i="34"/>
  <c r="N26" i="34"/>
  <c r="O26" i="34"/>
  <c r="P26" i="34"/>
  <c r="E26" i="34"/>
  <c r="F143" i="33"/>
  <c r="C143" i="33" s="1"/>
  <c r="U25" i="9" l="1"/>
  <c r="W25" i="2"/>
  <c r="Y64" i="6"/>
  <c r="P81" i="6"/>
  <c r="O81" i="6"/>
  <c r="AA143" i="6"/>
  <c r="H26" i="6"/>
  <c r="N26" i="6"/>
  <c r="L64" i="6"/>
  <c r="E64" i="6"/>
  <c r="M64" i="6"/>
  <c r="H64" i="6"/>
  <c r="U64" i="6"/>
  <c r="P64" i="6"/>
  <c r="O64" i="6"/>
  <c r="K26" i="6"/>
  <c r="I26" i="6"/>
  <c r="I64" i="6"/>
  <c r="Y26" i="6"/>
  <c r="X26" i="6"/>
  <c r="V64" i="6"/>
  <c r="AA26" i="6"/>
  <c r="AB81" i="6"/>
  <c r="AB151" i="6"/>
  <c r="Z64" i="6"/>
  <c r="G64" i="6"/>
  <c r="T64" i="6"/>
  <c r="J26" i="6"/>
  <c r="J64" i="6"/>
  <c r="W64" i="6"/>
  <c r="AC81" i="6"/>
  <c r="R64" i="6"/>
  <c r="AC64" i="6"/>
  <c r="N64" i="6"/>
  <c r="S64" i="6"/>
  <c r="F64" i="33"/>
  <c r="C64" i="33" s="1"/>
  <c r="K64" i="6"/>
  <c r="P151" i="6"/>
  <c r="X64" i="6"/>
  <c r="AA64" i="6"/>
  <c r="P49" i="6"/>
  <c r="O38" i="6"/>
  <c r="O75" i="6"/>
  <c r="O151" i="6"/>
  <c r="R26" i="6"/>
  <c r="U26" i="6"/>
  <c r="AC26" i="6"/>
  <c r="V26" i="6"/>
  <c r="T26" i="6"/>
  <c r="O138" i="6"/>
  <c r="P26" i="6"/>
  <c r="AB124" i="6"/>
  <c r="O49" i="6"/>
  <c r="S26" i="6"/>
  <c r="P124" i="6"/>
  <c r="M26" i="6"/>
  <c r="O124" i="6"/>
  <c r="O143" i="6"/>
  <c r="W26" i="6"/>
  <c r="P75" i="6"/>
  <c r="O26" i="6"/>
  <c r="O92" i="6"/>
  <c r="O111" i="6"/>
  <c r="Z26" i="6"/>
  <c r="AB26" i="6"/>
  <c r="G26" i="6"/>
  <c r="AC124" i="6"/>
  <c r="L26" i="6"/>
  <c r="P38" i="6"/>
  <c r="P92" i="6"/>
  <c r="P111" i="6"/>
  <c r="P138" i="6"/>
  <c r="P143" i="6"/>
  <c r="F151" i="33"/>
  <c r="C151" i="33" s="1"/>
  <c r="F49" i="33"/>
  <c r="C49" i="33" s="1"/>
  <c r="AC152" i="28"/>
  <c r="AB152" i="28"/>
  <c r="AA152" i="28"/>
  <c r="T25" i="2"/>
  <c r="E25" i="7"/>
  <c r="F25" i="12"/>
  <c r="W25" i="12"/>
  <c r="W25" i="13"/>
  <c r="Q25" i="32"/>
  <c r="O152" i="29"/>
  <c r="P152" i="29"/>
  <c r="AD25" i="6"/>
  <c r="Q25" i="28"/>
  <c r="F25" i="13"/>
  <c r="Q25" i="10"/>
  <c r="H25" i="12"/>
  <c r="Q25" i="6"/>
  <c r="Q25" i="5"/>
  <c r="Q25" i="2"/>
  <c r="E25" i="8"/>
  <c r="Q25" i="9"/>
  <c r="E26" i="6"/>
  <c r="Q25" i="4"/>
  <c r="I25" i="13"/>
  <c r="Q25" i="22"/>
  <c r="H25" i="13"/>
  <c r="I25" i="12"/>
  <c r="Q25" i="1"/>
  <c r="Q25" i="3"/>
  <c r="AC111" i="6"/>
  <c r="AB92" i="6"/>
  <c r="AC92" i="6"/>
  <c r="AC138" i="6"/>
  <c r="AA124" i="6"/>
  <c r="AA92" i="6"/>
  <c r="AA151" i="6"/>
  <c r="AC38" i="6"/>
  <c r="AC49" i="6"/>
  <c r="AB143" i="6"/>
  <c r="AA38" i="6"/>
  <c r="AA138" i="6"/>
  <c r="AB38" i="6"/>
  <c r="AA49" i="6"/>
  <c r="AA111" i="6"/>
  <c r="AB49" i="6"/>
  <c r="AB75" i="6"/>
  <c r="AB111" i="6"/>
  <c r="AB138" i="6"/>
  <c r="AC143" i="6"/>
  <c r="AA75" i="6"/>
  <c r="AA81" i="6"/>
  <c r="AC75" i="6"/>
  <c r="F124" i="33"/>
  <c r="C124" i="33" s="1"/>
  <c r="F92" i="33"/>
  <c r="C92" i="33" s="1"/>
  <c r="F38" i="33"/>
  <c r="C38" i="33" s="1"/>
  <c r="F75" i="33"/>
  <c r="C75" i="33" s="1"/>
  <c r="F81" i="33"/>
  <c r="C81" i="33" s="1"/>
  <c r="F111" i="33"/>
  <c r="C111" i="33" s="1"/>
  <c r="F138" i="33"/>
  <c r="C138" i="33" s="1"/>
  <c r="O152" i="6" l="1"/>
  <c r="P152" i="6"/>
  <c r="AB152" i="6"/>
  <c r="AA152" i="6"/>
  <c r="AC152" i="6"/>
  <c r="D26" i="34"/>
  <c r="G26" i="8" l="1"/>
  <c r="I26" i="8"/>
  <c r="E64" i="13"/>
  <c r="D64" i="31" l="1"/>
  <c r="C64" i="31" s="1"/>
  <c r="S26" i="2"/>
  <c r="R26" i="2" s="1"/>
  <c r="E64" i="12"/>
  <c r="D64" i="12" s="1"/>
  <c r="S64" i="2"/>
  <c r="R64" i="2" s="1"/>
  <c r="S26" i="9"/>
  <c r="S26" i="1"/>
  <c r="R26" i="1" s="1"/>
  <c r="S64" i="1"/>
  <c r="R64" i="1" s="1"/>
  <c r="I26" i="7"/>
  <c r="E26" i="13"/>
  <c r="R26" i="9"/>
  <c r="D26" i="31"/>
  <c r="C26" i="31" s="1"/>
  <c r="G26" i="7"/>
  <c r="E26" i="12"/>
  <c r="D26" i="12" s="1"/>
  <c r="I26" i="32" l="1"/>
  <c r="H26" i="32"/>
  <c r="F26" i="32"/>
  <c r="N26" i="32"/>
  <c r="G26" i="32"/>
  <c r="J26" i="32"/>
  <c r="K26" i="32"/>
  <c r="L26" i="32"/>
  <c r="E26" i="32"/>
  <c r="M26" i="32"/>
  <c r="G64" i="30" l="1"/>
  <c r="G26" i="4"/>
  <c r="F26" i="4"/>
  <c r="N26" i="4"/>
  <c r="G26" i="30"/>
  <c r="E26" i="4"/>
  <c r="M26" i="4"/>
  <c r="H26" i="4"/>
  <c r="I26" i="4"/>
  <c r="R26" i="4"/>
  <c r="Z26" i="4"/>
  <c r="J26" i="4"/>
  <c r="K26" i="4"/>
  <c r="L26" i="4"/>
  <c r="AG111" i="12"/>
  <c r="AF111" i="12"/>
  <c r="X111" i="12"/>
  <c r="AC64" i="12"/>
  <c r="AB64" i="12"/>
  <c r="N111" i="12"/>
  <c r="M111" i="12"/>
  <c r="R64" i="12"/>
  <c r="Q64" i="12"/>
  <c r="N26" i="9"/>
  <c r="F26" i="9"/>
  <c r="L26" i="28"/>
  <c r="K26" i="28"/>
  <c r="G26" i="12" l="1"/>
  <c r="Y111" i="12"/>
  <c r="S64" i="12"/>
  <c r="O111" i="12"/>
  <c r="Z26" i="12"/>
  <c r="AD64" i="12"/>
  <c r="Z111" i="12"/>
  <c r="G64" i="12"/>
  <c r="L64" i="12"/>
  <c r="T64" i="12"/>
  <c r="P111" i="12"/>
  <c r="AE64" i="12"/>
  <c r="AA111" i="12"/>
  <c r="G111" i="13"/>
  <c r="Q111" i="12"/>
  <c r="X64" i="12"/>
  <c r="AF64" i="12"/>
  <c r="AB111" i="12"/>
  <c r="K64" i="12"/>
  <c r="M64" i="12"/>
  <c r="N64" i="12"/>
  <c r="R111" i="12"/>
  <c r="Y64" i="12"/>
  <c r="AG64" i="12"/>
  <c r="AC111" i="12"/>
  <c r="K111" i="12"/>
  <c r="S111" i="12"/>
  <c r="Z64" i="12"/>
  <c r="AD111" i="12"/>
  <c r="G111" i="12"/>
  <c r="G64" i="13"/>
  <c r="O64" i="12"/>
  <c r="P64" i="12"/>
  <c r="L111" i="12"/>
  <c r="T111" i="12"/>
  <c r="AA64" i="12"/>
  <c r="AE111" i="12"/>
  <c r="P26" i="12"/>
  <c r="T26" i="9"/>
  <c r="O26" i="12"/>
  <c r="AA26" i="12"/>
  <c r="U64" i="2"/>
  <c r="U26" i="2"/>
  <c r="Q26" i="12"/>
  <c r="AB26" i="12"/>
  <c r="R26" i="12"/>
  <c r="AC26" i="12"/>
  <c r="K26" i="12"/>
  <c r="S26" i="12"/>
  <c r="AD26" i="12"/>
  <c r="L26" i="12"/>
  <c r="T26" i="12"/>
  <c r="AE26" i="12"/>
  <c r="M26" i="12"/>
  <c r="X26" i="12"/>
  <c r="AF26" i="12"/>
  <c r="U26" i="1"/>
  <c r="U64" i="1"/>
  <c r="N26" i="12"/>
  <c r="Y26" i="12"/>
  <c r="AG26" i="12"/>
  <c r="L26" i="22"/>
  <c r="G26" i="5"/>
  <c r="AC26" i="13"/>
  <c r="L26" i="10"/>
  <c r="H26" i="1"/>
  <c r="F26" i="2"/>
  <c r="N26" i="2"/>
  <c r="K26" i="9"/>
  <c r="L26" i="5"/>
  <c r="I26" i="22"/>
  <c r="K26" i="10"/>
  <c r="G26" i="1"/>
  <c r="E26" i="2"/>
  <c r="M26" i="2"/>
  <c r="E26" i="28"/>
  <c r="M26" i="28"/>
  <c r="E26" i="10"/>
  <c r="M26" i="10"/>
  <c r="I26" i="1"/>
  <c r="G26" i="2"/>
  <c r="Z26" i="2"/>
  <c r="L26" i="9"/>
  <c r="J26" i="22"/>
  <c r="E26" i="5"/>
  <c r="M26" i="5"/>
  <c r="AA26" i="13"/>
  <c r="H26" i="2"/>
  <c r="E26" i="9"/>
  <c r="M26" i="9"/>
  <c r="K26" i="22"/>
  <c r="F26" i="5"/>
  <c r="N26" i="5"/>
  <c r="K26" i="13"/>
  <c r="AB26" i="13"/>
  <c r="N26" i="28"/>
  <c r="N26" i="10"/>
  <c r="J26" i="1"/>
  <c r="F26" i="28"/>
  <c r="H26" i="28"/>
  <c r="H26" i="10"/>
  <c r="G26" i="9"/>
  <c r="E26" i="22"/>
  <c r="AD26" i="13"/>
  <c r="Z26" i="13"/>
  <c r="G26" i="28"/>
  <c r="G26" i="10"/>
  <c r="K26" i="1"/>
  <c r="L26" i="1"/>
  <c r="H26" i="5"/>
  <c r="I26" i="28"/>
  <c r="R26" i="28"/>
  <c r="I26" i="10"/>
  <c r="E26" i="1"/>
  <c r="M26" i="1"/>
  <c r="K26" i="2"/>
  <c r="H26" i="9"/>
  <c r="F26" i="22"/>
  <c r="N26" i="22"/>
  <c r="I26" i="5"/>
  <c r="G26" i="13"/>
  <c r="F26" i="10"/>
  <c r="I26" i="2"/>
  <c r="J26" i="2"/>
  <c r="M26" i="22"/>
  <c r="J26" i="28"/>
  <c r="J26" i="10"/>
  <c r="F26" i="1"/>
  <c r="N26" i="1"/>
  <c r="L26" i="2"/>
  <c r="E26" i="3"/>
  <c r="I26" i="9"/>
  <c r="G26" i="22"/>
  <c r="J26" i="5"/>
  <c r="J26" i="9"/>
  <c r="H26" i="22"/>
  <c r="K26" i="5"/>
  <c r="E64" i="33" l="1"/>
  <c r="E26" i="33"/>
  <c r="AY110" i="2"/>
  <c r="T110" i="2" l="1"/>
  <c r="V110" i="2" l="1"/>
  <c r="W110" i="2"/>
  <c r="N151" i="32"/>
  <c r="N143" i="32"/>
  <c r="N38" i="32"/>
  <c r="Q12" i="32"/>
  <c r="V150" i="9"/>
  <c r="U149" i="9"/>
  <c r="U148" i="9"/>
  <c r="U147" i="9"/>
  <c r="V146" i="9"/>
  <c r="U145" i="9"/>
  <c r="V144" i="9"/>
  <c r="U142" i="9"/>
  <c r="V141" i="9"/>
  <c r="U140" i="9"/>
  <c r="U139" i="9"/>
  <c r="U137" i="9"/>
  <c r="V136" i="9"/>
  <c r="U135" i="9"/>
  <c r="V134" i="9"/>
  <c r="U133" i="9"/>
  <c r="V132" i="9"/>
  <c r="U131" i="9"/>
  <c r="U130" i="9"/>
  <c r="U129" i="9"/>
  <c r="V128" i="9"/>
  <c r="U127" i="9"/>
  <c r="V126" i="9"/>
  <c r="V125" i="9"/>
  <c r="V123" i="9"/>
  <c r="U122" i="9"/>
  <c r="U121" i="9"/>
  <c r="U120" i="9"/>
  <c r="V119" i="9"/>
  <c r="U118" i="9"/>
  <c r="V117" i="9"/>
  <c r="U116" i="9"/>
  <c r="V115" i="9"/>
  <c r="U114" i="9"/>
  <c r="U113" i="9"/>
  <c r="U112" i="9"/>
  <c r="V110" i="9"/>
  <c r="V109" i="9"/>
  <c r="U108" i="9"/>
  <c r="V107" i="9"/>
  <c r="U106" i="9"/>
  <c r="V105" i="9"/>
  <c r="U103" i="9"/>
  <c r="U102" i="9"/>
  <c r="V101" i="9"/>
  <c r="V100" i="9"/>
  <c r="V99" i="9"/>
  <c r="U98" i="9"/>
  <c r="U97" i="9"/>
  <c r="V95" i="9"/>
  <c r="U94" i="9"/>
  <c r="V93" i="9"/>
  <c r="V91" i="9"/>
  <c r="V90" i="9"/>
  <c r="U89" i="9"/>
  <c r="V88" i="9"/>
  <c r="U86" i="9"/>
  <c r="U85" i="9"/>
  <c r="V84" i="9"/>
  <c r="U83" i="9"/>
  <c r="V82" i="9"/>
  <c r="U80" i="9"/>
  <c r="V79" i="9"/>
  <c r="V77" i="9"/>
  <c r="U76" i="9"/>
  <c r="V74" i="9"/>
  <c r="U73" i="9"/>
  <c r="V72" i="9"/>
  <c r="U71" i="9"/>
  <c r="U70" i="9"/>
  <c r="U69" i="9"/>
  <c r="V68" i="9"/>
  <c r="U67" i="9"/>
  <c r="V66" i="9"/>
  <c r="U65" i="9"/>
  <c r="V62" i="9"/>
  <c r="U61" i="9"/>
  <c r="V60" i="9"/>
  <c r="V59" i="9"/>
  <c r="U58" i="9"/>
  <c r="U57" i="9"/>
  <c r="V56" i="9"/>
  <c r="V55" i="9"/>
  <c r="V54" i="9"/>
  <c r="U53" i="9"/>
  <c r="U52" i="9"/>
  <c r="V51" i="9"/>
  <c r="U50" i="9"/>
  <c r="U48" i="9"/>
  <c r="V47" i="9"/>
  <c r="V46" i="9"/>
  <c r="V45" i="9"/>
  <c r="U44" i="9"/>
  <c r="U43" i="9"/>
  <c r="V42" i="9"/>
  <c r="U41" i="9"/>
  <c r="U40" i="9"/>
  <c r="V39" i="9"/>
  <c r="V37" i="9"/>
  <c r="V36" i="9"/>
  <c r="U35" i="9"/>
  <c r="U34" i="9"/>
  <c r="V33" i="9"/>
  <c r="U32" i="9"/>
  <c r="U31" i="9"/>
  <c r="V30" i="9"/>
  <c r="U29" i="9"/>
  <c r="V28" i="9"/>
  <c r="U27" i="9"/>
  <c r="U24" i="9"/>
  <c r="V23" i="9"/>
  <c r="V22" i="9"/>
  <c r="U21" i="9"/>
  <c r="V20" i="9"/>
  <c r="U19" i="9"/>
  <c r="V18" i="9"/>
  <c r="U17" i="9"/>
  <c r="U16" i="9"/>
  <c r="V15" i="9"/>
  <c r="V14" i="9"/>
  <c r="U13" i="9"/>
  <c r="V12" i="9"/>
  <c r="V148" i="9"/>
  <c r="V147" i="9"/>
  <c r="U146" i="9"/>
  <c r="V145" i="9"/>
  <c r="V139" i="9"/>
  <c r="V137" i="9"/>
  <c r="U136" i="9"/>
  <c r="V135" i="9"/>
  <c r="V130" i="9"/>
  <c r="V129" i="9"/>
  <c r="U128" i="9"/>
  <c r="V127" i="9"/>
  <c r="V121" i="9"/>
  <c r="V120" i="9"/>
  <c r="U119" i="9"/>
  <c r="V118" i="9"/>
  <c r="V113" i="9"/>
  <c r="V112" i="9"/>
  <c r="U107" i="9"/>
  <c r="U105" i="9"/>
  <c r="V104" i="9"/>
  <c r="U104" i="9"/>
  <c r="V103" i="9"/>
  <c r="U99" i="9"/>
  <c r="V98" i="9"/>
  <c r="V97" i="9"/>
  <c r="V96" i="9"/>
  <c r="U96" i="9"/>
  <c r="U95" i="9"/>
  <c r="U90" i="9"/>
  <c r="V89" i="9"/>
  <c r="V87" i="9"/>
  <c r="U87" i="9"/>
  <c r="V86" i="9"/>
  <c r="U82" i="9"/>
  <c r="U79" i="9"/>
  <c r="V78" i="9"/>
  <c r="U78" i="9"/>
  <c r="U72" i="9"/>
  <c r="V71" i="9"/>
  <c r="V70" i="9"/>
  <c r="V69" i="9"/>
  <c r="U68" i="9"/>
  <c r="U62" i="9"/>
  <c r="V61" i="9"/>
  <c r="U59" i="9"/>
  <c r="V58" i="9"/>
  <c r="U54" i="9"/>
  <c r="U51" i="9"/>
  <c r="V50" i="9"/>
  <c r="U45" i="9"/>
  <c r="U42" i="9"/>
  <c r="V41" i="9"/>
  <c r="U36" i="9"/>
  <c r="U33" i="9"/>
  <c r="V32" i="9"/>
  <c r="U28" i="9"/>
  <c r="U22" i="9"/>
  <c r="U18" i="9"/>
  <c r="V17" i="9"/>
  <c r="U15" i="9"/>
  <c r="M138" i="9"/>
  <c r="N75" i="9"/>
  <c r="M38" i="9"/>
  <c r="Q130" i="6"/>
  <c r="N81" i="9"/>
  <c r="AD110" i="4"/>
  <c r="N143" i="4"/>
  <c r="N138" i="4"/>
  <c r="N124" i="4"/>
  <c r="Q110" i="4"/>
  <c r="Q109" i="4"/>
  <c r="N92" i="4"/>
  <c r="N81" i="4"/>
  <c r="N49" i="4"/>
  <c r="N38" i="4"/>
  <c r="N151" i="4"/>
  <c r="AG143" i="12"/>
  <c r="AG138" i="12"/>
  <c r="G151" i="12"/>
  <c r="G143" i="12"/>
  <c r="G49" i="12"/>
  <c r="M49" i="9" l="1"/>
  <c r="V24" i="9"/>
  <c r="V34" i="9"/>
  <c r="V43" i="9"/>
  <c r="V52" i="9"/>
  <c r="U60" i="9"/>
  <c r="V102" i="9"/>
  <c r="V114" i="9"/>
  <c r="V122" i="9"/>
  <c r="V131" i="9"/>
  <c r="V140" i="9"/>
  <c r="V149" i="9"/>
  <c r="N49" i="32"/>
  <c r="N81" i="32"/>
  <c r="N92" i="32"/>
  <c r="N124" i="32"/>
  <c r="N138" i="32"/>
  <c r="G124" i="12"/>
  <c r="T49" i="12"/>
  <c r="N111" i="4"/>
  <c r="V16" i="9"/>
  <c r="V27" i="9"/>
  <c r="V35" i="9"/>
  <c r="V44" i="9"/>
  <c r="V53" i="9"/>
  <c r="U110" i="9"/>
  <c r="T124" i="12"/>
  <c r="AG38" i="12"/>
  <c r="AG75" i="12"/>
  <c r="V31" i="9"/>
  <c r="V40" i="9"/>
  <c r="V48" i="9"/>
  <c r="V57" i="9"/>
  <c r="U88" i="9"/>
  <c r="AG49" i="12"/>
  <c r="AG81" i="12"/>
  <c r="AG92" i="12"/>
  <c r="AG124" i="12"/>
  <c r="H12" i="12"/>
  <c r="M92" i="9"/>
  <c r="V21" i="9"/>
  <c r="V67" i="9"/>
  <c r="V80" i="9"/>
  <c r="T81" i="12"/>
  <c r="G81" i="12"/>
  <c r="M75" i="9"/>
  <c r="M81" i="9"/>
  <c r="M111" i="9"/>
  <c r="M124" i="9"/>
  <c r="M143" i="9"/>
  <c r="M151" i="9"/>
  <c r="U14" i="9"/>
  <c r="U77" i="9"/>
  <c r="V85" i="9"/>
  <c r="AG151" i="12"/>
  <c r="V13" i="9"/>
  <c r="V76" i="9"/>
  <c r="T38" i="12"/>
  <c r="T75" i="12"/>
  <c r="T138" i="12"/>
  <c r="T143" i="12"/>
  <c r="G38" i="12"/>
  <c r="G75" i="12"/>
  <c r="G138" i="12"/>
  <c r="T92" i="12"/>
  <c r="T151" i="12"/>
  <c r="G92" i="12"/>
  <c r="N75" i="4"/>
  <c r="N38" i="9"/>
  <c r="N49" i="9"/>
  <c r="N92" i="9"/>
  <c r="N111" i="9"/>
  <c r="N124" i="9"/>
  <c r="N138" i="9"/>
  <c r="N143" i="9"/>
  <c r="N151" i="9"/>
  <c r="U23" i="9"/>
  <c r="V94" i="9"/>
  <c r="V106" i="9"/>
  <c r="U123" i="9"/>
  <c r="U132" i="9"/>
  <c r="U141" i="9"/>
  <c r="U150" i="9"/>
  <c r="U37" i="9"/>
  <c r="U46" i="9"/>
  <c r="U55" i="9"/>
  <c r="U91" i="9"/>
  <c r="U100" i="9"/>
  <c r="U125" i="9"/>
  <c r="V19" i="9"/>
  <c r="V29" i="9"/>
  <c r="V65" i="9"/>
  <c r="V73" i="9"/>
  <c r="V83" i="9"/>
  <c r="V108" i="9"/>
  <c r="V116" i="9"/>
  <c r="V133" i="9"/>
  <c r="V142" i="9"/>
  <c r="U20" i="9"/>
  <c r="U30" i="9"/>
  <c r="U39" i="9"/>
  <c r="U47" i="9"/>
  <c r="U56" i="9"/>
  <c r="U66" i="9"/>
  <c r="U74" i="9"/>
  <c r="U84" i="9"/>
  <c r="U93" i="9"/>
  <c r="U101" i="9"/>
  <c r="U109" i="9"/>
  <c r="U117" i="9"/>
  <c r="U126" i="9"/>
  <c r="U134" i="9"/>
  <c r="U144" i="9"/>
  <c r="U115" i="9"/>
  <c r="N111" i="32"/>
  <c r="N75" i="32"/>
  <c r="I17" i="12"/>
  <c r="V26" i="9" l="1"/>
  <c r="U26" i="9"/>
  <c r="N152" i="4"/>
  <c r="N152" i="9"/>
  <c r="M152" i="9"/>
  <c r="AG152" i="12"/>
  <c r="G152" i="12"/>
  <c r="N152" i="32"/>
  <c r="T152" i="12"/>
  <c r="N143" i="22"/>
  <c r="N81" i="22"/>
  <c r="N75" i="22"/>
  <c r="N49" i="22"/>
  <c r="AV143" i="2"/>
  <c r="AI49" i="2"/>
  <c r="N49" i="2"/>
  <c r="AI138" i="1"/>
  <c r="AI124" i="1"/>
  <c r="AI75" i="1"/>
  <c r="N111" i="1"/>
  <c r="N81" i="1"/>
  <c r="N81" i="10" l="1"/>
  <c r="AV143" i="1"/>
  <c r="AV49" i="2"/>
  <c r="N81" i="6"/>
  <c r="AL109" i="2"/>
  <c r="AG26" i="13"/>
  <c r="AG38" i="13"/>
  <c r="AG92" i="13"/>
  <c r="AG143" i="13"/>
  <c r="N124" i="1"/>
  <c r="N138" i="1"/>
  <c r="AI49" i="1"/>
  <c r="N143" i="2"/>
  <c r="AI38" i="2"/>
  <c r="AI124" i="2"/>
  <c r="AI138" i="2"/>
  <c r="AL110" i="2"/>
  <c r="T81" i="13"/>
  <c r="T143" i="13"/>
  <c r="N38" i="1"/>
  <c r="N81" i="29"/>
  <c r="N75" i="28"/>
  <c r="N151" i="28"/>
  <c r="AI151" i="2"/>
  <c r="N81" i="3"/>
  <c r="N38" i="22"/>
  <c r="N81" i="5"/>
  <c r="N151" i="10"/>
  <c r="N75" i="2"/>
  <c r="N92" i="2"/>
  <c r="N151" i="2"/>
  <c r="N111" i="10"/>
  <c r="T38" i="13"/>
  <c r="N92" i="29"/>
  <c r="N124" i="29"/>
  <c r="N49" i="28"/>
  <c r="AI111" i="1"/>
  <c r="AV49" i="1"/>
  <c r="AV92" i="1"/>
  <c r="AV138" i="1"/>
  <c r="N38" i="6"/>
  <c r="N92" i="6"/>
  <c r="N111" i="6"/>
  <c r="N124" i="6"/>
  <c r="N138" i="6"/>
  <c r="N143" i="6"/>
  <c r="N49" i="29"/>
  <c r="N111" i="29"/>
  <c r="N81" i="28"/>
  <c r="N111" i="28"/>
  <c r="N124" i="28"/>
  <c r="AV111" i="1"/>
  <c r="AI143" i="2"/>
  <c r="AV38" i="2"/>
  <c r="AV111" i="2"/>
  <c r="AV124" i="2"/>
  <c r="AV138" i="2"/>
  <c r="N75" i="3"/>
  <c r="N151" i="3"/>
  <c r="N75" i="5"/>
  <c r="N151" i="5"/>
  <c r="N138" i="28"/>
  <c r="N143" i="29"/>
  <c r="N49" i="1"/>
  <c r="N92" i="1"/>
  <c r="N38" i="2"/>
  <c r="N81" i="2"/>
  <c r="N111" i="2"/>
  <c r="N124" i="2"/>
  <c r="AV92" i="2"/>
  <c r="AV151" i="2"/>
  <c r="N49" i="3"/>
  <c r="N92" i="22"/>
  <c r="N124" i="22"/>
  <c r="N138" i="22"/>
  <c r="N49" i="5"/>
  <c r="T124" i="13"/>
  <c r="T92" i="13"/>
  <c r="T111" i="13"/>
  <c r="AG49" i="13"/>
  <c r="N75" i="6"/>
  <c r="N151" i="6"/>
  <c r="N49" i="6"/>
  <c r="N38" i="10"/>
  <c r="N75" i="10"/>
  <c r="N92" i="10"/>
  <c r="N124" i="10"/>
  <c r="N138" i="10"/>
  <c r="N143" i="10"/>
  <c r="N75" i="1"/>
  <c r="N151" i="1"/>
  <c r="AI38" i="1"/>
  <c r="AI81" i="1"/>
  <c r="AI92" i="1"/>
  <c r="AI143" i="1"/>
  <c r="AI151" i="1"/>
  <c r="AV81" i="1"/>
  <c r="N138" i="2"/>
  <c r="N151" i="22"/>
  <c r="AI92" i="2"/>
  <c r="AV75" i="2"/>
  <c r="AV81" i="2"/>
  <c r="AG75" i="13"/>
  <c r="AG151" i="13"/>
  <c r="N124" i="3"/>
  <c r="AG138" i="13"/>
  <c r="N38" i="28"/>
  <c r="N92" i="28"/>
  <c r="N143" i="28"/>
  <c r="N49" i="10"/>
  <c r="T138" i="13"/>
  <c r="N38" i="29"/>
  <c r="N138" i="29"/>
  <c r="N143" i="1"/>
  <c r="AV38" i="1"/>
  <c r="AV124" i="1"/>
  <c r="T75" i="13"/>
  <c r="T151" i="13"/>
  <c r="N75" i="29"/>
  <c r="N151" i="29"/>
  <c r="AV75" i="1"/>
  <c r="AV151" i="1"/>
  <c r="AI75" i="2"/>
  <c r="AI81" i="2"/>
  <c r="N38" i="3"/>
  <c r="N92" i="3"/>
  <c r="N111" i="3"/>
  <c r="N138" i="3"/>
  <c r="N143" i="3"/>
  <c r="N38" i="5"/>
  <c r="N92" i="5"/>
  <c r="N111" i="5"/>
  <c r="N124" i="5"/>
  <c r="N138" i="5"/>
  <c r="N143" i="5"/>
  <c r="T49" i="13"/>
  <c r="AG81" i="13"/>
  <c r="AG111" i="13"/>
  <c r="AG124" i="13"/>
  <c r="AI111" i="2"/>
  <c r="N152" i="3" l="1"/>
  <c r="AV152" i="2"/>
  <c r="N152" i="1"/>
  <c r="AG152" i="13"/>
  <c r="AI152" i="2"/>
  <c r="N152" i="22"/>
  <c r="N152" i="10"/>
  <c r="N152" i="29"/>
  <c r="T152" i="13"/>
  <c r="N152" i="2"/>
  <c r="N152" i="28"/>
  <c r="AI152" i="1"/>
  <c r="N152" i="6"/>
  <c r="AV152" i="1"/>
  <c r="N152" i="5"/>
  <c r="U111" i="1"/>
  <c r="AF151" i="12"/>
  <c r="AF151" i="13"/>
  <c r="AF143" i="13"/>
  <c r="T111" i="9"/>
  <c r="I12" i="13" l="1"/>
  <c r="Q111" i="13"/>
  <c r="P111" i="13"/>
  <c r="S151" i="13"/>
  <c r="Y111" i="13"/>
  <c r="X111" i="13"/>
  <c r="AF111" i="13"/>
  <c r="AJ109" i="13"/>
  <c r="F111" i="9"/>
  <c r="J111" i="9"/>
  <c r="Q110" i="9"/>
  <c r="S151" i="12"/>
  <c r="K111" i="9"/>
  <c r="AJ110" i="13"/>
  <c r="I111" i="9"/>
  <c r="H111" i="9"/>
  <c r="G111" i="9"/>
  <c r="S38" i="13"/>
  <c r="M111" i="13"/>
  <c r="L111" i="13"/>
  <c r="K111" i="13"/>
  <c r="S111" i="13"/>
  <c r="R111" i="13"/>
  <c r="S143" i="13"/>
  <c r="AF38" i="13"/>
  <c r="AF49" i="13"/>
  <c r="AC111" i="13"/>
  <c r="AB111" i="13"/>
  <c r="Z111" i="13"/>
  <c r="AF138" i="13"/>
  <c r="W110" i="13"/>
  <c r="L111" i="9"/>
  <c r="N111" i="13"/>
  <c r="AD111" i="13"/>
  <c r="O111" i="13"/>
  <c r="S49" i="12"/>
  <c r="S143" i="12"/>
  <c r="AF38" i="12"/>
  <c r="AF49" i="12"/>
  <c r="AF75" i="12"/>
  <c r="AF138" i="12"/>
  <c r="AF92" i="13"/>
  <c r="AF75" i="13"/>
  <c r="AE111" i="13"/>
  <c r="S49" i="13"/>
  <c r="S81" i="13"/>
  <c r="S138" i="13"/>
  <c r="AF26" i="13"/>
  <c r="S38" i="12"/>
  <c r="S75" i="12"/>
  <c r="S81" i="12"/>
  <c r="S124" i="12"/>
  <c r="S138" i="12"/>
  <c r="AF92" i="12"/>
  <c r="S75" i="13"/>
  <c r="AF81" i="13"/>
  <c r="AF124" i="13"/>
  <c r="AF81" i="12"/>
  <c r="AF124" i="12"/>
  <c r="AF143" i="12"/>
  <c r="AA111" i="13"/>
  <c r="S92" i="13"/>
  <c r="S92" i="12"/>
  <c r="S124" i="13"/>
  <c r="AF152" i="12" l="1"/>
  <c r="AF152" i="13"/>
  <c r="S152" i="13"/>
  <c r="S152" i="12"/>
  <c r="U111" i="2"/>
  <c r="AM111" i="2"/>
  <c r="AN111" i="2"/>
  <c r="AO111" i="2"/>
  <c r="AP111" i="2"/>
  <c r="AQ111" i="2"/>
  <c r="AR111" i="2"/>
  <c r="AS111" i="2"/>
  <c r="AT111" i="2"/>
  <c r="AU111" i="2"/>
  <c r="AU143" i="2"/>
  <c r="AU138" i="2"/>
  <c r="AU92" i="2"/>
  <c r="AU81" i="2"/>
  <c r="AU75" i="2"/>
  <c r="AU49" i="2"/>
  <c r="AU38" i="2"/>
  <c r="AU151" i="2"/>
  <c r="AU124" i="2"/>
  <c r="Q110" i="3" l="1"/>
  <c r="AT92" i="1"/>
  <c r="AH143" i="2"/>
  <c r="AE111" i="2"/>
  <c r="F111" i="1"/>
  <c r="AC111" i="1"/>
  <c r="AT81" i="1"/>
  <c r="AN111" i="1"/>
  <c r="AT143" i="1"/>
  <c r="M111" i="10"/>
  <c r="Q110" i="1"/>
  <c r="H111" i="2"/>
  <c r="AH49" i="2"/>
  <c r="AD111" i="2"/>
  <c r="AB111" i="2"/>
  <c r="AH124" i="2"/>
  <c r="AU92" i="1"/>
  <c r="AR111" i="1"/>
  <c r="AO111" i="1"/>
  <c r="AH151" i="2"/>
  <c r="AT111" i="1"/>
  <c r="J111" i="2"/>
  <c r="J111" i="1"/>
  <c r="M138" i="1"/>
  <c r="AH38" i="2"/>
  <c r="AC111" i="2"/>
  <c r="AA111" i="2"/>
  <c r="AT75" i="1"/>
  <c r="AS111" i="1"/>
  <c r="AQ111" i="1"/>
  <c r="AP111" i="1"/>
  <c r="AU138" i="1"/>
  <c r="AU151" i="1"/>
  <c r="I111" i="2"/>
  <c r="Q110" i="2"/>
  <c r="E111" i="1"/>
  <c r="AB111" i="1"/>
  <c r="AA111" i="1"/>
  <c r="Z111" i="1"/>
  <c r="AH111" i="1"/>
  <c r="AG111" i="1"/>
  <c r="AF111" i="1"/>
  <c r="AM111" i="1"/>
  <c r="AU111" i="1"/>
  <c r="M38" i="2"/>
  <c r="K111" i="2"/>
  <c r="G111" i="1"/>
  <c r="M111" i="1"/>
  <c r="L111" i="1"/>
  <c r="K111" i="1"/>
  <c r="AD111" i="1"/>
  <c r="E111" i="2"/>
  <c r="M111" i="2"/>
  <c r="L111" i="2"/>
  <c r="G111" i="2"/>
  <c r="M151" i="2"/>
  <c r="H111" i="1"/>
  <c r="AE111" i="1"/>
  <c r="F111" i="2"/>
  <c r="M124" i="2"/>
  <c r="I111" i="1"/>
  <c r="M143" i="2"/>
  <c r="AH138" i="2"/>
  <c r="AF111" i="2"/>
  <c r="AG111" i="2"/>
  <c r="Z111" i="2"/>
  <c r="M92" i="1"/>
  <c r="M151" i="1"/>
  <c r="AU49" i="1"/>
  <c r="AU124" i="1"/>
  <c r="AT124" i="1"/>
  <c r="AH81" i="2"/>
  <c r="AT49" i="1"/>
  <c r="AU75" i="1"/>
  <c r="AH75" i="2"/>
  <c r="M38" i="1"/>
  <c r="M49" i="1"/>
  <c r="M75" i="1"/>
  <c r="M49" i="2"/>
  <c r="M81" i="2"/>
  <c r="M138" i="2"/>
  <c r="M81" i="1"/>
  <c r="M143" i="1"/>
  <c r="AH111" i="2"/>
  <c r="M92" i="2"/>
  <c r="AH92" i="2"/>
  <c r="M124" i="1"/>
  <c r="AU38" i="1"/>
  <c r="AT38" i="1"/>
  <c r="AU81" i="1"/>
  <c r="AT138" i="1"/>
  <c r="AU143" i="1"/>
  <c r="AT151" i="1"/>
  <c r="M75" i="2"/>
  <c r="AU152" i="2"/>
  <c r="AH143" i="1"/>
  <c r="AH38" i="1"/>
  <c r="AL110" i="1"/>
  <c r="AH49" i="1"/>
  <c r="AH75" i="1"/>
  <c r="AH81" i="1"/>
  <c r="AH138" i="1"/>
  <c r="AH92" i="1"/>
  <c r="AH151" i="1"/>
  <c r="AH124" i="1"/>
  <c r="AT152" i="1" l="1"/>
  <c r="M152" i="2"/>
  <c r="M152" i="1"/>
  <c r="AU152" i="1"/>
  <c r="AH152" i="2"/>
  <c r="AH152" i="1"/>
  <c r="Q110" i="32" l="1"/>
  <c r="F111" i="32"/>
  <c r="G111" i="32"/>
  <c r="H111" i="32"/>
  <c r="I111" i="32"/>
  <c r="J111" i="32"/>
  <c r="K111" i="32"/>
  <c r="L111" i="32"/>
  <c r="M111" i="32"/>
  <c r="M151" i="32"/>
  <c r="E151" i="32"/>
  <c r="E143" i="32"/>
  <c r="M138" i="32"/>
  <c r="E138" i="32"/>
  <c r="E124" i="32"/>
  <c r="E111" i="32"/>
  <c r="M92" i="32"/>
  <c r="M81" i="32"/>
  <c r="E81" i="32"/>
  <c r="E75" i="32"/>
  <c r="M75" i="32"/>
  <c r="M49" i="32"/>
  <c r="E49" i="32"/>
  <c r="M38" i="32"/>
  <c r="E38" i="32"/>
  <c r="E92" i="32"/>
  <c r="M143" i="32"/>
  <c r="M124" i="32"/>
  <c r="S151" i="4"/>
  <c r="T151" i="4"/>
  <c r="U151" i="4"/>
  <c r="V151" i="4"/>
  <c r="W151" i="4"/>
  <c r="X151" i="4"/>
  <c r="Y151" i="4"/>
  <c r="Z151" i="4"/>
  <c r="S143" i="4"/>
  <c r="T143" i="4"/>
  <c r="U143" i="4"/>
  <c r="V143" i="4"/>
  <c r="W143" i="4"/>
  <c r="X143" i="4"/>
  <c r="Y143" i="4"/>
  <c r="Z143" i="4"/>
  <c r="S138" i="4"/>
  <c r="T138" i="4"/>
  <c r="U138" i="4"/>
  <c r="V138" i="4"/>
  <c r="W138" i="4"/>
  <c r="X138" i="4"/>
  <c r="Y138" i="4"/>
  <c r="Z138" i="4"/>
  <c r="S124" i="4"/>
  <c r="T124" i="4"/>
  <c r="U124" i="4"/>
  <c r="V124" i="4"/>
  <c r="W124" i="4"/>
  <c r="X124" i="4"/>
  <c r="Y124" i="4"/>
  <c r="Z124" i="4"/>
  <c r="S111" i="4"/>
  <c r="T111" i="4"/>
  <c r="U111" i="4"/>
  <c r="V111" i="4"/>
  <c r="W111" i="4"/>
  <c r="X111" i="4"/>
  <c r="Y111" i="4"/>
  <c r="Z111" i="4"/>
  <c r="S92" i="4"/>
  <c r="T92" i="4"/>
  <c r="U92" i="4"/>
  <c r="V92" i="4"/>
  <c r="W92" i="4"/>
  <c r="X92" i="4"/>
  <c r="Y92" i="4"/>
  <c r="Z92" i="4"/>
  <c r="S81" i="4"/>
  <c r="T81" i="4"/>
  <c r="U81" i="4"/>
  <c r="V81" i="4"/>
  <c r="W81" i="4"/>
  <c r="X81" i="4"/>
  <c r="Y81" i="4"/>
  <c r="Z81" i="4"/>
  <c r="S75" i="4"/>
  <c r="T75" i="4"/>
  <c r="U75" i="4"/>
  <c r="V75" i="4"/>
  <c r="W75" i="4"/>
  <c r="X75" i="4"/>
  <c r="Y75" i="4"/>
  <c r="Z75" i="4"/>
  <c r="S26" i="4"/>
  <c r="T26" i="4"/>
  <c r="U26" i="4"/>
  <c r="V26" i="4"/>
  <c r="W26" i="4"/>
  <c r="X26" i="4"/>
  <c r="Y26" i="4"/>
  <c r="S38" i="4"/>
  <c r="T38" i="4"/>
  <c r="U38" i="4"/>
  <c r="V38" i="4"/>
  <c r="W38" i="4"/>
  <c r="X38" i="4"/>
  <c r="Y38" i="4"/>
  <c r="Z38" i="4"/>
  <c r="S49" i="4"/>
  <c r="T49" i="4"/>
  <c r="U49" i="4"/>
  <c r="V49" i="4"/>
  <c r="W49" i="4"/>
  <c r="X49" i="4"/>
  <c r="Y49" i="4"/>
  <c r="Z49" i="4"/>
  <c r="R111" i="4"/>
  <c r="F111" i="4"/>
  <c r="G111" i="4"/>
  <c r="H111" i="4"/>
  <c r="I111" i="4"/>
  <c r="J111" i="4"/>
  <c r="K111" i="4"/>
  <c r="L111" i="4"/>
  <c r="M111" i="4"/>
  <c r="M143" i="4"/>
  <c r="M138" i="4"/>
  <c r="M124" i="4"/>
  <c r="M92" i="4"/>
  <c r="M81" i="4"/>
  <c r="M75" i="4"/>
  <c r="M38" i="4"/>
  <c r="M151" i="4"/>
  <c r="M49" i="4"/>
  <c r="M111" i="5"/>
  <c r="Q108" i="5"/>
  <c r="F111" i="5"/>
  <c r="G111" i="5"/>
  <c r="H111" i="5"/>
  <c r="I111" i="5"/>
  <c r="J111" i="5"/>
  <c r="K111" i="5"/>
  <c r="L111" i="5"/>
  <c r="M151" i="5"/>
  <c r="M143" i="5"/>
  <c r="M92" i="5"/>
  <c r="M81" i="5"/>
  <c r="M75" i="5"/>
  <c r="M49" i="5"/>
  <c r="M38" i="5"/>
  <c r="M124" i="5"/>
  <c r="M138" i="5"/>
  <c r="M151" i="22"/>
  <c r="M143" i="22"/>
  <c r="M92" i="22"/>
  <c r="M81" i="22"/>
  <c r="M75" i="22"/>
  <c r="M49" i="22"/>
  <c r="M38" i="22"/>
  <c r="M124" i="22"/>
  <c r="M138" i="22"/>
  <c r="H111" i="3"/>
  <c r="J111" i="3"/>
  <c r="K111" i="3"/>
  <c r="L111" i="3"/>
  <c r="M111" i="3"/>
  <c r="F111" i="3"/>
  <c r="G111" i="3"/>
  <c r="I111" i="3"/>
  <c r="F49" i="3"/>
  <c r="G49" i="3"/>
  <c r="H49" i="3"/>
  <c r="I49" i="3"/>
  <c r="J49" i="3"/>
  <c r="K49" i="3"/>
  <c r="L49" i="3"/>
  <c r="M49" i="3"/>
  <c r="M151" i="3"/>
  <c r="M138" i="3"/>
  <c r="M124" i="3"/>
  <c r="M92" i="3"/>
  <c r="M81" i="3"/>
  <c r="M75" i="3"/>
  <c r="M38" i="3"/>
  <c r="M143" i="3"/>
  <c r="M151" i="10"/>
  <c r="M143" i="10"/>
  <c r="M138" i="10"/>
  <c r="M124" i="10"/>
  <c r="M92" i="10"/>
  <c r="M81" i="10"/>
  <c r="M75" i="10"/>
  <c r="M49" i="10"/>
  <c r="M38" i="10"/>
  <c r="Q110" i="10"/>
  <c r="F111" i="10"/>
  <c r="G111" i="10"/>
  <c r="H111" i="10"/>
  <c r="I111" i="10"/>
  <c r="J111" i="10"/>
  <c r="K111" i="10"/>
  <c r="L111" i="10"/>
  <c r="Z152" i="4" l="1"/>
  <c r="Q110" i="5"/>
  <c r="M152" i="10"/>
  <c r="E152" i="32"/>
  <c r="M152" i="32"/>
  <c r="M152" i="4"/>
  <c r="M152" i="5"/>
  <c r="M152" i="22"/>
  <c r="M152" i="3"/>
  <c r="AD110" i="28"/>
  <c r="Q110" i="28"/>
  <c r="Z151" i="28" l="1"/>
  <c r="Z143" i="28"/>
  <c r="Z138" i="28"/>
  <c r="Z124" i="28"/>
  <c r="W111" i="28"/>
  <c r="V111" i="28"/>
  <c r="U111" i="28"/>
  <c r="T111" i="28"/>
  <c r="S111" i="28"/>
  <c r="L111" i="28"/>
  <c r="K111" i="28"/>
  <c r="H111" i="28"/>
  <c r="G111" i="28"/>
  <c r="F111" i="28"/>
  <c r="E111" i="28"/>
  <c r="J111" i="28" l="1"/>
  <c r="M138" i="28"/>
  <c r="M111" i="28"/>
  <c r="X111" i="28"/>
  <c r="I111" i="28"/>
  <c r="Y111" i="28"/>
  <c r="R111" i="28"/>
  <c r="Z111" i="28"/>
  <c r="Z38" i="28"/>
  <c r="Z49" i="28"/>
  <c r="Z75" i="28"/>
  <c r="Z81" i="28"/>
  <c r="Z92" i="28"/>
  <c r="M38" i="28"/>
  <c r="M49" i="28"/>
  <c r="M81" i="28"/>
  <c r="M143" i="28"/>
  <c r="M92" i="28"/>
  <c r="M151" i="28"/>
  <c r="M75" i="28"/>
  <c r="M124" i="28"/>
  <c r="E111" i="10"/>
  <c r="E111" i="3"/>
  <c r="E111" i="9"/>
  <c r="E111" i="22"/>
  <c r="E111" i="5"/>
  <c r="E111" i="30"/>
  <c r="E111" i="4"/>
  <c r="E111" i="33"/>
  <c r="U111" i="6"/>
  <c r="J111" i="29" l="1"/>
  <c r="Q110" i="6"/>
  <c r="V111" i="6"/>
  <c r="R111" i="6"/>
  <c r="I111" i="29"/>
  <c r="F111" i="29"/>
  <c r="Z111" i="6"/>
  <c r="AD110" i="6"/>
  <c r="Y111" i="6"/>
  <c r="K111" i="29"/>
  <c r="G111" i="29"/>
  <c r="S111" i="6"/>
  <c r="M111" i="29"/>
  <c r="M138" i="29"/>
  <c r="Q110" i="29"/>
  <c r="L111" i="29"/>
  <c r="E111" i="29"/>
  <c r="M38" i="29"/>
  <c r="M75" i="29"/>
  <c r="T111" i="6"/>
  <c r="H111" i="29"/>
  <c r="Z138" i="6"/>
  <c r="W111" i="6"/>
  <c r="X111" i="6"/>
  <c r="M152" i="28"/>
  <c r="Z152" i="28"/>
  <c r="Z124" i="6"/>
  <c r="M81" i="29"/>
  <c r="M124" i="29"/>
  <c r="Z38" i="6"/>
  <c r="Z49" i="6"/>
  <c r="Z143" i="6"/>
  <c r="Z92" i="6"/>
  <c r="Z151" i="6"/>
  <c r="M49" i="29"/>
  <c r="M143" i="29"/>
  <c r="Z81" i="6"/>
  <c r="Z75" i="6"/>
  <c r="M92" i="29"/>
  <c r="M151" i="29"/>
  <c r="I111" i="6" l="1"/>
  <c r="G111" i="6"/>
  <c r="K111" i="6"/>
  <c r="M152" i="29"/>
  <c r="J111" i="6"/>
  <c r="L111" i="6"/>
  <c r="E111" i="6"/>
  <c r="M111" i="6"/>
  <c r="Z152" i="6"/>
  <c r="H111" i="6"/>
  <c r="X86" i="23" l="1"/>
  <c r="X87" i="23"/>
  <c r="X88" i="23"/>
  <c r="X89" i="23"/>
  <c r="X90" i="23"/>
  <c r="X91" i="23"/>
  <c r="X92" i="23"/>
  <c r="X93" i="23"/>
  <c r="X94" i="23"/>
  <c r="X95" i="23"/>
  <c r="X96" i="23"/>
  <c r="X85" i="23"/>
  <c r="W86" i="23"/>
  <c r="W87" i="23"/>
  <c r="W88" i="23"/>
  <c r="W89" i="23"/>
  <c r="W90" i="23"/>
  <c r="W91" i="23"/>
  <c r="W92" i="23"/>
  <c r="W93" i="23"/>
  <c r="W94" i="23"/>
  <c r="W95" i="23"/>
  <c r="W96" i="23"/>
  <c r="W85" i="23"/>
  <c r="V86" i="23"/>
  <c r="V87" i="23"/>
  <c r="V88" i="23"/>
  <c r="V89" i="23"/>
  <c r="V90" i="23"/>
  <c r="V91" i="23"/>
  <c r="V92" i="23"/>
  <c r="V93" i="23"/>
  <c r="V94" i="23"/>
  <c r="V95" i="23"/>
  <c r="V96" i="23"/>
  <c r="V85" i="23"/>
  <c r="U86" i="23"/>
  <c r="U87" i="23"/>
  <c r="U88" i="23"/>
  <c r="U89" i="23"/>
  <c r="U90" i="23"/>
  <c r="U91" i="23"/>
  <c r="U92" i="23"/>
  <c r="U93" i="23"/>
  <c r="U94" i="23"/>
  <c r="U95" i="23"/>
  <c r="U96" i="23"/>
  <c r="U85" i="23"/>
  <c r="T85" i="23"/>
  <c r="T86" i="23"/>
  <c r="T87" i="23"/>
  <c r="T88" i="23"/>
  <c r="T89" i="23"/>
  <c r="T90" i="23"/>
  <c r="T91" i="23"/>
  <c r="T92" i="23"/>
  <c r="T93" i="23"/>
  <c r="T94" i="23"/>
  <c r="T95" i="23"/>
  <c r="T96" i="23"/>
  <c r="T65" i="23"/>
  <c r="Q86" i="23"/>
  <c r="Q87" i="23"/>
  <c r="Q88" i="23"/>
  <c r="Q89" i="23"/>
  <c r="Q90" i="23"/>
  <c r="Q91" i="23"/>
  <c r="Q92" i="23"/>
  <c r="Q93" i="23"/>
  <c r="Q94" i="23"/>
  <c r="Q95" i="23"/>
  <c r="Q96" i="23"/>
  <c r="Q85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O96" i="23"/>
  <c r="O95" i="23"/>
  <c r="O94" i="23"/>
  <c r="O93" i="23"/>
  <c r="O92" i="23"/>
  <c r="O91" i="23"/>
  <c r="O90" i="23"/>
  <c r="O89" i="23"/>
  <c r="O88" i="23"/>
  <c r="O87" i="23"/>
  <c r="O86" i="23"/>
  <c r="O85" i="23"/>
  <c r="N96" i="23"/>
  <c r="N95" i="23"/>
  <c r="N94" i="23"/>
  <c r="N93" i="23"/>
  <c r="N92" i="23"/>
  <c r="N91" i="23"/>
  <c r="N90" i="23"/>
  <c r="N89" i="23"/>
  <c r="N88" i="23"/>
  <c r="N87" i="23"/>
  <c r="N86" i="23"/>
  <c r="N85" i="23"/>
  <c r="M96" i="23"/>
  <c r="M95" i="23"/>
  <c r="M94" i="23"/>
  <c r="M93" i="23"/>
  <c r="M92" i="23"/>
  <c r="M91" i="23"/>
  <c r="M90" i="23"/>
  <c r="M89" i="23"/>
  <c r="M88" i="23"/>
  <c r="M87" i="23"/>
  <c r="M86" i="23"/>
  <c r="M85" i="23"/>
  <c r="L96" i="23"/>
  <c r="L95" i="23"/>
  <c r="L94" i="23"/>
  <c r="L93" i="23"/>
  <c r="L92" i="23"/>
  <c r="L91" i="23"/>
  <c r="L90" i="23"/>
  <c r="L89" i="23"/>
  <c r="L88" i="23"/>
  <c r="L87" i="23"/>
  <c r="L86" i="23"/>
  <c r="L85" i="23"/>
  <c r="K96" i="23"/>
  <c r="K95" i="23"/>
  <c r="K94" i="23"/>
  <c r="K93" i="23"/>
  <c r="K92" i="23"/>
  <c r="K91" i="23"/>
  <c r="K90" i="23"/>
  <c r="K89" i="23"/>
  <c r="K88" i="23"/>
  <c r="K87" i="23"/>
  <c r="K86" i="23"/>
  <c r="K85" i="23"/>
  <c r="J96" i="23"/>
  <c r="J95" i="23"/>
  <c r="J94" i="23"/>
  <c r="J93" i="23"/>
  <c r="J92" i="23"/>
  <c r="J91" i="23"/>
  <c r="J90" i="23"/>
  <c r="J89" i="23"/>
  <c r="J88" i="23"/>
  <c r="J87" i="23"/>
  <c r="J86" i="23"/>
  <c r="J85" i="23"/>
  <c r="I96" i="23"/>
  <c r="I95" i="23"/>
  <c r="I94" i="23"/>
  <c r="I93" i="23"/>
  <c r="I92" i="23"/>
  <c r="I91" i="23"/>
  <c r="I90" i="23"/>
  <c r="I89" i="23"/>
  <c r="I88" i="23"/>
  <c r="I87" i="23"/>
  <c r="I86" i="23"/>
  <c r="I85" i="23"/>
  <c r="H96" i="23"/>
  <c r="H95" i="23"/>
  <c r="H94" i="23"/>
  <c r="H93" i="23"/>
  <c r="H92" i="23"/>
  <c r="H91" i="23"/>
  <c r="H90" i="23"/>
  <c r="H89" i="23"/>
  <c r="H88" i="23"/>
  <c r="H87" i="23"/>
  <c r="H86" i="23"/>
  <c r="H85" i="23"/>
  <c r="G96" i="23"/>
  <c r="G95" i="23"/>
  <c r="G93" i="23"/>
  <c r="G92" i="23"/>
  <c r="G91" i="23"/>
  <c r="G90" i="23"/>
  <c r="G88" i="23"/>
  <c r="G87" i="23"/>
  <c r="G86" i="23"/>
  <c r="G85" i="23"/>
  <c r="G94" i="23"/>
  <c r="G89" i="23"/>
  <c r="G65" i="23"/>
  <c r="L143" i="32"/>
  <c r="L124" i="32"/>
  <c r="L75" i="32"/>
  <c r="L151" i="32"/>
  <c r="L151" i="4"/>
  <c r="L143" i="4"/>
  <c r="L138" i="4"/>
  <c r="L124" i="4"/>
  <c r="L92" i="4"/>
  <c r="L81" i="4"/>
  <c r="L75" i="4"/>
  <c r="L38" i="4"/>
  <c r="L49" i="4"/>
  <c r="AE138" i="12"/>
  <c r="AE92" i="12"/>
  <c r="AE49" i="12"/>
  <c r="AE38" i="12"/>
  <c r="AE81" i="12"/>
  <c r="I134" i="12"/>
  <c r="AE124" i="13"/>
  <c r="AE81" i="13"/>
  <c r="AE75" i="13"/>
  <c r="AE26" i="13"/>
  <c r="R143" i="13"/>
  <c r="R75" i="13"/>
  <c r="AE92" i="13"/>
  <c r="I103" i="13"/>
  <c r="I50" i="13"/>
  <c r="L143" i="5"/>
  <c r="L138" i="5"/>
  <c r="L124" i="5"/>
  <c r="L92" i="5"/>
  <c r="L81" i="5"/>
  <c r="L75" i="5"/>
  <c r="L38" i="5"/>
  <c r="L151" i="5"/>
  <c r="L124" i="22"/>
  <c r="L38" i="22"/>
  <c r="L151" i="22"/>
  <c r="L124" i="9"/>
  <c r="L75" i="9"/>
  <c r="L138" i="9"/>
  <c r="V111" i="9" l="1"/>
  <c r="U111" i="9"/>
  <c r="I59" i="13"/>
  <c r="L143" i="9"/>
  <c r="I28" i="13"/>
  <c r="I57" i="13"/>
  <c r="I85" i="13"/>
  <c r="I94" i="13"/>
  <c r="I102" i="13"/>
  <c r="I112" i="13"/>
  <c r="I120" i="13"/>
  <c r="I147" i="13"/>
  <c r="R81" i="13"/>
  <c r="R124" i="13"/>
  <c r="I70" i="13"/>
  <c r="I77" i="12"/>
  <c r="R38" i="13"/>
  <c r="AE38" i="13"/>
  <c r="I115" i="13"/>
  <c r="R138" i="13"/>
  <c r="R151" i="13"/>
  <c r="AE49" i="13"/>
  <c r="AE138" i="13"/>
  <c r="I131" i="13"/>
  <c r="I20" i="13"/>
  <c r="I30" i="13"/>
  <c r="I56" i="13"/>
  <c r="I66" i="13"/>
  <c r="I74" i="13"/>
  <c r="I84" i="13"/>
  <c r="I93" i="13"/>
  <c r="I101" i="13"/>
  <c r="I109" i="13"/>
  <c r="I119" i="13"/>
  <c r="I128" i="13"/>
  <c r="I136" i="13"/>
  <c r="I146" i="13"/>
  <c r="L49" i="22"/>
  <c r="L92" i="22"/>
  <c r="L49" i="5"/>
  <c r="L81" i="22"/>
  <c r="L38" i="32"/>
  <c r="L92" i="32"/>
  <c r="L38" i="9"/>
  <c r="L92" i="9"/>
  <c r="L151" i="9"/>
  <c r="I18" i="13"/>
  <c r="I19" i="13"/>
  <c r="I90" i="13"/>
  <c r="I95" i="13"/>
  <c r="I127" i="13"/>
  <c r="I135" i="13"/>
  <c r="I145" i="13"/>
  <c r="I149" i="13"/>
  <c r="I109" i="12"/>
  <c r="I22" i="13"/>
  <c r="I32" i="13"/>
  <c r="I148" i="13"/>
  <c r="I118" i="12"/>
  <c r="I33" i="13"/>
  <c r="I69" i="13"/>
  <c r="I87" i="13"/>
  <c r="I150" i="12"/>
  <c r="L49" i="9"/>
  <c r="L75" i="22"/>
  <c r="L143" i="22"/>
  <c r="L49" i="32"/>
  <c r="L81" i="32"/>
  <c r="Q80" i="32"/>
  <c r="L81" i="9"/>
  <c r="L138" i="22"/>
  <c r="L138" i="32"/>
  <c r="I46" i="13"/>
  <c r="I91" i="13"/>
  <c r="I118" i="13"/>
  <c r="I58" i="13"/>
  <c r="I73" i="12"/>
  <c r="I135" i="12"/>
  <c r="I114" i="13"/>
  <c r="I122" i="13"/>
  <c r="I37" i="13"/>
  <c r="I65" i="13"/>
  <c r="I73" i="13"/>
  <c r="I83" i="13"/>
  <c r="I100" i="13"/>
  <c r="I108" i="13"/>
  <c r="R38" i="12"/>
  <c r="AE151" i="12"/>
  <c r="I41" i="13"/>
  <c r="I68" i="13"/>
  <c r="I83" i="12"/>
  <c r="I16" i="13"/>
  <c r="I24" i="13"/>
  <c r="I52" i="13"/>
  <c r="I60" i="13"/>
  <c r="I79" i="13"/>
  <c r="I123" i="13"/>
  <c r="I150" i="13"/>
  <c r="I21" i="12"/>
  <c r="I57" i="12"/>
  <c r="I67" i="12"/>
  <c r="I76" i="12"/>
  <c r="I85" i="12"/>
  <c r="I94" i="12"/>
  <c r="I102" i="12"/>
  <c r="I112" i="12"/>
  <c r="I120" i="12"/>
  <c r="I147" i="12"/>
  <c r="I45" i="12"/>
  <c r="AE143" i="12"/>
  <c r="I77" i="13"/>
  <c r="I65" i="12"/>
  <c r="I100" i="12"/>
  <c r="I145" i="12"/>
  <c r="I142" i="13"/>
  <c r="I20" i="12"/>
  <c r="I30" i="12"/>
  <c r="I84" i="12"/>
  <c r="I101" i="12"/>
  <c r="I128" i="12"/>
  <c r="I136" i="12"/>
  <c r="I86" i="13"/>
  <c r="I130" i="13"/>
  <c r="I36" i="13"/>
  <c r="I134" i="13"/>
  <c r="I144" i="13"/>
  <c r="I87" i="12"/>
  <c r="I68" i="12"/>
  <c r="I86" i="12"/>
  <c r="I95" i="12"/>
  <c r="I103" i="12"/>
  <c r="R143" i="12"/>
  <c r="I148" i="12"/>
  <c r="I29" i="12"/>
  <c r="I46" i="12"/>
  <c r="I91" i="12"/>
  <c r="I108" i="12"/>
  <c r="I127" i="12"/>
  <c r="I28" i="12"/>
  <c r="I36" i="12"/>
  <c r="I54" i="12"/>
  <c r="I62" i="12"/>
  <c r="I126" i="12"/>
  <c r="I144" i="12"/>
  <c r="I69" i="12"/>
  <c r="L152" i="4"/>
  <c r="Y152" i="4"/>
  <c r="I71" i="12"/>
  <c r="R49" i="12"/>
  <c r="I78" i="12"/>
  <c r="R124" i="12"/>
  <c r="I19" i="12"/>
  <c r="I37" i="12"/>
  <c r="R151" i="12"/>
  <c r="R75" i="12"/>
  <c r="I93" i="12"/>
  <c r="I119" i="12"/>
  <c r="I50" i="12"/>
  <c r="I58" i="12"/>
  <c r="I52" i="12"/>
  <c r="I60" i="12"/>
  <c r="I70" i="12"/>
  <c r="I79" i="12"/>
  <c r="I13" i="12"/>
  <c r="AE124" i="12"/>
  <c r="I44" i="12"/>
  <c r="I53" i="12"/>
  <c r="I61" i="12"/>
  <c r="I142" i="12"/>
  <c r="I56" i="12"/>
  <c r="I66" i="12"/>
  <c r="I74" i="12"/>
  <c r="I146" i="12"/>
  <c r="I12" i="12"/>
  <c r="I51" i="12"/>
  <c r="I59" i="12"/>
  <c r="I149" i="12"/>
  <c r="I47" i="12"/>
  <c r="I40" i="12"/>
  <c r="I55" i="12"/>
  <c r="I22" i="12"/>
  <c r="I41" i="12"/>
  <c r="I121" i="12"/>
  <c r="I130" i="12"/>
  <c r="I16" i="12"/>
  <c r="I24" i="12"/>
  <c r="I34" i="12"/>
  <c r="I43" i="12"/>
  <c r="I88" i="12"/>
  <c r="I97" i="12"/>
  <c r="I105" i="12"/>
  <c r="I115" i="12"/>
  <c r="I123" i="12"/>
  <c r="I132" i="12"/>
  <c r="I141" i="12"/>
  <c r="I31" i="12"/>
  <c r="I32" i="12"/>
  <c r="AE75" i="12"/>
  <c r="I23" i="12"/>
  <c r="I42" i="12"/>
  <c r="I104" i="12"/>
  <c r="I114" i="12"/>
  <c r="I131" i="12"/>
  <c r="I140" i="12"/>
  <c r="I35" i="12"/>
  <c r="I80" i="12"/>
  <c r="I89" i="12"/>
  <c r="I98" i="12"/>
  <c r="I106" i="12"/>
  <c r="I116" i="12"/>
  <c r="I125" i="12"/>
  <c r="I133" i="12"/>
  <c r="I48" i="12"/>
  <c r="I129" i="12"/>
  <c r="I137" i="12"/>
  <c r="I15" i="12"/>
  <c r="I33" i="12"/>
  <c r="I96" i="12"/>
  <c r="I122" i="12"/>
  <c r="I18" i="12"/>
  <c r="I72" i="12"/>
  <c r="I82" i="12"/>
  <c r="I90" i="12"/>
  <c r="I99" i="12"/>
  <c r="I107" i="12"/>
  <c r="I117" i="12"/>
  <c r="I14" i="12"/>
  <c r="I113" i="12"/>
  <c r="I139" i="12"/>
  <c r="R92" i="12"/>
  <c r="R81" i="12"/>
  <c r="R138" i="12"/>
  <c r="I27" i="12"/>
  <c r="I39" i="12"/>
  <c r="AE143" i="13"/>
  <c r="I78" i="13"/>
  <c r="AE151" i="13"/>
  <c r="I44" i="13"/>
  <c r="I53" i="13"/>
  <c r="I61" i="13"/>
  <c r="I71" i="13"/>
  <c r="I98" i="13"/>
  <c r="I106" i="13"/>
  <c r="I51" i="13"/>
  <c r="I45" i="13"/>
  <c r="I54" i="13"/>
  <c r="I62" i="13"/>
  <c r="I82" i="13"/>
  <c r="I126" i="13"/>
  <c r="I29" i="13"/>
  <c r="I13" i="13"/>
  <c r="I21" i="13"/>
  <c r="I17" i="13"/>
  <c r="I76" i="13"/>
  <c r="I55" i="13"/>
  <c r="I39" i="13"/>
  <c r="I47" i="13"/>
  <c r="I31" i="13"/>
  <c r="I40" i="13"/>
  <c r="I48" i="13"/>
  <c r="I137" i="13"/>
  <c r="I121" i="13"/>
  <c r="I67" i="13"/>
  <c r="I34" i="13"/>
  <c r="I43" i="13"/>
  <c r="I88" i="13"/>
  <c r="I97" i="13"/>
  <c r="I105" i="13"/>
  <c r="I132" i="13"/>
  <c r="I141" i="13"/>
  <c r="I15" i="13"/>
  <c r="I23" i="13"/>
  <c r="I42" i="13"/>
  <c r="I96" i="13"/>
  <c r="I104" i="13"/>
  <c r="I140" i="13"/>
  <c r="I35" i="13"/>
  <c r="I89" i="13"/>
  <c r="I116" i="13"/>
  <c r="I125" i="13"/>
  <c r="I133" i="13"/>
  <c r="I14" i="13"/>
  <c r="I72" i="13"/>
  <c r="I99" i="13"/>
  <c r="I107" i="13"/>
  <c r="I117" i="13"/>
  <c r="I129" i="13"/>
  <c r="R49" i="13"/>
  <c r="I113" i="13"/>
  <c r="I139" i="13"/>
  <c r="I27" i="13"/>
  <c r="I80" i="13"/>
  <c r="R92" i="13"/>
  <c r="L151" i="3"/>
  <c r="L81" i="3"/>
  <c r="L75" i="3"/>
  <c r="AT151" i="2"/>
  <c r="AS151" i="2"/>
  <c r="AT143" i="2"/>
  <c r="AS124" i="2"/>
  <c r="AS75" i="2"/>
  <c r="AT49" i="2"/>
  <c r="AT38" i="2"/>
  <c r="AS38" i="2"/>
  <c r="AG151" i="2"/>
  <c r="AG138" i="2"/>
  <c r="AG124" i="2"/>
  <c r="AG81" i="2"/>
  <c r="AG75" i="2"/>
  <c r="AG49" i="2"/>
  <c r="AG38" i="2"/>
  <c r="W131" i="2"/>
  <c r="W51" i="2"/>
  <c r="L138" i="2"/>
  <c r="L124" i="2"/>
  <c r="L38" i="2"/>
  <c r="AT138" i="2"/>
  <c r="AS151" i="1"/>
  <c r="AS49" i="1"/>
  <c r="AS38" i="1"/>
  <c r="AG138" i="1"/>
  <c r="L138" i="1"/>
  <c r="L151" i="1"/>
  <c r="L151" i="10"/>
  <c r="L38" i="10"/>
  <c r="Y138" i="28"/>
  <c r="Y124" i="28"/>
  <c r="Y75" i="28"/>
  <c r="Y49" i="28"/>
  <c r="L138" i="28"/>
  <c r="L124" i="28"/>
  <c r="L92" i="28"/>
  <c r="L49" i="28"/>
  <c r="L38" i="28"/>
  <c r="L151" i="28"/>
  <c r="I111" i="12" l="1"/>
  <c r="I26" i="12"/>
  <c r="I64" i="12"/>
  <c r="I64" i="13"/>
  <c r="I111" i="13"/>
  <c r="I26" i="13"/>
  <c r="L152" i="5"/>
  <c r="L152" i="9"/>
  <c r="L38" i="1"/>
  <c r="L49" i="1"/>
  <c r="L75" i="1"/>
  <c r="L81" i="1"/>
  <c r="L92" i="1"/>
  <c r="L124" i="1"/>
  <c r="L143" i="1"/>
  <c r="AG38" i="1"/>
  <c r="AG49" i="1"/>
  <c r="AG81" i="1"/>
  <c r="AG92" i="1"/>
  <c r="AG124" i="1"/>
  <c r="AG143" i="1"/>
  <c r="L81" i="2"/>
  <c r="L75" i="2"/>
  <c r="L151" i="2"/>
  <c r="L152" i="32"/>
  <c r="L152" i="22"/>
  <c r="L49" i="10"/>
  <c r="W17" i="2"/>
  <c r="W27" i="2"/>
  <c r="W35" i="2"/>
  <c r="W44" i="2"/>
  <c r="W53" i="2"/>
  <c r="W61" i="2"/>
  <c r="W71" i="2"/>
  <c r="W80" i="2"/>
  <c r="W89" i="2"/>
  <c r="W98" i="2"/>
  <c r="W106" i="2"/>
  <c r="W116" i="2"/>
  <c r="W125" i="2"/>
  <c r="W133" i="2"/>
  <c r="W142" i="2"/>
  <c r="AE152" i="12"/>
  <c r="L92" i="2"/>
  <c r="AE152" i="13"/>
  <c r="AS92" i="1"/>
  <c r="AS138" i="1"/>
  <c r="AS75" i="1"/>
  <c r="AS81" i="1"/>
  <c r="AS124" i="1"/>
  <c r="AS143" i="1"/>
  <c r="L49" i="2"/>
  <c r="L143" i="2"/>
  <c r="W32" i="2"/>
  <c r="W86" i="2"/>
  <c r="W103" i="2"/>
  <c r="W148" i="2"/>
  <c r="Y81" i="28"/>
  <c r="Y38" i="28"/>
  <c r="Y143" i="28"/>
  <c r="L92" i="10"/>
  <c r="AS49" i="2"/>
  <c r="AS81" i="2"/>
  <c r="AS138" i="2"/>
  <c r="AS143" i="2"/>
  <c r="W117" i="2"/>
  <c r="W14" i="2"/>
  <c r="W15" i="2"/>
  <c r="W33" i="2"/>
  <c r="W69" i="2"/>
  <c r="W87" i="2"/>
  <c r="W104" i="2"/>
  <c r="W145" i="2"/>
  <c r="L75" i="28"/>
  <c r="L143" i="28"/>
  <c r="Y151" i="28"/>
  <c r="L75" i="10"/>
  <c r="L124" i="10"/>
  <c r="L138" i="10"/>
  <c r="L143" i="10"/>
  <c r="W50" i="2"/>
  <c r="W68" i="2"/>
  <c r="AS92" i="2"/>
  <c r="W118" i="2"/>
  <c r="I151" i="12"/>
  <c r="L81" i="28"/>
  <c r="Y92" i="28"/>
  <c r="L81" i="10"/>
  <c r="AG143" i="2"/>
  <c r="AT81" i="2"/>
  <c r="AT92" i="2"/>
  <c r="W18" i="2"/>
  <c r="W45" i="2"/>
  <c r="W12" i="2"/>
  <c r="W13" i="2"/>
  <c r="W16" i="2"/>
  <c r="W19" i="2"/>
  <c r="W20" i="2"/>
  <c r="W21" i="2"/>
  <c r="W24" i="2"/>
  <c r="W29" i="2"/>
  <c r="W30" i="2"/>
  <c r="W31" i="2"/>
  <c r="W34" i="2"/>
  <c r="W37" i="2"/>
  <c r="W39" i="2"/>
  <c r="W40" i="2"/>
  <c r="W43" i="2"/>
  <c r="W46" i="2"/>
  <c r="W47" i="2"/>
  <c r="W48" i="2"/>
  <c r="W52" i="2"/>
  <c r="W55" i="2"/>
  <c r="W56" i="2"/>
  <c r="W57" i="2"/>
  <c r="W60" i="2"/>
  <c r="W65" i="2"/>
  <c r="W66" i="2"/>
  <c r="W67" i="2"/>
  <c r="W70" i="2"/>
  <c r="W73" i="2"/>
  <c r="W74" i="2"/>
  <c r="W76" i="2"/>
  <c r="W79" i="2"/>
  <c r="W83" i="2"/>
  <c r="W84" i="2"/>
  <c r="W85" i="2"/>
  <c r="W88" i="2"/>
  <c r="W91" i="2"/>
  <c r="W93" i="2"/>
  <c r="W94" i="2"/>
  <c r="W97" i="2"/>
  <c r="W100" i="2"/>
  <c r="W101" i="2"/>
  <c r="W102" i="2"/>
  <c r="W105" i="2"/>
  <c r="W109" i="2"/>
  <c r="W112" i="2"/>
  <c r="W115" i="2"/>
  <c r="W119" i="2"/>
  <c r="W120" i="2"/>
  <c r="W121" i="2"/>
  <c r="W123" i="2"/>
  <c r="W127" i="2"/>
  <c r="W128" i="2"/>
  <c r="W129" i="2"/>
  <c r="W132" i="2"/>
  <c r="W136" i="2"/>
  <c r="W137" i="2"/>
  <c r="W139" i="2"/>
  <c r="W141" i="2"/>
  <c r="W146" i="2"/>
  <c r="W147" i="2"/>
  <c r="W150" i="2"/>
  <c r="W62" i="2"/>
  <c r="W99" i="2"/>
  <c r="W108" i="2"/>
  <c r="W135" i="2"/>
  <c r="W54" i="2"/>
  <c r="W82" i="2"/>
  <c r="W126" i="2"/>
  <c r="AT75" i="2"/>
  <c r="AT124" i="2"/>
  <c r="W28" i="2"/>
  <c r="W36" i="2"/>
  <c r="W72" i="2"/>
  <c r="W144" i="2"/>
  <c r="W134" i="2"/>
  <c r="W22" i="2"/>
  <c r="W41" i="2"/>
  <c r="W58" i="2"/>
  <c r="W77" i="2"/>
  <c r="W95" i="2"/>
  <c r="W113" i="2"/>
  <c r="W130" i="2"/>
  <c r="AG92" i="2"/>
  <c r="W90" i="2"/>
  <c r="W107" i="2"/>
  <c r="W23" i="2"/>
  <c r="W42" i="2"/>
  <c r="W59" i="2"/>
  <c r="W78" i="2"/>
  <c r="W96" i="2"/>
  <c r="W114" i="2"/>
  <c r="W122" i="2"/>
  <c r="W140" i="2"/>
  <c r="W149" i="2"/>
  <c r="I81" i="12"/>
  <c r="I75" i="12"/>
  <c r="R152" i="12"/>
  <c r="I124" i="12"/>
  <c r="I92" i="12"/>
  <c r="I138" i="12"/>
  <c r="I49" i="12"/>
  <c r="I38" i="12"/>
  <c r="I143" i="12"/>
  <c r="R152" i="13"/>
  <c r="L38" i="3"/>
  <c r="L138" i="3"/>
  <c r="L92" i="3"/>
  <c r="L143" i="3"/>
  <c r="L124" i="3"/>
  <c r="AG151" i="1"/>
  <c r="AG75" i="1"/>
  <c r="L143" i="29"/>
  <c r="L92" i="29"/>
  <c r="L81" i="29"/>
  <c r="L75" i="29"/>
  <c r="L49" i="29"/>
  <c r="L38" i="29"/>
  <c r="L151" i="29"/>
  <c r="L138" i="29"/>
  <c r="L124" i="29"/>
  <c r="Y151" i="6"/>
  <c r="Y143" i="6"/>
  <c r="Y124" i="6"/>
  <c r="Y92" i="6"/>
  <c r="L151" i="6"/>
  <c r="L143" i="6"/>
  <c r="L124" i="6"/>
  <c r="Y138" i="6"/>
  <c r="Y49" i="6"/>
  <c r="Y38" i="6"/>
  <c r="Y81" i="6"/>
  <c r="W64" i="2" l="1"/>
  <c r="W64" i="1"/>
  <c r="W26" i="2"/>
  <c r="W26" i="1"/>
  <c r="L152" i="1"/>
  <c r="W111" i="1"/>
  <c r="W111" i="2"/>
  <c r="L49" i="6"/>
  <c r="L152" i="10"/>
  <c r="Y75" i="6"/>
  <c r="L38" i="6"/>
  <c r="L75" i="6"/>
  <c r="L81" i="6"/>
  <c r="AS152" i="1"/>
  <c r="L138" i="6"/>
  <c r="L152" i="2"/>
  <c r="W143" i="2"/>
  <c r="AG152" i="1"/>
  <c r="W151" i="2"/>
  <c r="W75" i="2"/>
  <c r="L152" i="28"/>
  <c r="Y152" i="28"/>
  <c r="L92" i="6"/>
  <c r="W38" i="2"/>
  <c r="AS152" i="2"/>
  <c r="AT152" i="2"/>
  <c r="AG152" i="2"/>
  <c r="W81" i="2"/>
  <c r="W138" i="2"/>
  <c r="W124" i="2"/>
  <c r="W92" i="2"/>
  <c r="W49" i="2"/>
  <c r="I152" i="12"/>
  <c r="L152" i="3"/>
  <c r="L152" i="29"/>
  <c r="E38" i="34"/>
  <c r="Y152" i="6" l="1"/>
  <c r="L152" i="6"/>
  <c r="W152" i="2"/>
  <c r="H121" i="12"/>
  <c r="H113" i="12"/>
  <c r="H77" i="12"/>
  <c r="H19" i="13"/>
  <c r="H23" i="13" l="1"/>
  <c r="H15" i="13"/>
  <c r="H34" i="12"/>
  <c r="H52" i="12"/>
  <c r="H97" i="12"/>
  <c r="H19" i="12"/>
  <c r="H28" i="12"/>
  <c r="H36" i="12"/>
  <c r="H45" i="12"/>
  <c r="H54" i="12"/>
  <c r="H62" i="12"/>
  <c r="H72" i="12"/>
  <c r="H82" i="12"/>
  <c r="H90" i="12"/>
  <c r="H99" i="12"/>
  <c r="H107" i="12"/>
  <c r="H117" i="12"/>
  <c r="H126" i="12"/>
  <c r="H134" i="12"/>
  <c r="H144" i="12"/>
  <c r="H34" i="13"/>
  <c r="H52" i="13"/>
  <c r="H70" i="13"/>
  <c r="H88" i="13"/>
  <c r="H105" i="13"/>
  <c r="H123" i="13"/>
  <c r="H132" i="13"/>
  <c r="H141" i="13"/>
  <c r="H150" i="13"/>
  <c r="H18" i="12"/>
  <c r="H29" i="12"/>
  <c r="H37" i="12"/>
  <c r="H46" i="12"/>
  <c r="H55" i="12"/>
  <c r="H65" i="12"/>
  <c r="H73" i="12"/>
  <c r="H83" i="12"/>
  <c r="H91" i="12"/>
  <c r="H100" i="12"/>
  <c r="H108" i="12"/>
  <c r="H118" i="12"/>
  <c r="H127" i="12"/>
  <c r="H135" i="12"/>
  <c r="H145" i="12"/>
  <c r="H32" i="12"/>
  <c r="H41" i="12"/>
  <c r="H50" i="12"/>
  <c r="H58" i="12"/>
  <c r="H68" i="12"/>
  <c r="H86" i="12"/>
  <c r="H95" i="12"/>
  <c r="H103" i="12"/>
  <c r="H43" i="13"/>
  <c r="H60" i="13"/>
  <c r="H79" i="13"/>
  <c r="H97" i="13"/>
  <c r="H115" i="13"/>
  <c r="H17" i="12"/>
  <c r="H16" i="12"/>
  <c r="H20" i="12"/>
  <c r="H15" i="12"/>
  <c r="H23" i="12"/>
  <c r="H96" i="12"/>
  <c r="K49" i="4"/>
  <c r="H20" i="13"/>
  <c r="H27" i="13"/>
  <c r="H35" i="13"/>
  <c r="H44" i="13"/>
  <c r="H53" i="13"/>
  <c r="H61" i="13"/>
  <c r="H71" i="13"/>
  <c r="H80" i="13"/>
  <c r="H89" i="13"/>
  <c r="H98" i="13"/>
  <c r="H106" i="13"/>
  <c r="H116" i="13"/>
  <c r="H125" i="13"/>
  <c r="H133" i="13"/>
  <c r="H142" i="13"/>
  <c r="H30" i="12"/>
  <c r="H39" i="12"/>
  <c r="H47" i="12"/>
  <c r="H56" i="12"/>
  <c r="H66" i="12"/>
  <c r="H74" i="12"/>
  <c r="H84" i="12"/>
  <c r="H93" i="12"/>
  <c r="H101" i="12"/>
  <c r="H109" i="12"/>
  <c r="H119" i="12"/>
  <c r="H128" i="12"/>
  <c r="H136" i="12"/>
  <c r="H146" i="12"/>
  <c r="H33" i="13"/>
  <c r="H42" i="13"/>
  <c r="H51" i="13"/>
  <c r="H59" i="13"/>
  <c r="H69" i="13"/>
  <c r="H78" i="13"/>
  <c r="H87" i="13"/>
  <c r="H96" i="13"/>
  <c r="H104" i="13"/>
  <c r="H114" i="13"/>
  <c r="H122" i="13"/>
  <c r="H131" i="13"/>
  <c r="H140" i="13"/>
  <c r="H149" i="13"/>
  <c r="H12" i="13"/>
  <c r="H39" i="13"/>
  <c r="H56" i="13"/>
  <c r="H74" i="13"/>
  <c r="H101" i="13"/>
  <c r="H119" i="13"/>
  <c r="H136" i="13"/>
  <c r="H22" i="12"/>
  <c r="H33" i="12"/>
  <c r="H122" i="12"/>
  <c r="H24" i="13"/>
  <c r="H16" i="13"/>
  <c r="H31" i="13"/>
  <c r="H48" i="13"/>
  <c r="H57" i="13"/>
  <c r="H85" i="13"/>
  <c r="H94" i="13"/>
  <c r="H112" i="13"/>
  <c r="H120" i="13"/>
  <c r="H129" i="13"/>
  <c r="H137" i="13"/>
  <c r="H147" i="13"/>
  <c r="H141" i="12"/>
  <c r="H130" i="12"/>
  <c r="H139" i="12"/>
  <c r="H148" i="12"/>
  <c r="H30" i="13"/>
  <c r="H47" i="13"/>
  <c r="H66" i="13"/>
  <c r="H84" i="13"/>
  <c r="H93" i="13"/>
  <c r="H109" i="13"/>
  <c r="H128" i="13"/>
  <c r="H146" i="13"/>
  <c r="H14" i="12"/>
  <c r="H51" i="12"/>
  <c r="H40" i="13"/>
  <c r="H67" i="13"/>
  <c r="H76" i="13"/>
  <c r="H102" i="13"/>
  <c r="H70" i="12"/>
  <c r="H45" i="13"/>
  <c r="H72" i="13"/>
  <c r="H134" i="13"/>
  <c r="H48" i="12"/>
  <c r="H85" i="12"/>
  <c r="H129" i="12"/>
  <c r="H17" i="13"/>
  <c r="H42" i="12"/>
  <c r="H59" i="12"/>
  <c r="H69" i="12"/>
  <c r="H78" i="12"/>
  <c r="H87" i="12"/>
  <c r="H104" i="12"/>
  <c r="H114" i="12"/>
  <c r="H131" i="12"/>
  <c r="H140" i="12"/>
  <c r="H149" i="12"/>
  <c r="H36" i="13"/>
  <c r="H90" i="13"/>
  <c r="H107" i="13"/>
  <c r="H126" i="13"/>
  <c r="H40" i="12"/>
  <c r="H102" i="12"/>
  <c r="H120" i="12"/>
  <c r="H13" i="12"/>
  <c r="H88" i="12"/>
  <c r="H123" i="12"/>
  <c r="H28" i="13"/>
  <c r="H54" i="13"/>
  <c r="H82" i="13"/>
  <c r="H99" i="13"/>
  <c r="H144" i="13"/>
  <c r="H67" i="12"/>
  <c r="H76" i="12"/>
  <c r="H112" i="12"/>
  <c r="H137" i="12"/>
  <c r="H43" i="12"/>
  <c r="H60" i="12"/>
  <c r="H132" i="12"/>
  <c r="H22" i="13"/>
  <c r="H14" i="13"/>
  <c r="H62" i="13"/>
  <c r="H117" i="13"/>
  <c r="H24" i="12"/>
  <c r="H31" i="12"/>
  <c r="H57" i="12"/>
  <c r="H94" i="12"/>
  <c r="H147" i="12"/>
  <c r="H21" i="12"/>
  <c r="H79" i="12"/>
  <c r="H105" i="12"/>
  <c r="H115" i="12"/>
  <c r="H150" i="12"/>
  <c r="H21" i="13"/>
  <c r="H13" i="13"/>
  <c r="H18" i="13"/>
  <c r="H29" i="13"/>
  <c r="H37" i="13"/>
  <c r="H46" i="13"/>
  <c r="H55" i="13"/>
  <c r="H65" i="13"/>
  <c r="H73" i="13"/>
  <c r="H83" i="13"/>
  <c r="H91" i="13"/>
  <c r="H100" i="13"/>
  <c r="H108" i="13"/>
  <c r="H118" i="13"/>
  <c r="H127" i="13"/>
  <c r="H135" i="13"/>
  <c r="H145" i="13"/>
  <c r="K81" i="4"/>
  <c r="K124" i="4"/>
  <c r="K38" i="32"/>
  <c r="K81" i="32"/>
  <c r="H32" i="13"/>
  <c r="H41" i="13"/>
  <c r="H50" i="13"/>
  <c r="H58" i="13"/>
  <c r="H68" i="13"/>
  <c r="H77" i="13"/>
  <c r="H86" i="13"/>
  <c r="H95" i="13"/>
  <c r="H103" i="13"/>
  <c r="H113" i="13"/>
  <c r="H121" i="13"/>
  <c r="H130" i="13"/>
  <c r="H139" i="13"/>
  <c r="H148" i="13"/>
  <c r="H27" i="12"/>
  <c r="H35" i="12"/>
  <c r="H44" i="12"/>
  <c r="H53" i="12"/>
  <c r="H61" i="12"/>
  <c r="H71" i="12"/>
  <c r="H80" i="12"/>
  <c r="H89" i="12"/>
  <c r="H98" i="12"/>
  <c r="H106" i="12"/>
  <c r="H116" i="12"/>
  <c r="H125" i="12"/>
  <c r="H133" i="12"/>
  <c r="H142" i="12"/>
  <c r="K92" i="32"/>
  <c r="K151" i="32"/>
  <c r="K75" i="4"/>
  <c r="K92" i="4"/>
  <c r="K138" i="4"/>
  <c r="K143" i="4"/>
  <c r="K138" i="32"/>
  <c r="K124" i="32"/>
  <c r="K143" i="32"/>
  <c r="K49" i="32"/>
  <c r="K75" i="32"/>
  <c r="K38" i="4"/>
  <c r="K151" i="4"/>
  <c r="H26" i="12" l="1"/>
  <c r="H111" i="12"/>
  <c r="H64" i="12"/>
  <c r="H111" i="13"/>
  <c r="H64" i="13"/>
  <c r="H26" i="13"/>
  <c r="X152" i="4"/>
  <c r="K138" i="5"/>
  <c r="K152" i="4"/>
  <c r="K152" i="32"/>
  <c r="K38" i="5"/>
  <c r="K81" i="5"/>
  <c r="K49" i="5"/>
  <c r="K151" i="5"/>
  <c r="K75" i="5"/>
  <c r="K143" i="5"/>
  <c r="K92" i="5"/>
  <c r="K124" i="5"/>
  <c r="K152" i="5" l="1"/>
  <c r="K151" i="22"/>
  <c r="K143" i="22"/>
  <c r="K124" i="22"/>
  <c r="K92" i="22"/>
  <c r="K81" i="22"/>
  <c r="K75" i="22"/>
  <c r="K49" i="22"/>
  <c r="K38" i="22"/>
  <c r="K138" i="22"/>
  <c r="K152" i="22" l="1"/>
  <c r="V149" i="2" l="1"/>
  <c r="V140" i="2"/>
  <c r="V131" i="2"/>
  <c r="V122" i="2"/>
  <c r="V114" i="2"/>
  <c r="V104" i="2"/>
  <c r="V96" i="2"/>
  <c r="V87" i="2"/>
  <c r="V78" i="2"/>
  <c r="V69" i="2"/>
  <c r="V59" i="2"/>
  <c r="V51" i="2"/>
  <c r="V42" i="2"/>
  <c r="V33" i="2"/>
  <c r="V23" i="2"/>
  <c r="V15" i="2"/>
  <c r="V13" i="2" l="1"/>
  <c r="V21" i="2"/>
  <c r="V31" i="2"/>
  <c r="V40" i="2"/>
  <c r="V48" i="2"/>
  <c r="V57" i="2"/>
  <c r="V67" i="2"/>
  <c r="V76" i="2"/>
  <c r="V85" i="2"/>
  <c r="V94" i="2"/>
  <c r="V102" i="2"/>
  <c r="V112" i="2"/>
  <c r="V120" i="2"/>
  <c r="V129" i="2"/>
  <c r="V137" i="2"/>
  <c r="V147" i="2"/>
  <c r="V62" i="2"/>
  <c r="V117" i="2"/>
  <c r="V126" i="2"/>
  <c r="V28" i="2"/>
  <c r="V54" i="2"/>
  <c r="V134" i="2"/>
  <c r="V18" i="2"/>
  <c r="V36" i="2"/>
  <c r="V45" i="2"/>
  <c r="V72" i="2"/>
  <c r="V82" i="2"/>
  <c r="V90" i="2"/>
  <c r="V99" i="2"/>
  <c r="V107" i="2"/>
  <c r="V144" i="2"/>
  <c r="V68" i="2"/>
  <c r="V113" i="2"/>
  <c r="V14" i="2"/>
  <c r="V22" i="2"/>
  <c r="V58" i="2"/>
  <c r="V103" i="2"/>
  <c r="V139" i="2"/>
  <c r="V34" i="2"/>
  <c r="V60" i="2"/>
  <c r="V88" i="2"/>
  <c r="V115" i="2"/>
  <c r="V141" i="2"/>
  <c r="K81" i="3"/>
  <c r="K49" i="10"/>
  <c r="AY12" i="1"/>
  <c r="V17" i="2"/>
  <c r="V27" i="2"/>
  <c r="V35" i="2"/>
  <c r="V44" i="2"/>
  <c r="V53" i="2"/>
  <c r="V61" i="2"/>
  <c r="V71" i="2"/>
  <c r="V80" i="2"/>
  <c r="V89" i="2"/>
  <c r="V98" i="2"/>
  <c r="V106" i="2"/>
  <c r="V116" i="2"/>
  <c r="V125" i="2"/>
  <c r="V133" i="2"/>
  <c r="V142" i="2"/>
  <c r="K138" i="9"/>
  <c r="V32" i="2"/>
  <c r="V95" i="2"/>
  <c r="V130" i="2"/>
  <c r="K151" i="9"/>
  <c r="V43" i="2"/>
  <c r="V132" i="2"/>
  <c r="V41" i="2"/>
  <c r="V86" i="2"/>
  <c r="V121" i="2"/>
  <c r="K143" i="9"/>
  <c r="V52" i="2"/>
  <c r="V70" i="2"/>
  <c r="V97" i="2"/>
  <c r="V150" i="2"/>
  <c r="X92" i="28"/>
  <c r="V19" i="2"/>
  <c r="V29" i="2"/>
  <c r="V37" i="2"/>
  <c r="V46" i="2"/>
  <c r="V55" i="2"/>
  <c r="V65" i="2"/>
  <c r="V73" i="2"/>
  <c r="V83" i="2"/>
  <c r="V91" i="2"/>
  <c r="V100" i="2"/>
  <c r="V108" i="2"/>
  <c r="V118" i="2"/>
  <c r="V127" i="2"/>
  <c r="V135" i="2"/>
  <c r="V145" i="2"/>
  <c r="V50" i="2"/>
  <c r="V77" i="2"/>
  <c r="V148" i="2"/>
  <c r="V16" i="2"/>
  <c r="V24" i="2"/>
  <c r="V79" i="2"/>
  <c r="V105" i="2"/>
  <c r="V123" i="2"/>
  <c r="X151" i="28"/>
  <c r="X143" i="6"/>
  <c r="X81" i="28"/>
  <c r="V12" i="2"/>
  <c r="V20" i="2"/>
  <c r="V30" i="2"/>
  <c r="V39" i="2"/>
  <c r="V47" i="2"/>
  <c r="V56" i="2"/>
  <c r="V66" i="2"/>
  <c r="V74" i="2"/>
  <c r="V84" i="2"/>
  <c r="V93" i="2"/>
  <c r="V101" i="2"/>
  <c r="V109" i="2"/>
  <c r="V119" i="2"/>
  <c r="V128" i="2"/>
  <c r="V136" i="2"/>
  <c r="V146" i="2"/>
  <c r="X49" i="28"/>
  <c r="X124" i="28"/>
  <c r="K124" i="10"/>
  <c r="K92" i="1"/>
  <c r="K38" i="9"/>
  <c r="K81" i="9"/>
  <c r="K124" i="9"/>
  <c r="K38" i="6"/>
  <c r="K151" i="6"/>
  <c r="K49" i="9"/>
  <c r="K81" i="1"/>
  <c r="K92" i="9"/>
  <c r="X75" i="28"/>
  <c r="K75" i="9"/>
  <c r="K124" i="6"/>
  <c r="K81" i="28"/>
  <c r="X38" i="28"/>
  <c r="K38" i="10"/>
  <c r="K143" i="10"/>
  <c r="K151" i="29"/>
  <c r="K143" i="6"/>
  <c r="K49" i="1"/>
  <c r="K151" i="1"/>
  <c r="K38" i="3"/>
  <c r="K75" i="3"/>
  <c r="K92" i="3"/>
  <c r="K124" i="3"/>
  <c r="K138" i="3"/>
  <c r="K151" i="3"/>
  <c r="K143" i="3"/>
  <c r="K151" i="2"/>
  <c r="K49" i="2"/>
  <c r="K38" i="2"/>
  <c r="K81" i="6"/>
  <c r="X38" i="6"/>
  <c r="X75" i="6"/>
  <c r="X92" i="6"/>
  <c r="X151" i="6"/>
  <c r="K38" i="29"/>
  <c r="K75" i="29"/>
  <c r="K81" i="29"/>
  <c r="K124" i="29"/>
  <c r="K143" i="29"/>
  <c r="K151" i="28"/>
  <c r="K124" i="1"/>
  <c r="K143" i="1"/>
  <c r="X49" i="6"/>
  <c r="K138" i="10"/>
  <c r="K92" i="2"/>
  <c r="K92" i="10"/>
  <c r="K151" i="10"/>
  <c r="K38" i="1"/>
  <c r="K75" i="2"/>
  <c r="K138" i="6"/>
  <c r="K92" i="29"/>
  <c r="K138" i="29"/>
  <c r="K143" i="28"/>
  <c r="K75" i="10"/>
  <c r="X81" i="6"/>
  <c r="X124" i="6"/>
  <c r="K49" i="28"/>
  <c r="K138" i="1"/>
  <c r="X138" i="6"/>
  <c r="X138" i="28"/>
  <c r="X143" i="28"/>
  <c r="K138" i="2"/>
  <c r="K124" i="28"/>
  <c r="K49" i="29"/>
  <c r="K75" i="1"/>
  <c r="K49" i="6"/>
  <c r="K75" i="6"/>
  <c r="K92" i="6"/>
  <c r="K38" i="28"/>
  <c r="K75" i="28"/>
  <c r="K92" i="28"/>
  <c r="K138" i="28"/>
  <c r="K81" i="10"/>
  <c r="K81" i="2"/>
  <c r="K124" i="2"/>
  <c r="K143" i="2"/>
  <c r="E24" i="8"/>
  <c r="V64" i="2" l="1"/>
  <c r="V64" i="1"/>
  <c r="V26" i="2"/>
  <c r="V26" i="1"/>
  <c r="V111" i="1"/>
  <c r="V111" i="2"/>
  <c r="K152" i="10"/>
  <c r="K152" i="9"/>
  <c r="K152" i="6"/>
  <c r="X152" i="28"/>
  <c r="K152" i="28"/>
  <c r="X152" i="6"/>
  <c r="K152" i="1"/>
  <c r="K152" i="3"/>
  <c r="K152" i="2"/>
  <c r="K152" i="29"/>
  <c r="F37" i="7"/>
  <c r="F109" i="7"/>
  <c r="E37" i="7"/>
  <c r="J143" i="4"/>
  <c r="E109" i="7" l="1"/>
  <c r="E75" i="31"/>
  <c r="E124" i="31"/>
  <c r="E143" i="31"/>
  <c r="E151" i="31"/>
  <c r="E38" i="31"/>
  <c r="E138" i="31"/>
  <c r="J151" i="32"/>
  <c r="J124" i="4"/>
  <c r="E49" i="31"/>
  <c r="E92" i="31"/>
  <c r="E81" i="31"/>
  <c r="J124" i="32"/>
  <c r="J92" i="32"/>
  <c r="J49" i="4"/>
  <c r="J75" i="4"/>
  <c r="J92" i="4"/>
  <c r="J151" i="4"/>
  <c r="J38" i="32"/>
  <c r="J49" i="32"/>
  <c r="J138" i="32"/>
  <c r="J143" i="32"/>
  <c r="J81" i="32"/>
  <c r="J75" i="32"/>
  <c r="J38" i="4"/>
  <c r="J81" i="4"/>
  <c r="J138" i="4"/>
  <c r="E152" i="31" l="1"/>
  <c r="T38" i="9"/>
  <c r="T92" i="9"/>
  <c r="T124" i="9"/>
  <c r="J152" i="32"/>
  <c r="J152" i="4"/>
  <c r="T49" i="9"/>
  <c r="T75" i="9"/>
  <c r="T151" i="9"/>
  <c r="W152" i="4"/>
  <c r="T138" i="9"/>
  <c r="T81" i="9"/>
  <c r="J124" i="5"/>
  <c r="T143" i="9"/>
  <c r="J38" i="5"/>
  <c r="J81" i="5"/>
  <c r="J151" i="5"/>
  <c r="J75" i="5"/>
  <c r="J138" i="5"/>
  <c r="J143" i="5"/>
  <c r="J92" i="5"/>
  <c r="J49" i="5"/>
  <c r="T152" i="9" l="1"/>
  <c r="J152" i="5"/>
  <c r="J151" i="22"/>
  <c r="J143" i="22"/>
  <c r="J138" i="22"/>
  <c r="J124" i="22"/>
  <c r="J92" i="22"/>
  <c r="J81" i="22"/>
  <c r="J75" i="22"/>
  <c r="J49" i="22"/>
  <c r="J38" i="22"/>
  <c r="J152" i="22" l="1"/>
  <c r="J151" i="9"/>
  <c r="J143" i="9"/>
  <c r="J138" i="9"/>
  <c r="J124" i="9"/>
  <c r="J92" i="9"/>
  <c r="J81" i="9"/>
  <c r="J75" i="9"/>
  <c r="J49" i="9"/>
  <c r="J38" i="9"/>
  <c r="J138" i="3" l="1"/>
  <c r="J143" i="3"/>
  <c r="J75" i="3"/>
  <c r="J151" i="3"/>
  <c r="J81" i="3"/>
  <c r="J92" i="3"/>
  <c r="J38" i="3"/>
  <c r="J124" i="3"/>
  <c r="J152" i="9"/>
  <c r="J38" i="2" l="1"/>
  <c r="J49" i="2"/>
  <c r="J75" i="2"/>
  <c r="J92" i="2"/>
  <c r="J124" i="2"/>
  <c r="J143" i="2"/>
  <c r="J81" i="2"/>
  <c r="J138" i="2"/>
  <c r="J151" i="2"/>
  <c r="J152" i="3"/>
  <c r="J152" i="2" l="1"/>
  <c r="AR151" i="1"/>
  <c r="AR143" i="1"/>
  <c r="AR124" i="1"/>
  <c r="AR92" i="1"/>
  <c r="AR81" i="1"/>
  <c r="AR75" i="1"/>
  <c r="AR49" i="1"/>
  <c r="AR38" i="1"/>
  <c r="AR138" i="1"/>
  <c r="AE151" i="1"/>
  <c r="AE138" i="1"/>
  <c r="AE92" i="1"/>
  <c r="AE81" i="1"/>
  <c r="AE75" i="1"/>
  <c r="AE49" i="1"/>
  <c r="AE38" i="1"/>
  <c r="AE124" i="1"/>
  <c r="J138" i="10" l="1"/>
  <c r="J81" i="10"/>
  <c r="J124" i="10"/>
  <c r="J49" i="10"/>
  <c r="J75" i="10"/>
  <c r="J49" i="1"/>
  <c r="J75" i="1"/>
  <c r="J138" i="1"/>
  <c r="J151" i="10"/>
  <c r="J143" i="1"/>
  <c r="J143" i="10"/>
  <c r="J124" i="1"/>
  <c r="J38" i="1"/>
  <c r="J81" i="1"/>
  <c r="J92" i="1"/>
  <c r="J38" i="10"/>
  <c r="J92" i="10"/>
  <c r="J151" i="1"/>
  <c r="U38" i="1"/>
  <c r="AR152" i="1"/>
  <c r="AE152" i="1"/>
  <c r="J152" i="10" l="1"/>
  <c r="J152" i="1"/>
  <c r="W151" i="28"/>
  <c r="W143" i="28"/>
  <c r="W138" i="28"/>
  <c r="W124" i="28"/>
  <c r="W92" i="28"/>
  <c r="W81" i="28"/>
  <c r="W75" i="28"/>
  <c r="W49" i="28"/>
  <c r="W38" i="28"/>
  <c r="W151" i="6" l="1"/>
  <c r="J143" i="29"/>
  <c r="J124" i="6"/>
  <c r="W75" i="6"/>
  <c r="J38" i="29"/>
  <c r="J81" i="29"/>
  <c r="J49" i="28"/>
  <c r="J92" i="28"/>
  <c r="J151" i="29"/>
  <c r="J151" i="28"/>
  <c r="J138" i="28"/>
  <c r="J124" i="29"/>
  <c r="J138" i="29"/>
  <c r="J75" i="28"/>
  <c r="J49" i="6"/>
  <c r="J75" i="6"/>
  <c r="J138" i="6"/>
  <c r="J151" i="6"/>
  <c r="W38" i="6"/>
  <c r="W49" i="6"/>
  <c r="W81" i="6"/>
  <c r="W92" i="6"/>
  <c r="W124" i="6"/>
  <c r="W143" i="6"/>
  <c r="J38" i="6"/>
  <c r="J38" i="28"/>
  <c r="J92" i="6"/>
  <c r="J143" i="6"/>
  <c r="W138" i="6"/>
  <c r="J81" i="6"/>
  <c r="J49" i="29"/>
  <c r="J75" i="29"/>
  <c r="J92" i="29"/>
  <c r="J81" i="28"/>
  <c r="J124" i="28"/>
  <c r="J143" i="28"/>
  <c r="W152" i="28"/>
  <c r="J152" i="6" l="1"/>
  <c r="J152" i="28"/>
  <c r="W152" i="6"/>
  <c r="J152" i="29"/>
  <c r="I65" i="23" l="1"/>
  <c r="I46" i="23"/>
  <c r="X76" i="23" l="1"/>
  <c r="X75" i="23"/>
  <c r="X74" i="23"/>
  <c r="X73" i="23"/>
  <c r="X72" i="23"/>
  <c r="X71" i="23"/>
  <c r="X70" i="23"/>
  <c r="X69" i="23"/>
  <c r="X68" i="23"/>
  <c r="X67" i="23"/>
  <c r="X66" i="23"/>
  <c r="X65" i="23"/>
  <c r="W76" i="23"/>
  <c r="W75" i="23"/>
  <c r="W74" i="23"/>
  <c r="W73" i="23"/>
  <c r="W72" i="23"/>
  <c r="W71" i="23"/>
  <c r="W70" i="23"/>
  <c r="W69" i="23"/>
  <c r="W68" i="23"/>
  <c r="W67" i="23"/>
  <c r="W66" i="23"/>
  <c r="W65" i="23"/>
  <c r="V76" i="23"/>
  <c r="V75" i="23"/>
  <c r="V74" i="23"/>
  <c r="V73" i="23"/>
  <c r="V72" i="23"/>
  <c r="V71" i="23"/>
  <c r="V70" i="23"/>
  <c r="V69" i="23"/>
  <c r="Q12" i="24" s="1"/>
  <c r="V68" i="23"/>
  <c r="V67" i="23"/>
  <c r="V66" i="23"/>
  <c r="V65" i="23"/>
  <c r="U76" i="23"/>
  <c r="U75" i="23"/>
  <c r="U74" i="23"/>
  <c r="U73" i="23"/>
  <c r="U72" i="23"/>
  <c r="U71" i="23"/>
  <c r="U70" i="23"/>
  <c r="U69" i="23"/>
  <c r="U68" i="23"/>
  <c r="U67" i="23"/>
  <c r="U66" i="23"/>
  <c r="U65" i="23"/>
  <c r="T76" i="23"/>
  <c r="T75" i="23"/>
  <c r="T74" i="23"/>
  <c r="T73" i="23"/>
  <c r="T72" i="23"/>
  <c r="T71" i="23"/>
  <c r="T70" i="23"/>
  <c r="T69" i="23"/>
  <c r="T68" i="23"/>
  <c r="T67" i="23"/>
  <c r="T66" i="23"/>
  <c r="Q76" i="23"/>
  <c r="Q75" i="23"/>
  <c r="Q74" i="23"/>
  <c r="Q73" i="23"/>
  <c r="Q72" i="23"/>
  <c r="Q71" i="23"/>
  <c r="Q70" i="23"/>
  <c r="Q69" i="23"/>
  <c r="Q68" i="23"/>
  <c r="Q67" i="23"/>
  <c r="Q66" i="23"/>
  <c r="Q65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O76" i="23"/>
  <c r="O75" i="23"/>
  <c r="O74" i="23"/>
  <c r="O73" i="23"/>
  <c r="O72" i="23"/>
  <c r="O71" i="23"/>
  <c r="O70" i="23"/>
  <c r="O69" i="23"/>
  <c r="O68" i="23"/>
  <c r="O67" i="23"/>
  <c r="O66" i="23"/>
  <c r="O65" i="23"/>
  <c r="N76" i="23"/>
  <c r="N75" i="23"/>
  <c r="N74" i="23"/>
  <c r="N73" i="23"/>
  <c r="N72" i="23"/>
  <c r="N71" i="23"/>
  <c r="N70" i="23"/>
  <c r="N69" i="23"/>
  <c r="N68" i="23"/>
  <c r="N67" i="23"/>
  <c r="N66" i="23"/>
  <c r="N65" i="23"/>
  <c r="M76" i="23"/>
  <c r="M75" i="23"/>
  <c r="M74" i="23"/>
  <c r="M73" i="23"/>
  <c r="M72" i="23"/>
  <c r="M71" i="23"/>
  <c r="M70" i="23"/>
  <c r="M69" i="23"/>
  <c r="M68" i="23"/>
  <c r="M67" i="23"/>
  <c r="M66" i="23"/>
  <c r="M65" i="23"/>
  <c r="L76" i="23"/>
  <c r="L75" i="23"/>
  <c r="L74" i="23"/>
  <c r="L73" i="23"/>
  <c r="L72" i="23"/>
  <c r="L71" i="23"/>
  <c r="L70" i="23"/>
  <c r="L69" i="23"/>
  <c r="L68" i="23"/>
  <c r="L67" i="23"/>
  <c r="L66" i="23"/>
  <c r="L65" i="23"/>
  <c r="K76" i="23"/>
  <c r="K75" i="23"/>
  <c r="K74" i="23"/>
  <c r="K73" i="23"/>
  <c r="K72" i="23"/>
  <c r="K71" i="23"/>
  <c r="K70" i="23"/>
  <c r="K69" i="23"/>
  <c r="K68" i="23"/>
  <c r="K67" i="23"/>
  <c r="K66" i="23"/>
  <c r="K65" i="23"/>
  <c r="J76" i="23"/>
  <c r="J75" i="23"/>
  <c r="J74" i="23"/>
  <c r="J73" i="23"/>
  <c r="J72" i="23"/>
  <c r="J71" i="23"/>
  <c r="J70" i="23"/>
  <c r="J69" i="23"/>
  <c r="J68" i="23"/>
  <c r="J67" i="23"/>
  <c r="J66" i="23"/>
  <c r="J65" i="23"/>
  <c r="I76" i="23"/>
  <c r="I66" i="23"/>
  <c r="I67" i="23"/>
  <c r="I68" i="23"/>
  <c r="I69" i="23"/>
  <c r="I70" i="23"/>
  <c r="I71" i="23"/>
  <c r="I72" i="23"/>
  <c r="I73" i="23"/>
  <c r="I74" i="23"/>
  <c r="I75" i="23"/>
  <c r="H72" i="23"/>
  <c r="H66" i="23"/>
  <c r="H67" i="23"/>
  <c r="H68" i="23"/>
  <c r="H69" i="23"/>
  <c r="H70" i="23"/>
  <c r="H71" i="23"/>
  <c r="H73" i="23"/>
  <c r="H74" i="23"/>
  <c r="H75" i="23"/>
  <c r="H76" i="23"/>
  <c r="H65" i="23"/>
  <c r="G66" i="23"/>
  <c r="G67" i="23"/>
  <c r="G68" i="23"/>
  <c r="G69" i="23"/>
  <c r="G70" i="23"/>
  <c r="G71" i="23"/>
  <c r="G72" i="23"/>
  <c r="G73" i="23"/>
  <c r="G74" i="23"/>
  <c r="G75" i="23"/>
  <c r="G76" i="23"/>
  <c r="AE76" i="23"/>
  <c r="AE75" i="23"/>
  <c r="AE74" i="23"/>
  <c r="AE73" i="23"/>
  <c r="AE72" i="23"/>
  <c r="AE71" i="23"/>
  <c r="AE70" i="23"/>
  <c r="AE69" i="23"/>
  <c r="AE68" i="23"/>
  <c r="AE67" i="23"/>
  <c r="AE66" i="23"/>
  <c r="AF65" i="23"/>
  <c r="AE65" i="23"/>
  <c r="I49" i="32" l="1"/>
  <c r="I75" i="32"/>
  <c r="I81" i="32"/>
  <c r="I124" i="32"/>
  <c r="I151" i="4"/>
  <c r="I138" i="4"/>
  <c r="I92" i="32"/>
  <c r="I151" i="32"/>
  <c r="I143" i="32"/>
  <c r="I38" i="32"/>
  <c r="I138" i="32"/>
  <c r="I49" i="4"/>
  <c r="I81" i="4"/>
  <c r="I124" i="4"/>
  <c r="I92" i="4"/>
  <c r="I38" i="4"/>
  <c r="I143" i="4"/>
  <c r="I75" i="4"/>
  <c r="AB81" i="12"/>
  <c r="I143" i="2"/>
  <c r="AQ151" i="1"/>
  <c r="AD75" i="2"/>
  <c r="V152" i="4" l="1"/>
  <c r="AD138" i="2"/>
  <c r="AB124" i="13"/>
  <c r="I152" i="4"/>
  <c r="I152" i="32"/>
  <c r="I138" i="9"/>
  <c r="AQ138" i="2"/>
  <c r="AQ143" i="1"/>
  <c r="O124" i="12"/>
  <c r="AQ143" i="2"/>
  <c r="AD49" i="1"/>
  <c r="I92" i="22"/>
  <c r="I138" i="5"/>
  <c r="AD38" i="2"/>
  <c r="AD143" i="2"/>
  <c r="AQ75" i="2"/>
  <c r="AQ124" i="2"/>
  <c r="I143" i="22"/>
  <c r="AQ38" i="1"/>
  <c r="AD124" i="1"/>
  <c r="I81" i="3"/>
  <c r="I151" i="3"/>
  <c r="I49" i="9"/>
  <c r="I81" i="9"/>
  <c r="I124" i="9"/>
  <c r="AD81" i="2"/>
  <c r="AD124" i="2"/>
  <c r="I38" i="2"/>
  <c r="I151" i="2"/>
  <c r="I143" i="3"/>
  <c r="AB92" i="13"/>
  <c r="O38" i="12"/>
  <c r="AB49" i="12"/>
  <c r="AB124" i="12"/>
  <c r="I49" i="2"/>
  <c r="I124" i="2"/>
  <c r="I138" i="2"/>
  <c r="I92" i="3"/>
  <c r="I138" i="3"/>
  <c r="I75" i="9"/>
  <c r="I38" i="22"/>
  <c r="I75" i="5"/>
  <c r="O75" i="12"/>
  <c r="O151" i="12"/>
  <c r="AD38" i="1"/>
  <c r="AD81" i="1"/>
  <c r="AD138" i="1"/>
  <c r="AD92" i="2"/>
  <c r="AD151" i="2"/>
  <c r="AQ49" i="2"/>
  <c r="AQ81" i="2"/>
  <c r="AQ81" i="1"/>
  <c r="AQ124" i="1"/>
  <c r="I81" i="2"/>
  <c r="I38" i="9"/>
  <c r="I143" i="9"/>
  <c r="AB38" i="12"/>
  <c r="AB138" i="12"/>
  <c r="AB151" i="12"/>
  <c r="AD92" i="1"/>
  <c r="AD151" i="1"/>
  <c r="AQ38" i="2"/>
  <c r="AQ92" i="2"/>
  <c r="AQ151" i="2"/>
  <c r="I75" i="2"/>
  <c r="I92" i="2"/>
  <c r="I38" i="3"/>
  <c r="I75" i="3"/>
  <c r="I92" i="9"/>
  <c r="I151" i="9"/>
  <c r="AB38" i="13"/>
  <c r="AB75" i="13"/>
  <c r="AB151" i="13"/>
  <c r="AD75" i="1"/>
  <c r="AD49" i="2"/>
  <c r="I81" i="22"/>
  <c r="O38" i="13"/>
  <c r="AB143" i="13"/>
  <c r="I124" i="22"/>
  <c r="I138" i="22"/>
  <c r="I38" i="5"/>
  <c r="I49" i="5"/>
  <c r="I81" i="5"/>
  <c r="I124" i="5"/>
  <c r="I143" i="5"/>
  <c r="O49" i="13"/>
  <c r="AB92" i="12"/>
  <c r="AB143" i="12"/>
  <c r="AQ49" i="1"/>
  <c r="AQ75" i="1"/>
  <c r="AQ92" i="1"/>
  <c r="AQ138" i="1"/>
  <c r="I124" i="3"/>
  <c r="I49" i="22"/>
  <c r="I75" i="22"/>
  <c r="I151" i="22"/>
  <c r="I92" i="5"/>
  <c r="I151" i="5"/>
  <c r="O143" i="12"/>
  <c r="AB75" i="12"/>
  <c r="O138" i="12"/>
  <c r="O92" i="12"/>
  <c r="O81" i="12"/>
  <c r="O49" i="12"/>
  <c r="AB138" i="13"/>
  <c r="AB81" i="13"/>
  <c r="AB49" i="13"/>
  <c r="O151" i="13"/>
  <c r="O81" i="13"/>
  <c r="O75" i="13"/>
  <c r="O124" i="13"/>
  <c r="O138" i="13"/>
  <c r="O143" i="13"/>
  <c r="O92" i="13"/>
  <c r="I49" i="1"/>
  <c r="I81" i="10" l="1"/>
  <c r="AD152" i="1"/>
  <c r="AQ152" i="2"/>
  <c r="I143" i="10"/>
  <c r="I152" i="5"/>
  <c r="AQ152" i="1"/>
  <c r="I152" i="3"/>
  <c r="I152" i="9"/>
  <c r="AD152" i="2"/>
  <c r="I152" i="22"/>
  <c r="I152" i="2"/>
  <c r="O152" i="12"/>
  <c r="I38" i="10"/>
  <c r="I151" i="10"/>
  <c r="AB152" i="12"/>
  <c r="AB152" i="13"/>
  <c r="O152" i="13"/>
  <c r="I75" i="10"/>
  <c r="I92" i="10"/>
  <c r="I49" i="10"/>
  <c r="I124" i="10"/>
  <c r="I138" i="10"/>
  <c r="I92" i="1"/>
  <c r="I124" i="1"/>
  <c r="I143" i="1"/>
  <c r="I81" i="1"/>
  <c r="I38" i="1"/>
  <c r="I138" i="1"/>
  <c r="I75" i="1"/>
  <c r="I151" i="1"/>
  <c r="I124" i="6" l="1"/>
  <c r="I81" i="6"/>
  <c r="I152" i="10"/>
  <c r="I143" i="28"/>
  <c r="V138" i="6"/>
  <c r="I75" i="29"/>
  <c r="I152" i="1"/>
  <c r="V151" i="28"/>
  <c r="V75" i="28"/>
  <c r="V49" i="28"/>
  <c r="V138" i="28"/>
  <c r="V92" i="28"/>
  <c r="V124" i="28"/>
  <c r="V143" i="28"/>
  <c r="V38" i="28"/>
  <c r="V81" i="28"/>
  <c r="I49" i="6"/>
  <c r="I92" i="6"/>
  <c r="V38" i="6"/>
  <c r="V49" i="6"/>
  <c r="V92" i="6"/>
  <c r="V124" i="6"/>
  <c r="V143" i="6"/>
  <c r="V151" i="6"/>
  <c r="I38" i="29"/>
  <c r="I49" i="29"/>
  <c r="I81" i="29"/>
  <c r="I138" i="29"/>
  <c r="I143" i="29"/>
  <c r="I38" i="28"/>
  <c r="I75" i="28"/>
  <c r="I138" i="28"/>
  <c r="I75" i="6"/>
  <c r="I138" i="6"/>
  <c r="V81" i="6"/>
  <c r="V75" i="6"/>
  <c r="I92" i="29"/>
  <c r="I151" i="29"/>
  <c r="I92" i="28"/>
  <c r="I151" i="28"/>
  <c r="I38" i="6"/>
  <c r="I143" i="6"/>
  <c r="I151" i="6"/>
  <c r="I124" i="29"/>
  <c r="I49" i="28"/>
  <c r="I81" i="28"/>
  <c r="I124" i="28"/>
  <c r="F38" i="34"/>
  <c r="G38" i="34"/>
  <c r="D38" i="34" s="1"/>
  <c r="C38" i="34" s="1"/>
  <c r="V13" i="24" s="1"/>
  <c r="H38" i="34"/>
  <c r="I38" i="34"/>
  <c r="J38" i="34"/>
  <c r="K38" i="34"/>
  <c r="L38" i="34"/>
  <c r="F110" i="34"/>
  <c r="G110" i="34"/>
  <c r="H110" i="34"/>
  <c r="I110" i="34"/>
  <c r="J110" i="34"/>
  <c r="K110" i="34"/>
  <c r="L110" i="34"/>
  <c r="E110" i="34"/>
  <c r="E92" i="34"/>
  <c r="F92" i="34"/>
  <c r="G92" i="34"/>
  <c r="D92" i="34" s="1"/>
  <c r="C92" i="34" s="1"/>
  <c r="V18" i="24" s="1"/>
  <c r="H92" i="34"/>
  <c r="I92" i="34"/>
  <c r="J92" i="34"/>
  <c r="K92" i="34"/>
  <c r="L92" i="34"/>
  <c r="L150" i="34"/>
  <c r="K150" i="34"/>
  <c r="J150" i="34"/>
  <c r="I150" i="34"/>
  <c r="H150" i="34"/>
  <c r="G150" i="34"/>
  <c r="D150" i="34" s="1"/>
  <c r="F150" i="34"/>
  <c r="E150" i="34"/>
  <c r="L142" i="34"/>
  <c r="K142" i="34"/>
  <c r="J142" i="34"/>
  <c r="I142" i="34"/>
  <c r="H142" i="34"/>
  <c r="G142" i="34"/>
  <c r="F142" i="34"/>
  <c r="E142" i="34"/>
  <c r="L137" i="34"/>
  <c r="K137" i="34"/>
  <c r="J137" i="34"/>
  <c r="I137" i="34"/>
  <c r="H137" i="34"/>
  <c r="G137" i="34"/>
  <c r="D137" i="34" s="1"/>
  <c r="C137" i="34" s="1"/>
  <c r="V21" i="24" s="1"/>
  <c r="F137" i="34"/>
  <c r="E137" i="34"/>
  <c r="L123" i="34"/>
  <c r="K123" i="34"/>
  <c r="J123" i="34"/>
  <c r="I123" i="34"/>
  <c r="H123" i="34"/>
  <c r="G123" i="34"/>
  <c r="F123" i="34"/>
  <c r="E123" i="34"/>
  <c r="L81" i="34"/>
  <c r="K81" i="34"/>
  <c r="J81" i="34"/>
  <c r="I81" i="34"/>
  <c r="H81" i="34"/>
  <c r="G81" i="34"/>
  <c r="D81" i="34" s="1"/>
  <c r="F81" i="34"/>
  <c r="E81" i="34"/>
  <c r="L75" i="34"/>
  <c r="K75" i="34"/>
  <c r="J75" i="34"/>
  <c r="I75" i="34"/>
  <c r="H75" i="34"/>
  <c r="G75" i="34"/>
  <c r="D75" i="34" s="1"/>
  <c r="F75" i="34"/>
  <c r="E75" i="34"/>
  <c r="L64" i="34"/>
  <c r="K64" i="34"/>
  <c r="J64" i="34"/>
  <c r="I64" i="34"/>
  <c r="H64" i="34"/>
  <c r="G64" i="34"/>
  <c r="D64" i="34" s="1"/>
  <c r="F64" i="34"/>
  <c r="E64" i="34"/>
  <c r="L49" i="34"/>
  <c r="K49" i="34"/>
  <c r="J49" i="34"/>
  <c r="I49" i="34"/>
  <c r="H49" i="34"/>
  <c r="G49" i="34"/>
  <c r="F49" i="34"/>
  <c r="E49" i="34"/>
  <c r="D142" i="34" l="1"/>
  <c r="C142" i="34" s="1"/>
  <c r="V22" i="24" s="1"/>
  <c r="D123" i="34"/>
  <c r="C123" i="34" s="1"/>
  <c r="V20" i="24" s="1"/>
  <c r="D110" i="34"/>
  <c r="C110" i="34" s="1"/>
  <c r="V19" i="24" s="1"/>
  <c r="C81" i="34"/>
  <c r="V17" i="24" s="1"/>
  <c r="C75" i="34"/>
  <c r="V16" i="24" s="1"/>
  <c r="C64" i="34"/>
  <c r="V15" i="24" s="1"/>
  <c r="D49" i="34"/>
  <c r="C49" i="34" s="1"/>
  <c r="V14" i="24" s="1"/>
  <c r="C150" i="34"/>
  <c r="V23" i="24" s="1"/>
  <c r="I152" i="29"/>
  <c r="I152" i="6"/>
  <c r="V152" i="6"/>
  <c r="I152" i="28"/>
  <c r="V152" i="28"/>
  <c r="J151" i="34"/>
  <c r="K151" i="34"/>
  <c r="L151" i="34"/>
  <c r="I151" i="34"/>
  <c r="E151" i="34"/>
  <c r="F151" i="34"/>
  <c r="G151" i="34"/>
  <c r="H151" i="34"/>
  <c r="C26" i="34"/>
  <c r="V12" i="24" s="1"/>
  <c r="R111" i="9" l="1"/>
  <c r="S111" i="9"/>
  <c r="D111" i="31" l="1"/>
  <c r="C111" i="31" s="1"/>
  <c r="E111" i="12"/>
  <c r="D111" i="12" s="1"/>
  <c r="E111" i="13"/>
  <c r="E49" i="3"/>
  <c r="S111" i="2" l="1"/>
  <c r="R111" i="2" s="1"/>
  <c r="S111" i="1"/>
  <c r="R111" i="1" s="1"/>
  <c r="U138" i="2"/>
  <c r="U38" i="2"/>
  <c r="U92" i="2"/>
  <c r="U151" i="2"/>
  <c r="U75" i="2"/>
  <c r="U124" i="2"/>
  <c r="U143" i="2"/>
  <c r="U81" i="2"/>
  <c r="U49" i="2"/>
  <c r="U152" i="2" l="1"/>
  <c r="O46" i="23"/>
  <c r="H38" i="29" l="1"/>
  <c r="F147" i="12" l="1"/>
  <c r="F142" i="12"/>
  <c r="F137" i="12"/>
  <c r="F133" i="12"/>
  <c r="F129" i="12"/>
  <c r="F125" i="12"/>
  <c r="F120" i="12"/>
  <c r="F116" i="12"/>
  <c r="F112" i="12"/>
  <c r="F106" i="12"/>
  <c r="F102" i="12"/>
  <c r="F98" i="12"/>
  <c r="F94" i="12"/>
  <c r="F89" i="12"/>
  <c r="F85" i="12"/>
  <c r="F80" i="12"/>
  <c r="F76" i="12"/>
  <c r="F71" i="12"/>
  <c r="F67" i="12"/>
  <c r="F61" i="12"/>
  <c r="F57" i="12"/>
  <c r="F53" i="12"/>
  <c r="F48" i="12"/>
  <c r="F44" i="12"/>
  <c r="F40" i="12"/>
  <c r="F35" i="12"/>
  <c r="F31" i="12"/>
  <c r="F27" i="12"/>
  <c r="F21" i="12"/>
  <c r="F17" i="12"/>
  <c r="F13" i="12"/>
  <c r="F14" i="12" l="1"/>
  <c r="F18" i="12"/>
  <c r="F22" i="12"/>
  <c r="F28" i="12"/>
  <c r="F32" i="12"/>
  <c r="F36" i="12"/>
  <c r="F41" i="12"/>
  <c r="F45" i="12"/>
  <c r="F50" i="12"/>
  <c r="F54" i="12"/>
  <c r="F58" i="12"/>
  <c r="F62" i="12"/>
  <c r="F68" i="12"/>
  <c r="F72" i="12"/>
  <c r="F77" i="12"/>
  <c r="F82" i="12"/>
  <c r="F86" i="12"/>
  <c r="F90" i="12"/>
  <c r="F95" i="12"/>
  <c r="F99" i="12"/>
  <c r="F103" i="12"/>
  <c r="F107" i="12"/>
  <c r="F113" i="12"/>
  <c r="F117" i="12"/>
  <c r="F121" i="12"/>
  <c r="F126" i="12"/>
  <c r="F130" i="12"/>
  <c r="F134" i="12"/>
  <c r="F139" i="12"/>
  <c r="F144" i="12"/>
  <c r="F148" i="12"/>
  <c r="F15" i="12"/>
  <c r="F19" i="12"/>
  <c r="F23" i="12"/>
  <c r="F29" i="12"/>
  <c r="F33" i="12"/>
  <c r="F37" i="12"/>
  <c r="F42" i="12"/>
  <c r="F46" i="12"/>
  <c r="F51" i="12"/>
  <c r="F55" i="12"/>
  <c r="F59" i="12"/>
  <c r="F65" i="12"/>
  <c r="F69" i="12"/>
  <c r="F73" i="12"/>
  <c r="F78" i="12"/>
  <c r="F83" i="12"/>
  <c r="F87" i="12"/>
  <c r="F91" i="12"/>
  <c r="F96" i="12"/>
  <c r="F100" i="12"/>
  <c r="F104" i="12"/>
  <c r="F108" i="12"/>
  <c r="F114" i="12"/>
  <c r="F118" i="12"/>
  <c r="F122" i="12"/>
  <c r="F127" i="12"/>
  <c r="F131" i="12"/>
  <c r="F135" i="12"/>
  <c r="F140" i="12"/>
  <c r="F145" i="12"/>
  <c r="F149" i="12"/>
  <c r="F12" i="12"/>
  <c r="F16" i="12"/>
  <c r="F20" i="12"/>
  <c r="F24" i="12"/>
  <c r="F30" i="12"/>
  <c r="F34" i="12"/>
  <c r="F39" i="12"/>
  <c r="F43" i="12"/>
  <c r="F47" i="12"/>
  <c r="F52" i="12"/>
  <c r="F56" i="12"/>
  <c r="F60" i="12"/>
  <c r="F66" i="12"/>
  <c r="F70" i="12"/>
  <c r="F74" i="12"/>
  <c r="F79" i="12"/>
  <c r="F84" i="12"/>
  <c r="F88" i="12"/>
  <c r="F93" i="12"/>
  <c r="F97" i="12"/>
  <c r="F101" i="12"/>
  <c r="F105" i="12"/>
  <c r="F109" i="12"/>
  <c r="F115" i="12"/>
  <c r="F119" i="12"/>
  <c r="F123" i="12"/>
  <c r="F128" i="12"/>
  <c r="F132" i="12"/>
  <c r="F136" i="12"/>
  <c r="F141" i="12"/>
  <c r="F146" i="12"/>
  <c r="F150" i="12"/>
  <c r="F26" i="12" l="1"/>
  <c r="C26" i="12" s="1"/>
  <c r="F111" i="12"/>
  <c r="C111" i="12" s="1"/>
  <c r="F64" i="12"/>
  <c r="C64" i="12" s="1"/>
  <c r="F151" i="12"/>
  <c r="AQ7" i="23" l="1"/>
  <c r="AQ15" i="23"/>
  <c r="AM15" i="23"/>
  <c r="AM6" i="23"/>
  <c r="AM18" i="23"/>
  <c r="AM19" i="23"/>
  <c r="AM20" i="23"/>
  <c r="AM21" i="23"/>
  <c r="AM22" i="23"/>
  <c r="AM23" i="23"/>
  <c r="AM24" i="23"/>
  <c r="AM25" i="23"/>
  <c r="AM38" i="23"/>
  <c r="AM39" i="23"/>
  <c r="AM40" i="23"/>
  <c r="AJ7" i="23"/>
  <c r="AJ8" i="23"/>
  <c r="AJ9" i="23"/>
  <c r="AJ10" i="23"/>
  <c r="AJ11" i="23"/>
  <c r="AJ12" i="23"/>
  <c r="AJ13" i="23"/>
  <c r="AJ14" i="23"/>
  <c r="AJ15" i="23"/>
  <c r="AJ16" i="23"/>
  <c r="AJ17" i="23"/>
  <c r="AJ6" i="23"/>
  <c r="AI8" i="23"/>
  <c r="AI7" i="23"/>
  <c r="AM7" i="23" s="1"/>
  <c r="AI6" i="23"/>
  <c r="AI9" i="23"/>
  <c r="AI10" i="23"/>
  <c r="AI11" i="23"/>
  <c r="AI12" i="23"/>
  <c r="AI13" i="23"/>
  <c r="AI14" i="23"/>
  <c r="AI15" i="23"/>
  <c r="AI16" i="23"/>
  <c r="AQ16" i="23" s="1"/>
  <c r="AI17" i="23"/>
  <c r="AI18" i="23"/>
  <c r="AI19" i="23"/>
  <c r="AI20" i="23"/>
  <c r="AI21" i="23"/>
  <c r="AI22" i="23"/>
  <c r="AI23" i="23"/>
  <c r="AI24" i="23"/>
  <c r="AI25" i="23"/>
  <c r="AI26" i="23"/>
  <c r="AI27" i="23"/>
  <c r="AI28" i="23"/>
  <c r="AI29" i="23"/>
  <c r="AI30" i="23"/>
  <c r="AI31" i="23"/>
  <c r="AI32" i="23"/>
  <c r="AI33" i="23"/>
  <c r="AI34" i="23"/>
  <c r="AI35" i="23"/>
  <c r="AI36" i="23"/>
  <c r="AI37" i="23"/>
  <c r="AI38" i="23"/>
  <c r="AI39" i="23"/>
  <c r="AI40" i="23"/>
  <c r="AM14" i="23" l="1"/>
  <c r="AO14" i="23"/>
  <c r="AK14" i="23"/>
  <c r="AK8" i="23"/>
  <c r="AO8" i="23"/>
  <c r="AR11" i="23"/>
  <c r="AP11" i="23"/>
  <c r="AL11" i="23"/>
  <c r="AM13" i="23"/>
  <c r="AO13" i="23"/>
  <c r="AK13" i="23"/>
  <c r="AR6" i="23"/>
  <c r="AL6" i="23"/>
  <c r="AP6" i="23"/>
  <c r="AR10" i="23"/>
  <c r="AP10" i="23"/>
  <c r="AL10" i="23"/>
  <c r="AO12" i="23"/>
  <c r="AK12" i="23"/>
  <c r="AR17" i="23"/>
  <c r="AP17" i="23"/>
  <c r="AL17" i="23"/>
  <c r="AR9" i="23"/>
  <c r="AP9" i="23"/>
  <c r="AL9" i="23"/>
  <c r="AM12" i="23"/>
  <c r="AQ11" i="23"/>
  <c r="AK11" i="23"/>
  <c r="AO11" i="23"/>
  <c r="AR16" i="23"/>
  <c r="AP16" i="23"/>
  <c r="AL16" i="23"/>
  <c r="AP8" i="23"/>
  <c r="AL8" i="23"/>
  <c r="AQ10" i="23"/>
  <c r="AO10" i="23"/>
  <c r="AK10" i="23"/>
  <c r="AP15" i="23"/>
  <c r="AL15" i="23"/>
  <c r="AP7" i="23"/>
  <c r="AL7" i="23"/>
  <c r="AQ17" i="23"/>
  <c r="AO17" i="23"/>
  <c r="AK17" i="23"/>
  <c r="AQ9" i="23"/>
  <c r="AO9" i="23"/>
  <c r="AK9" i="23"/>
  <c r="AP14" i="23"/>
  <c r="AL14" i="23"/>
  <c r="AM16" i="23"/>
  <c r="AO16" i="23"/>
  <c r="AK16" i="23"/>
  <c r="AQ6" i="23"/>
  <c r="AK6" i="23"/>
  <c r="AO6" i="23"/>
  <c r="AP13" i="23"/>
  <c r="AL13" i="23"/>
  <c r="AQ14" i="23"/>
  <c r="AO15" i="23"/>
  <c r="AK15" i="23"/>
  <c r="AK7" i="23"/>
  <c r="AO7" i="23"/>
  <c r="AR12" i="23"/>
  <c r="AP12" i="23"/>
  <c r="AL12" i="23"/>
  <c r="AQ8" i="23"/>
  <c r="AM17" i="23"/>
  <c r="AM9" i="23"/>
  <c r="AN13" i="23"/>
  <c r="AQ13" i="23"/>
  <c r="AR13" i="23"/>
  <c r="AN8" i="23"/>
  <c r="AR8" i="23"/>
  <c r="AM11" i="23"/>
  <c r="AN15" i="23"/>
  <c r="AN7" i="23"/>
  <c r="AR15" i="23"/>
  <c r="AR7" i="23"/>
  <c r="AN14" i="23"/>
  <c r="AR14" i="23"/>
  <c r="AM8" i="23"/>
  <c r="AN12" i="23"/>
  <c r="AQ12" i="23"/>
  <c r="AN16" i="23"/>
  <c r="AM10" i="23"/>
  <c r="AN11" i="23"/>
  <c r="AN6" i="23"/>
  <c r="AN10" i="23"/>
  <c r="AN17" i="23"/>
  <c r="AN9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96" i="23"/>
  <c r="AF95" i="23"/>
  <c r="AF94" i="23"/>
  <c r="AF93" i="23"/>
  <c r="AF92" i="23"/>
  <c r="AF91" i="23"/>
  <c r="AF90" i="23"/>
  <c r="AF89" i="23"/>
  <c r="AF88" i="23"/>
  <c r="AF87" i="23"/>
  <c r="AF86" i="23"/>
  <c r="AF57" i="23"/>
  <c r="AE57" i="23"/>
  <c r="AF56" i="23"/>
  <c r="AE56" i="23"/>
  <c r="AF55" i="23"/>
  <c r="AE55" i="23"/>
  <c r="AF54" i="23"/>
  <c r="AE54" i="23"/>
  <c r="AF53" i="23"/>
  <c r="AE53" i="23"/>
  <c r="AF52" i="23"/>
  <c r="AE52" i="23"/>
  <c r="AF51" i="23"/>
  <c r="AE51" i="23"/>
  <c r="AF50" i="23"/>
  <c r="AE50" i="23"/>
  <c r="AF49" i="23"/>
  <c r="AE49" i="23"/>
  <c r="AF48" i="23"/>
  <c r="AE48" i="23"/>
  <c r="AF47" i="23"/>
  <c r="AE47" i="23"/>
  <c r="AF46" i="23"/>
  <c r="AE46" i="23"/>
  <c r="AF37" i="23"/>
  <c r="AM37" i="23" s="1"/>
  <c r="AF36" i="23"/>
  <c r="AM36" i="23" s="1"/>
  <c r="AF35" i="23"/>
  <c r="AM35" i="23" s="1"/>
  <c r="AF34" i="23"/>
  <c r="AM34" i="23" s="1"/>
  <c r="AF33" i="23"/>
  <c r="AM33" i="23" s="1"/>
  <c r="AF32" i="23"/>
  <c r="AM32" i="23" s="1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Q46" i="23" l="1"/>
  <c r="P51" i="23"/>
  <c r="P50" i="23"/>
  <c r="P49" i="23"/>
  <c r="P48" i="23"/>
  <c r="P47" i="23"/>
  <c r="P46" i="23"/>
  <c r="K46" i="23"/>
  <c r="X49" i="23" l="1"/>
  <c r="X48" i="23"/>
  <c r="X47" i="23"/>
  <c r="X46" i="23"/>
  <c r="X57" i="23"/>
  <c r="X56" i="23"/>
  <c r="X55" i="23"/>
  <c r="X54" i="23"/>
  <c r="X53" i="23"/>
  <c r="X52" i="23"/>
  <c r="X51" i="23"/>
  <c r="X50" i="23"/>
  <c r="W57" i="23"/>
  <c r="W56" i="23"/>
  <c r="W55" i="23"/>
  <c r="W54" i="23"/>
  <c r="W53" i="23"/>
  <c r="W52" i="23"/>
  <c r="W51" i="23"/>
  <c r="W50" i="23"/>
  <c r="W49" i="23"/>
  <c r="W48" i="23"/>
  <c r="W47" i="23"/>
  <c r="W46" i="23"/>
  <c r="V57" i="23"/>
  <c r="V56" i="23"/>
  <c r="V55" i="23"/>
  <c r="V54" i="23"/>
  <c r="V53" i="23"/>
  <c r="V52" i="23"/>
  <c r="V51" i="23"/>
  <c r="V50" i="23"/>
  <c r="V49" i="23"/>
  <c r="V48" i="23"/>
  <c r="V47" i="23"/>
  <c r="V46" i="23"/>
  <c r="U57" i="23"/>
  <c r="U56" i="23"/>
  <c r="U55" i="23"/>
  <c r="U54" i="23"/>
  <c r="U53" i="23"/>
  <c r="U52" i="23"/>
  <c r="U51" i="23"/>
  <c r="U50" i="23"/>
  <c r="U49" i="23"/>
  <c r="U48" i="23"/>
  <c r="U47" i="23"/>
  <c r="U46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Q57" i="23"/>
  <c r="Q56" i="23"/>
  <c r="Q55" i="23"/>
  <c r="Q54" i="23"/>
  <c r="Q53" i="23"/>
  <c r="Q52" i="23"/>
  <c r="Q51" i="23"/>
  <c r="Q50" i="23"/>
  <c r="Q49" i="23"/>
  <c r="Q48" i="23"/>
  <c r="Q47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O51" i="23"/>
  <c r="O50" i="23"/>
  <c r="O49" i="23"/>
  <c r="O48" i="23"/>
  <c r="O47" i="23"/>
  <c r="N57" i="23"/>
  <c r="N56" i="23"/>
  <c r="N55" i="23"/>
  <c r="N54" i="23"/>
  <c r="N53" i="23"/>
  <c r="N52" i="23"/>
  <c r="N51" i="23"/>
  <c r="N50" i="23"/>
  <c r="N49" i="23"/>
  <c r="N48" i="23"/>
  <c r="N47" i="23"/>
  <c r="N46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K57" i="23"/>
  <c r="K56" i="23"/>
  <c r="K55" i="23"/>
  <c r="K54" i="23"/>
  <c r="K53" i="23"/>
  <c r="K52" i="23"/>
  <c r="K51" i="23"/>
  <c r="K50" i="23"/>
  <c r="K49" i="23"/>
  <c r="K48" i="23"/>
  <c r="K47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I47" i="23"/>
  <c r="I57" i="23"/>
  <c r="I56" i="23"/>
  <c r="I55" i="23"/>
  <c r="I54" i="23"/>
  <c r="I53" i="23"/>
  <c r="I52" i="23"/>
  <c r="I51" i="23"/>
  <c r="I50" i="23"/>
  <c r="I49" i="23"/>
  <c r="I48" i="23"/>
  <c r="H47" i="23"/>
  <c r="H48" i="23"/>
  <c r="H49" i="23"/>
  <c r="H50" i="23"/>
  <c r="H51" i="23"/>
  <c r="H52" i="23"/>
  <c r="H53" i="23"/>
  <c r="H54" i="23"/>
  <c r="H55" i="23"/>
  <c r="H56" i="23"/>
  <c r="H57" i="23"/>
  <c r="H46" i="23"/>
  <c r="G47" i="23"/>
  <c r="G48" i="23"/>
  <c r="G49" i="23"/>
  <c r="G50" i="23"/>
  <c r="G51" i="23"/>
  <c r="G52" i="23"/>
  <c r="G53" i="23"/>
  <c r="G54" i="23"/>
  <c r="G55" i="23"/>
  <c r="G56" i="23"/>
  <c r="G57" i="23"/>
  <c r="G46" i="23"/>
  <c r="Y116" i="23" l="1"/>
  <c r="V116" i="23"/>
  <c r="Y115" i="23"/>
  <c r="V115" i="23"/>
  <c r="Y114" i="23"/>
  <c r="V114" i="23"/>
  <c r="Y113" i="23"/>
  <c r="V113" i="23"/>
  <c r="Y112" i="23"/>
  <c r="V112" i="23"/>
  <c r="Y111" i="23"/>
  <c r="V111" i="23"/>
  <c r="Y110" i="23"/>
  <c r="V110" i="23"/>
  <c r="Y109" i="23"/>
  <c r="V109" i="23"/>
  <c r="Y108" i="23"/>
  <c r="V108" i="23"/>
  <c r="Y107" i="23"/>
  <c r="V107" i="23"/>
  <c r="Y106" i="23"/>
  <c r="V106" i="23"/>
  <c r="Y105" i="23"/>
  <c r="V105" i="23"/>
  <c r="Y37" i="23"/>
  <c r="V37" i="23"/>
  <c r="Y36" i="23"/>
  <c r="V36" i="23"/>
  <c r="Y35" i="23"/>
  <c r="V35" i="23"/>
  <c r="Y34" i="23"/>
  <c r="V34" i="23"/>
  <c r="Y33" i="23"/>
  <c r="V33" i="23"/>
  <c r="Y32" i="23"/>
  <c r="V32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T109" i="2"/>
  <c r="T21" i="2"/>
  <c r="AY37" i="1" l="1"/>
  <c r="AY109" i="1"/>
  <c r="Q37" i="28"/>
  <c r="AD109" i="6"/>
  <c r="Q109" i="6"/>
  <c r="G143" i="6"/>
  <c r="E143" i="6"/>
  <c r="Q37" i="29" l="1"/>
  <c r="Q23" i="1"/>
  <c r="Q37" i="1"/>
  <c r="Q109" i="2"/>
  <c r="T22" i="2"/>
  <c r="F66" i="13"/>
  <c r="F74" i="13"/>
  <c r="F79" i="13"/>
  <c r="F128" i="13"/>
  <c r="F132" i="13"/>
  <c r="F136" i="13"/>
  <c r="F141" i="13"/>
  <c r="Q109" i="1"/>
  <c r="F12" i="13"/>
  <c r="F16" i="13"/>
  <c r="F47" i="13"/>
  <c r="F56" i="13"/>
  <c r="F60" i="13"/>
  <c r="F95" i="13"/>
  <c r="F144" i="13"/>
  <c r="T15" i="2"/>
  <c r="T18" i="2"/>
  <c r="F20" i="13"/>
  <c r="F24" i="13"/>
  <c r="F39" i="13"/>
  <c r="F43" i="13"/>
  <c r="AD109" i="28"/>
  <c r="Q22" i="1"/>
  <c r="Q37" i="2"/>
  <c r="T16" i="2"/>
  <c r="T20" i="2"/>
  <c r="Q109" i="5"/>
  <c r="F65" i="13"/>
  <c r="F69" i="13"/>
  <c r="F73" i="13"/>
  <c r="F78" i="13"/>
  <c r="F83" i="13"/>
  <c r="F87" i="13"/>
  <c r="F91" i="13"/>
  <c r="F96" i="13"/>
  <c r="F100" i="13"/>
  <c r="F104" i="13"/>
  <c r="F108" i="13"/>
  <c r="F114" i="13"/>
  <c r="F118" i="13"/>
  <c r="F122" i="13"/>
  <c r="F127" i="13"/>
  <c r="F131" i="13"/>
  <c r="F135" i="13"/>
  <c r="F140" i="13"/>
  <c r="F145" i="13"/>
  <c r="F149" i="13"/>
  <c r="F13" i="13"/>
  <c r="F19" i="13"/>
  <c r="F37" i="13"/>
  <c r="F51" i="13"/>
  <c r="F53" i="13"/>
  <c r="F22" i="13"/>
  <c r="F15" i="13"/>
  <c r="F23" i="13"/>
  <c r="F29" i="13"/>
  <c r="F30" i="13"/>
  <c r="F33" i="13"/>
  <c r="F42" i="13"/>
  <c r="F46" i="13"/>
  <c r="F52" i="13"/>
  <c r="F55" i="13"/>
  <c r="F59" i="13"/>
  <c r="F70" i="13"/>
  <c r="F89" i="13"/>
  <c r="Q109" i="22"/>
  <c r="Q37" i="5"/>
  <c r="F68" i="13"/>
  <c r="F72" i="13"/>
  <c r="F77" i="13"/>
  <c r="F82" i="13"/>
  <c r="F86" i="13"/>
  <c r="F90" i="13"/>
  <c r="F99" i="13"/>
  <c r="F103" i="13"/>
  <c r="F107" i="13"/>
  <c r="F113" i="13"/>
  <c r="F117" i="13"/>
  <c r="F121" i="13"/>
  <c r="F126" i="13"/>
  <c r="F130" i="13"/>
  <c r="F134" i="13"/>
  <c r="F139" i="13"/>
  <c r="F148" i="13"/>
  <c r="AJ109" i="12"/>
  <c r="T14" i="2"/>
  <c r="T23" i="2"/>
  <c r="F14" i="13"/>
  <c r="F18" i="13"/>
  <c r="F28" i="13"/>
  <c r="F32" i="13"/>
  <c r="F36" i="13"/>
  <c r="F41" i="13"/>
  <c r="F45" i="13"/>
  <c r="Q37" i="6"/>
  <c r="T24" i="2"/>
  <c r="F17" i="13"/>
  <c r="F21" i="13"/>
  <c r="F27" i="13"/>
  <c r="F31" i="13"/>
  <c r="F35" i="13"/>
  <c r="F57" i="13"/>
  <c r="F61" i="13"/>
  <c r="F85" i="13"/>
  <c r="T13" i="2"/>
  <c r="T17" i="2"/>
  <c r="F50" i="13"/>
  <c r="F54" i="13"/>
  <c r="F58" i="13"/>
  <c r="F62" i="13"/>
  <c r="AD37" i="6"/>
  <c r="Q37" i="10"/>
  <c r="Q109" i="10"/>
  <c r="Q21" i="1"/>
  <c r="AL37" i="1"/>
  <c r="AL109" i="1"/>
  <c r="Q37" i="3"/>
  <c r="Q37" i="22"/>
  <c r="F40" i="13"/>
  <c r="F44" i="13"/>
  <c r="F48" i="13"/>
  <c r="F67" i="13"/>
  <c r="F71" i="13"/>
  <c r="F76" i="13"/>
  <c r="F80" i="13"/>
  <c r="F94" i="13"/>
  <c r="F98" i="13"/>
  <c r="F102" i="13"/>
  <c r="F106" i="13"/>
  <c r="F112" i="13"/>
  <c r="F116" i="13"/>
  <c r="F120" i="13"/>
  <c r="F125" i="13"/>
  <c r="F129" i="13"/>
  <c r="F133" i="13"/>
  <c r="F137" i="13"/>
  <c r="F142" i="13"/>
  <c r="F147" i="13"/>
  <c r="W109" i="12"/>
  <c r="AJ37" i="12"/>
  <c r="Q109" i="32"/>
  <c r="Q109" i="29"/>
  <c r="Q109" i="28"/>
  <c r="AD37" i="28"/>
  <c r="Q24" i="1"/>
  <c r="Q109" i="3"/>
  <c r="F34" i="13"/>
  <c r="F84" i="13"/>
  <c r="F88" i="13"/>
  <c r="F93" i="13"/>
  <c r="F97" i="13"/>
  <c r="F101" i="13"/>
  <c r="F105" i="13"/>
  <c r="W109" i="13"/>
  <c r="F109" i="13"/>
  <c r="F115" i="13"/>
  <c r="F119" i="13"/>
  <c r="F123" i="13"/>
  <c r="F146" i="13"/>
  <c r="F150" i="13"/>
  <c r="W37" i="12"/>
  <c r="Q37" i="32"/>
  <c r="T37" i="2"/>
  <c r="F38" i="32"/>
  <c r="G38" i="32"/>
  <c r="H38" i="32"/>
  <c r="G151" i="8"/>
  <c r="I151" i="8"/>
  <c r="G143" i="8"/>
  <c r="I143" i="8"/>
  <c r="G138" i="8"/>
  <c r="I138" i="8"/>
  <c r="G124" i="8"/>
  <c r="I124" i="8"/>
  <c r="E109" i="8"/>
  <c r="F109" i="8"/>
  <c r="G92" i="8"/>
  <c r="I92" i="8"/>
  <c r="G81" i="8"/>
  <c r="I81" i="8"/>
  <c r="G75" i="8"/>
  <c r="I75" i="8"/>
  <c r="G49" i="8"/>
  <c r="I49" i="8"/>
  <c r="G38" i="8"/>
  <c r="I38" i="8"/>
  <c r="E37" i="8"/>
  <c r="F37" i="8"/>
  <c r="G151" i="7"/>
  <c r="I151" i="7"/>
  <c r="G143" i="7"/>
  <c r="I143" i="7"/>
  <c r="G138" i="7"/>
  <c r="I138" i="7"/>
  <c r="G124" i="7"/>
  <c r="I124" i="7"/>
  <c r="G92" i="7"/>
  <c r="I92" i="7"/>
  <c r="G81" i="7"/>
  <c r="I81" i="7"/>
  <c r="G75" i="7"/>
  <c r="I75" i="7"/>
  <c r="G49" i="7"/>
  <c r="I49" i="7"/>
  <c r="G38" i="7"/>
  <c r="I38" i="7"/>
  <c r="D38" i="31"/>
  <c r="C38" i="31" s="1"/>
  <c r="AD109" i="4"/>
  <c r="AD37" i="4"/>
  <c r="R38" i="4"/>
  <c r="Q37" i="4"/>
  <c r="F38" i="4"/>
  <c r="G38" i="4"/>
  <c r="H38" i="4"/>
  <c r="E38" i="4"/>
  <c r="G111" i="30"/>
  <c r="E49" i="30"/>
  <c r="G38" i="30"/>
  <c r="E38" i="30"/>
  <c r="K38" i="12"/>
  <c r="E38" i="12"/>
  <c r="D38" i="12" s="1"/>
  <c r="E75" i="12"/>
  <c r="D75" i="12" s="1"/>
  <c r="X38" i="12"/>
  <c r="Y38" i="12"/>
  <c r="Z38" i="12"/>
  <c r="AA38" i="12"/>
  <c r="AC38" i="12"/>
  <c r="AD38" i="12"/>
  <c r="L38" i="12"/>
  <c r="M38" i="12"/>
  <c r="N38" i="12"/>
  <c r="P38" i="12"/>
  <c r="Q38" i="12"/>
  <c r="AD38" i="13"/>
  <c r="AC38" i="13"/>
  <c r="AA38" i="13"/>
  <c r="Z38" i="13"/>
  <c r="Y38" i="13"/>
  <c r="X38" i="13"/>
  <c r="AJ37" i="13"/>
  <c r="W37" i="13"/>
  <c r="K38" i="13"/>
  <c r="L38" i="13"/>
  <c r="M38" i="13"/>
  <c r="N38" i="13"/>
  <c r="P38" i="13"/>
  <c r="Q38" i="13"/>
  <c r="G38" i="13"/>
  <c r="E38" i="13"/>
  <c r="R152" i="5"/>
  <c r="F38" i="5"/>
  <c r="G38" i="5"/>
  <c r="H38" i="5"/>
  <c r="E38" i="5"/>
  <c r="F38" i="22"/>
  <c r="G38" i="22"/>
  <c r="H38" i="22"/>
  <c r="E38" i="22"/>
  <c r="Q109" i="9"/>
  <c r="S38" i="9"/>
  <c r="U38" i="9"/>
  <c r="V38" i="9"/>
  <c r="R38" i="9"/>
  <c r="F38" i="9"/>
  <c r="G38" i="9"/>
  <c r="H38" i="9"/>
  <c r="E38" i="9"/>
  <c r="Q37" i="9"/>
  <c r="F38" i="3"/>
  <c r="G38" i="3"/>
  <c r="H38" i="3"/>
  <c r="E38" i="3"/>
  <c r="AY109" i="2"/>
  <c r="AY37" i="2"/>
  <c r="AL37" i="2"/>
  <c r="AL36" i="2"/>
  <c r="AA38" i="2"/>
  <c r="AB38" i="2"/>
  <c r="AC38" i="2"/>
  <c r="AE38" i="2"/>
  <c r="AF38" i="2"/>
  <c r="AM38" i="2"/>
  <c r="AN38" i="2"/>
  <c r="AO38" i="2"/>
  <c r="AP38" i="2"/>
  <c r="AR38" i="2"/>
  <c r="Z38" i="2"/>
  <c r="S38" i="2"/>
  <c r="R38" i="2" s="1"/>
  <c r="F38" i="2"/>
  <c r="G38" i="2"/>
  <c r="H38" i="2"/>
  <c r="E38" i="2"/>
  <c r="AA38" i="1"/>
  <c r="AB38" i="1"/>
  <c r="AC38" i="1"/>
  <c r="AF38" i="1"/>
  <c r="AM38" i="1"/>
  <c r="AN38" i="1"/>
  <c r="AO38" i="1"/>
  <c r="AP38" i="1"/>
  <c r="Z38" i="1"/>
  <c r="S38" i="1"/>
  <c r="R38" i="1" s="1"/>
  <c r="F38" i="1"/>
  <c r="G38" i="1"/>
  <c r="H38" i="1"/>
  <c r="E38" i="1"/>
  <c r="F38" i="10"/>
  <c r="G38" i="10"/>
  <c r="H38" i="10"/>
  <c r="E38" i="10"/>
  <c r="R38" i="28"/>
  <c r="S38" i="28"/>
  <c r="T38" i="28"/>
  <c r="U38" i="28"/>
  <c r="F38" i="28"/>
  <c r="G38" i="28"/>
  <c r="H38" i="28"/>
  <c r="E38" i="28"/>
  <c r="F38" i="29"/>
  <c r="G38" i="29"/>
  <c r="E38" i="29"/>
  <c r="R38" i="6"/>
  <c r="S38" i="6"/>
  <c r="T38" i="6"/>
  <c r="U38" i="6"/>
  <c r="E38" i="6"/>
  <c r="G38" i="6"/>
  <c r="H38" i="6"/>
  <c r="M38" i="6"/>
  <c r="E38" i="33"/>
  <c r="F64" i="13" l="1"/>
  <c r="D64" i="13" s="1"/>
  <c r="C64" i="13" s="1"/>
  <c r="F111" i="13"/>
  <c r="D111" i="13" s="1"/>
  <c r="C111" i="13" s="1"/>
  <c r="F26" i="13"/>
  <c r="D26" i="13" s="1"/>
  <c r="C26" i="13" s="1"/>
  <c r="B13" i="24"/>
  <c r="Q19" i="24"/>
  <c r="S152" i="32"/>
  <c r="R152" i="32"/>
  <c r="H151" i="32"/>
  <c r="G151" i="32"/>
  <c r="F151" i="32"/>
  <c r="Q150" i="32"/>
  <c r="Q149" i="32"/>
  <c r="Q148" i="32"/>
  <c r="Q147" i="32"/>
  <c r="Q146" i="32"/>
  <c r="Q145" i="32"/>
  <c r="Q144" i="32"/>
  <c r="H143" i="32"/>
  <c r="G143" i="32"/>
  <c r="F143" i="32"/>
  <c r="Q142" i="32"/>
  <c r="Q141" i="32"/>
  <c r="Q140" i="32"/>
  <c r="Q139" i="32"/>
  <c r="H138" i="32"/>
  <c r="G138" i="32"/>
  <c r="F138" i="32"/>
  <c r="Q137" i="32"/>
  <c r="Q136" i="32"/>
  <c r="Q135" i="32"/>
  <c r="Q134" i="32"/>
  <c r="Q133" i="32"/>
  <c r="Q132" i="32"/>
  <c r="Q131" i="32"/>
  <c r="Q130" i="32"/>
  <c r="Q129" i="32"/>
  <c r="Q128" i="32"/>
  <c r="Q127" i="32"/>
  <c r="Q126" i="32"/>
  <c r="Q125" i="32"/>
  <c r="H124" i="32"/>
  <c r="G124" i="32"/>
  <c r="F124" i="32"/>
  <c r="Q123" i="32"/>
  <c r="Q122" i="32"/>
  <c r="Q121" i="32"/>
  <c r="Q120" i="32"/>
  <c r="Q119" i="32"/>
  <c r="Q118" i="32"/>
  <c r="Q117" i="32"/>
  <c r="Q116" i="32"/>
  <c r="Q115" i="32"/>
  <c r="Q114" i="32"/>
  <c r="Q113" i="32"/>
  <c r="Q112" i="32"/>
  <c r="Q108" i="32"/>
  <c r="Q107" i="32"/>
  <c r="Q106" i="32"/>
  <c r="Q105" i="32"/>
  <c r="Q104" i="32"/>
  <c r="Q103" i="32"/>
  <c r="Q102" i="32"/>
  <c r="Q101" i="32"/>
  <c r="Q100" i="32"/>
  <c r="Q99" i="32"/>
  <c r="Q98" i="32"/>
  <c r="Q97" i="32"/>
  <c r="Q96" i="32"/>
  <c r="Q95" i="32"/>
  <c r="Q94" i="32"/>
  <c r="Q93" i="32"/>
  <c r="H92" i="32"/>
  <c r="G92" i="32"/>
  <c r="F92" i="32"/>
  <c r="Q91" i="32"/>
  <c r="Q90" i="32"/>
  <c r="Q89" i="32"/>
  <c r="Q88" i="32"/>
  <c r="Q87" i="32"/>
  <c r="Q86" i="32"/>
  <c r="Q85" i="32"/>
  <c r="Q84" i="32"/>
  <c r="Q83" i="32"/>
  <c r="Q82" i="32"/>
  <c r="H81" i="32"/>
  <c r="G81" i="32"/>
  <c r="F81" i="32"/>
  <c r="Q79" i="32"/>
  <c r="Q78" i="32"/>
  <c r="Q77" i="32"/>
  <c r="Q76" i="32"/>
  <c r="H75" i="32"/>
  <c r="G75" i="32"/>
  <c r="F75" i="32"/>
  <c r="Q74" i="32"/>
  <c r="Q73" i="32"/>
  <c r="Q72" i="32"/>
  <c r="Q71" i="32"/>
  <c r="Q70" i="32"/>
  <c r="Q69" i="32"/>
  <c r="Q68" i="32"/>
  <c r="Q67" i="32"/>
  <c r="Q66" i="32"/>
  <c r="Q65" i="32"/>
  <c r="Q62" i="32"/>
  <c r="Q61" i="32"/>
  <c r="Q60" i="32"/>
  <c r="Q59" i="32"/>
  <c r="Q58" i="32"/>
  <c r="Q57" i="32"/>
  <c r="Q56" i="32"/>
  <c r="Q55" i="32"/>
  <c r="Q54" i="32"/>
  <c r="Q53" i="32"/>
  <c r="Q52" i="32"/>
  <c r="Q51" i="32"/>
  <c r="Q50" i="32"/>
  <c r="H49" i="32"/>
  <c r="G49" i="32"/>
  <c r="F49" i="32"/>
  <c r="Q48" i="32"/>
  <c r="Q47" i="32"/>
  <c r="Q46" i="32"/>
  <c r="Q45" i="32"/>
  <c r="Q44" i="32"/>
  <c r="Q43" i="32"/>
  <c r="Q42" i="32"/>
  <c r="Q41" i="32"/>
  <c r="Q40" i="32"/>
  <c r="Q39" i="32"/>
  <c r="Q36" i="32"/>
  <c r="Q35" i="32"/>
  <c r="Q34" i="32"/>
  <c r="Q33" i="32"/>
  <c r="Q32" i="32"/>
  <c r="Q31" i="32"/>
  <c r="Q30" i="32"/>
  <c r="Q29" i="32"/>
  <c r="Q28" i="32"/>
  <c r="Q27" i="32"/>
  <c r="Q24" i="32"/>
  <c r="Q23" i="32"/>
  <c r="Q22" i="32"/>
  <c r="Q21" i="32"/>
  <c r="Q20" i="32"/>
  <c r="Q19" i="32"/>
  <c r="Q18" i="32"/>
  <c r="Q17" i="32"/>
  <c r="Q16" i="32"/>
  <c r="Q15" i="32"/>
  <c r="Q14" i="32"/>
  <c r="Q13" i="32"/>
  <c r="Q64" i="32" l="1"/>
  <c r="Q26" i="32"/>
  <c r="D26" i="32" s="1"/>
  <c r="C26" i="32" s="1"/>
  <c r="Q111" i="32"/>
  <c r="Q81" i="32"/>
  <c r="O13" i="24"/>
  <c r="O19" i="24"/>
  <c r="H152" i="32"/>
  <c r="F152" i="32"/>
  <c r="Q143" i="32"/>
  <c r="Q151" i="32"/>
  <c r="Q138" i="32"/>
  <c r="G152" i="32"/>
  <c r="Q124" i="32"/>
  <c r="Q38" i="32"/>
  <c r="Q92" i="32"/>
  <c r="Q75" i="32"/>
  <c r="Q49" i="32"/>
  <c r="D49" i="32" l="1"/>
  <c r="C49" i="32" s="1"/>
  <c r="T14" i="24" s="1"/>
  <c r="T45" i="24" s="1"/>
  <c r="D38" i="32"/>
  <c r="C38" i="32" s="1"/>
  <c r="D143" i="32"/>
  <c r="C143" i="32" s="1"/>
  <c r="T22" i="24"/>
  <c r="T53" i="24" s="1"/>
  <c r="D64" i="32"/>
  <c r="C64" i="32" s="1"/>
  <c r="T15" i="24"/>
  <c r="T46" i="24" s="1"/>
  <c r="D92" i="32"/>
  <c r="D111" i="32"/>
  <c r="C111" i="32" s="1"/>
  <c r="T19" i="24" s="1"/>
  <c r="T50" i="24" s="1"/>
  <c r="D151" i="32"/>
  <c r="D81" i="32"/>
  <c r="D138" i="32"/>
  <c r="D75" i="32"/>
  <c r="C75" i="32" s="1"/>
  <c r="D124" i="32"/>
  <c r="C124" i="32" s="1"/>
  <c r="Q152" i="32"/>
  <c r="C151" i="32" l="1"/>
  <c r="T23" i="24" s="1"/>
  <c r="T54" i="24" s="1"/>
  <c r="C138" i="32"/>
  <c r="T21" i="24" s="1"/>
  <c r="T52" i="24" s="1"/>
  <c r="C81" i="32"/>
  <c r="T17" i="24" s="1"/>
  <c r="T48" i="24" s="1"/>
  <c r="D152" i="32"/>
  <c r="T18" i="24"/>
  <c r="T49" i="24" s="1"/>
  <c r="T13" i="24"/>
  <c r="T44" i="24" s="1"/>
  <c r="T20" i="24"/>
  <c r="T51" i="24" s="1"/>
  <c r="T16" i="24"/>
  <c r="T47" i="24" s="1"/>
  <c r="T12" i="24"/>
  <c r="T43" i="24" s="1"/>
  <c r="G152" i="31"/>
  <c r="D151" i="31"/>
  <c r="C151" i="31" s="1"/>
  <c r="D143" i="31"/>
  <c r="C143" i="31" s="1"/>
  <c r="D138" i="31"/>
  <c r="C138" i="31" s="1"/>
  <c r="D124" i="31"/>
  <c r="C124" i="31" s="1"/>
  <c r="D92" i="31"/>
  <c r="C92" i="31" s="1"/>
  <c r="D81" i="31"/>
  <c r="C81" i="31" s="1"/>
  <c r="D75" i="31"/>
  <c r="C75" i="31" s="1"/>
  <c r="D49" i="31"/>
  <c r="C49" i="31" s="1"/>
  <c r="E151" i="30"/>
  <c r="G151" i="30"/>
  <c r="G143" i="30"/>
  <c r="E143" i="30"/>
  <c r="E138" i="30"/>
  <c r="G138" i="30"/>
  <c r="G124" i="30"/>
  <c r="E124" i="30"/>
  <c r="G92" i="30"/>
  <c r="E92" i="30"/>
  <c r="E81" i="30"/>
  <c r="G81" i="30"/>
  <c r="G75" i="30"/>
  <c r="E75" i="30"/>
  <c r="G49" i="30"/>
  <c r="S151" i="2"/>
  <c r="R151" i="2" s="1"/>
  <c r="T150" i="2"/>
  <c r="T149" i="2"/>
  <c r="T148" i="2"/>
  <c r="T147" i="2"/>
  <c r="T146" i="2"/>
  <c r="T145" i="2"/>
  <c r="T144" i="2"/>
  <c r="S143" i="2"/>
  <c r="R143" i="2" s="1"/>
  <c r="T142" i="2"/>
  <c r="T141" i="2"/>
  <c r="T140" i="2"/>
  <c r="T139" i="2"/>
  <c r="S138" i="2"/>
  <c r="R138" i="2" s="1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S124" i="2"/>
  <c r="R124" i="2" s="1"/>
  <c r="T123" i="2"/>
  <c r="T122" i="2"/>
  <c r="T121" i="2"/>
  <c r="T120" i="2"/>
  <c r="T119" i="2"/>
  <c r="T118" i="2"/>
  <c r="T117" i="2"/>
  <c r="T116" i="2"/>
  <c r="T115" i="2"/>
  <c r="T114" i="2"/>
  <c r="T113" i="2"/>
  <c r="T112" i="2"/>
  <c r="T108" i="2"/>
  <c r="T107" i="2"/>
  <c r="T106" i="2"/>
  <c r="T105" i="2"/>
  <c r="T104" i="2"/>
  <c r="T103" i="2"/>
  <c r="T102" i="2"/>
  <c r="T101" i="2"/>
  <c r="T100" i="2"/>
  <c r="T99" i="2"/>
  <c r="T98" i="2"/>
  <c r="T97" i="2"/>
  <c r="T96" i="2"/>
  <c r="T95" i="2"/>
  <c r="T94" i="2"/>
  <c r="T93" i="2"/>
  <c r="S92" i="2"/>
  <c r="R92" i="2" s="1"/>
  <c r="T91" i="2"/>
  <c r="T90" i="2"/>
  <c r="T89" i="2"/>
  <c r="T88" i="2"/>
  <c r="T87" i="2"/>
  <c r="T86" i="2"/>
  <c r="T85" i="2"/>
  <c r="T84" i="2"/>
  <c r="T83" i="2"/>
  <c r="T82" i="2"/>
  <c r="S81" i="2"/>
  <c r="R81" i="2" s="1"/>
  <c r="T80" i="2"/>
  <c r="T79" i="2"/>
  <c r="T78" i="2"/>
  <c r="T77" i="2"/>
  <c r="T76" i="2"/>
  <c r="S75" i="2"/>
  <c r="R75" i="2" s="1"/>
  <c r="T74" i="2"/>
  <c r="T73" i="2"/>
  <c r="T72" i="2"/>
  <c r="T71" i="2"/>
  <c r="T70" i="2"/>
  <c r="T69" i="2"/>
  <c r="T68" i="2"/>
  <c r="T67" i="2"/>
  <c r="T66" i="2"/>
  <c r="T65" i="2"/>
  <c r="T62" i="2"/>
  <c r="T61" i="2"/>
  <c r="T60" i="2"/>
  <c r="T59" i="2"/>
  <c r="T58" i="2"/>
  <c r="T57" i="2"/>
  <c r="T56" i="2"/>
  <c r="T55" i="2"/>
  <c r="T54" i="2"/>
  <c r="T53" i="2"/>
  <c r="T52" i="2"/>
  <c r="T51" i="2"/>
  <c r="T50" i="2"/>
  <c r="S49" i="2"/>
  <c r="R49" i="2" s="1"/>
  <c r="T48" i="2"/>
  <c r="T47" i="2"/>
  <c r="T46" i="2"/>
  <c r="T45" i="2"/>
  <c r="T44" i="2"/>
  <c r="T43" i="2"/>
  <c r="T42" i="2"/>
  <c r="T41" i="2"/>
  <c r="T40" i="2"/>
  <c r="T39" i="2"/>
  <c r="T36" i="2"/>
  <c r="T35" i="2"/>
  <c r="T34" i="2"/>
  <c r="T33" i="2"/>
  <c r="T32" i="2"/>
  <c r="T31" i="2"/>
  <c r="T30" i="2"/>
  <c r="T29" i="2"/>
  <c r="T28" i="2"/>
  <c r="T27" i="2"/>
  <c r="T19" i="2"/>
  <c r="T26" i="2" s="1"/>
  <c r="T92" i="1"/>
  <c r="T81" i="1"/>
  <c r="T49" i="1"/>
  <c r="T26" i="1"/>
  <c r="R152" i="29"/>
  <c r="G152" i="33"/>
  <c r="U151" i="28"/>
  <c r="T151" i="28"/>
  <c r="S151" i="28"/>
  <c r="R151" i="28"/>
  <c r="H151" i="28"/>
  <c r="G151" i="28"/>
  <c r="F151" i="28"/>
  <c r="E151" i="28"/>
  <c r="AD150" i="28"/>
  <c r="Q150" i="28"/>
  <c r="AD149" i="28"/>
  <c r="Q149" i="28"/>
  <c r="AD148" i="28"/>
  <c r="Q148" i="28"/>
  <c r="AD147" i="28"/>
  <c r="Q147" i="28"/>
  <c r="AD146" i="28"/>
  <c r="Q146" i="28"/>
  <c r="AD145" i="28"/>
  <c r="Q145" i="28"/>
  <c r="AD144" i="28"/>
  <c r="Q144" i="28"/>
  <c r="U143" i="28"/>
  <c r="T143" i="28"/>
  <c r="S143" i="28"/>
  <c r="R143" i="28"/>
  <c r="H143" i="28"/>
  <c r="G143" i="28"/>
  <c r="F143" i="28"/>
  <c r="E143" i="28"/>
  <c r="AD142" i="28"/>
  <c r="Q142" i="28"/>
  <c r="AD141" i="28"/>
  <c r="Q141" i="28"/>
  <c r="AD140" i="28"/>
  <c r="Q140" i="28"/>
  <c r="AD139" i="28"/>
  <c r="Q139" i="28"/>
  <c r="U138" i="28"/>
  <c r="T138" i="28"/>
  <c r="S138" i="28"/>
  <c r="R138" i="28"/>
  <c r="H138" i="28"/>
  <c r="G138" i="28"/>
  <c r="F138" i="28"/>
  <c r="E138" i="28"/>
  <c r="AD137" i="28"/>
  <c r="Q137" i="28"/>
  <c r="AD136" i="28"/>
  <c r="Q136" i="28"/>
  <c r="AD135" i="28"/>
  <c r="Q135" i="28"/>
  <c r="AD134" i="28"/>
  <c r="Q134" i="28"/>
  <c r="AD133" i="28"/>
  <c r="Q133" i="28"/>
  <c r="AD132" i="28"/>
  <c r="Q132" i="28"/>
  <c r="AD131" i="28"/>
  <c r="Q131" i="28"/>
  <c r="AD130" i="28"/>
  <c r="Q130" i="28"/>
  <c r="AD129" i="28"/>
  <c r="Q129" i="28"/>
  <c r="AD128" i="28"/>
  <c r="Q128" i="28"/>
  <c r="AD127" i="28"/>
  <c r="Q127" i="28"/>
  <c r="AD126" i="28"/>
  <c r="Q126" i="28"/>
  <c r="AD125" i="28"/>
  <c r="Q125" i="28"/>
  <c r="U124" i="28"/>
  <c r="T124" i="28"/>
  <c r="S124" i="28"/>
  <c r="R124" i="28"/>
  <c r="H124" i="28"/>
  <c r="G124" i="28"/>
  <c r="F124" i="28"/>
  <c r="E124" i="28"/>
  <c r="AD123" i="28"/>
  <c r="Q123" i="28"/>
  <c r="AD122" i="28"/>
  <c r="Q122" i="28"/>
  <c r="AD121" i="28"/>
  <c r="Q121" i="28"/>
  <c r="AD120" i="28"/>
  <c r="Q120" i="28"/>
  <c r="AD119" i="28"/>
  <c r="Q119" i="28"/>
  <c r="AD118" i="28"/>
  <c r="Q118" i="28"/>
  <c r="AD117" i="28"/>
  <c r="Q117" i="28"/>
  <c r="AD116" i="28"/>
  <c r="Q116" i="28"/>
  <c r="AD115" i="28"/>
  <c r="Q115" i="28"/>
  <c r="AD114" i="28"/>
  <c r="Q114" i="28"/>
  <c r="AD113" i="28"/>
  <c r="Q113" i="28"/>
  <c r="AD112" i="28"/>
  <c r="Q112" i="28"/>
  <c r="AD108" i="28"/>
  <c r="Q108" i="28"/>
  <c r="AD107" i="28"/>
  <c r="Q107" i="28"/>
  <c r="AD106" i="28"/>
  <c r="Q106" i="28"/>
  <c r="AD105" i="28"/>
  <c r="Q105" i="28"/>
  <c r="AD104" i="28"/>
  <c r="Q104" i="28"/>
  <c r="AD103" i="28"/>
  <c r="Q103" i="28"/>
  <c r="AD102" i="28"/>
  <c r="Q102" i="28"/>
  <c r="AD101" i="28"/>
  <c r="Q101" i="28"/>
  <c r="AD100" i="28"/>
  <c r="Q100" i="28"/>
  <c r="AD99" i="28"/>
  <c r="Q99" i="28"/>
  <c r="AD98" i="28"/>
  <c r="Q98" i="28"/>
  <c r="AD97" i="28"/>
  <c r="Q97" i="28"/>
  <c r="AD96" i="28"/>
  <c r="Q96" i="28"/>
  <c r="AD95" i="28"/>
  <c r="Q95" i="28"/>
  <c r="AD94" i="28"/>
  <c r="Q94" i="28"/>
  <c r="AD93" i="28"/>
  <c r="Q93" i="28"/>
  <c r="U92" i="28"/>
  <c r="T92" i="28"/>
  <c r="S92" i="28"/>
  <c r="R92" i="28"/>
  <c r="H92" i="28"/>
  <c r="G92" i="28"/>
  <c r="F92" i="28"/>
  <c r="E92" i="28"/>
  <c r="AD91" i="28"/>
  <c r="Q91" i="28"/>
  <c r="AD90" i="28"/>
  <c r="Q90" i="28"/>
  <c r="AD89" i="28"/>
  <c r="Q89" i="28"/>
  <c r="AD88" i="28"/>
  <c r="Q88" i="28"/>
  <c r="AD87" i="28"/>
  <c r="Q87" i="28"/>
  <c r="AD86" i="28"/>
  <c r="Q86" i="28"/>
  <c r="AD85" i="28"/>
  <c r="Q85" i="28"/>
  <c r="AD84" i="28"/>
  <c r="Q84" i="28"/>
  <c r="AD83" i="28"/>
  <c r="Q83" i="28"/>
  <c r="AD82" i="28"/>
  <c r="Q82" i="28"/>
  <c r="U81" i="28"/>
  <c r="T81" i="28"/>
  <c r="S81" i="28"/>
  <c r="R81" i="28"/>
  <c r="H81" i="28"/>
  <c r="G81" i="28"/>
  <c r="F81" i="28"/>
  <c r="E81" i="28"/>
  <c r="AD80" i="28"/>
  <c r="Q80" i="28"/>
  <c r="AD79" i="28"/>
  <c r="Q79" i="28"/>
  <c r="AD78" i="28"/>
  <c r="Q78" i="28"/>
  <c r="AD77" i="28"/>
  <c r="Q77" i="28"/>
  <c r="AD76" i="28"/>
  <c r="Q76" i="28"/>
  <c r="U75" i="28"/>
  <c r="T75" i="28"/>
  <c r="S75" i="28"/>
  <c r="R75" i="28"/>
  <c r="H75" i="28"/>
  <c r="G75" i="28"/>
  <c r="F75" i="28"/>
  <c r="E75" i="28"/>
  <c r="AD74" i="28"/>
  <c r="Q74" i="28"/>
  <c r="AD73" i="28"/>
  <c r="Q73" i="28"/>
  <c r="AD72" i="28"/>
  <c r="Q72" i="28"/>
  <c r="AD71" i="28"/>
  <c r="Q71" i="28"/>
  <c r="AD70" i="28"/>
  <c r="Q70" i="28"/>
  <c r="AD69" i="28"/>
  <c r="Q69" i="28"/>
  <c r="AD68" i="28"/>
  <c r="Q68" i="28"/>
  <c r="AD67" i="28"/>
  <c r="Q67" i="28"/>
  <c r="AD66" i="28"/>
  <c r="Q66" i="28"/>
  <c r="AD65" i="28"/>
  <c r="Q65" i="28"/>
  <c r="AD62" i="28"/>
  <c r="Q62" i="28"/>
  <c r="AD61" i="28"/>
  <c r="Q61" i="28"/>
  <c r="AD60" i="28"/>
  <c r="Q60" i="28"/>
  <c r="AD59" i="28"/>
  <c r="Q59" i="28"/>
  <c r="AD58" i="28"/>
  <c r="Q58" i="28"/>
  <c r="AD57" i="28"/>
  <c r="Q57" i="28"/>
  <c r="AD56" i="28"/>
  <c r="Q56" i="28"/>
  <c r="AD55" i="28"/>
  <c r="Q55" i="28"/>
  <c r="AD54" i="28"/>
  <c r="Q54" i="28"/>
  <c r="AD53" i="28"/>
  <c r="Q53" i="28"/>
  <c r="AD52" i="28"/>
  <c r="Q52" i="28"/>
  <c r="AD51" i="28"/>
  <c r="Q51" i="28"/>
  <c r="AD50" i="28"/>
  <c r="Q50" i="28"/>
  <c r="U49" i="28"/>
  <c r="T49" i="28"/>
  <c r="S49" i="28"/>
  <c r="R49" i="28"/>
  <c r="H49" i="28"/>
  <c r="G49" i="28"/>
  <c r="F49" i="28"/>
  <c r="E49" i="28"/>
  <c r="AD48" i="28"/>
  <c r="Q48" i="28"/>
  <c r="AD47" i="28"/>
  <c r="Q47" i="28"/>
  <c r="AD46" i="28"/>
  <c r="Q46" i="28"/>
  <c r="AD45" i="28"/>
  <c r="Q45" i="28"/>
  <c r="AD44" i="28"/>
  <c r="Q44" i="28"/>
  <c r="AD43" i="28"/>
  <c r="Q43" i="28"/>
  <c r="AD42" i="28"/>
  <c r="Q42" i="28"/>
  <c r="AD41" i="28"/>
  <c r="Q41" i="28"/>
  <c r="AD40" i="28"/>
  <c r="Q40" i="28"/>
  <c r="AD39" i="28"/>
  <c r="Q39" i="28"/>
  <c r="AD36" i="28"/>
  <c r="Q36" i="28"/>
  <c r="AD35" i="28"/>
  <c r="Q35" i="28"/>
  <c r="AD34" i="28"/>
  <c r="Q34" i="28"/>
  <c r="AD33" i="28"/>
  <c r="Q33" i="28"/>
  <c r="AD32" i="28"/>
  <c r="Q32" i="28"/>
  <c r="AD31" i="28"/>
  <c r="Q31" i="28"/>
  <c r="AD30" i="28"/>
  <c r="Q30" i="28"/>
  <c r="AD29" i="28"/>
  <c r="Q29" i="28"/>
  <c r="AD28" i="28"/>
  <c r="Q28" i="28"/>
  <c r="AD27" i="28"/>
  <c r="Q27" i="28"/>
  <c r="AD24" i="28"/>
  <c r="Q24" i="28"/>
  <c r="AD23" i="28"/>
  <c r="Q23" i="28"/>
  <c r="AD22" i="28"/>
  <c r="Q22" i="28"/>
  <c r="AD21" i="28"/>
  <c r="Q21" i="28"/>
  <c r="AD20" i="28"/>
  <c r="Q20" i="28"/>
  <c r="AD19" i="28"/>
  <c r="Q19" i="28"/>
  <c r="AD18" i="28"/>
  <c r="Q18" i="28"/>
  <c r="AD17" i="28"/>
  <c r="Q17" i="28"/>
  <c r="AD16" i="28"/>
  <c r="Q16" i="28"/>
  <c r="AD15" i="28"/>
  <c r="Q15" i="28"/>
  <c r="AD14" i="28"/>
  <c r="Q14" i="28"/>
  <c r="AD13" i="28"/>
  <c r="Q13" i="28"/>
  <c r="AD12" i="28"/>
  <c r="Q12" i="28"/>
  <c r="H151" i="29"/>
  <c r="G151" i="29"/>
  <c r="F151" i="29"/>
  <c r="E151" i="29"/>
  <c r="Q150" i="29"/>
  <c r="Q149" i="29"/>
  <c r="Q148" i="29"/>
  <c r="Q147" i="29"/>
  <c r="Q146" i="29"/>
  <c r="Q145" i="29"/>
  <c r="Q144" i="29"/>
  <c r="H143" i="29"/>
  <c r="G143" i="29"/>
  <c r="F143" i="29"/>
  <c r="E143" i="29"/>
  <c r="Q142" i="29"/>
  <c r="Q141" i="29"/>
  <c r="Q140" i="29"/>
  <c r="Q139" i="29"/>
  <c r="H138" i="29"/>
  <c r="G138" i="29"/>
  <c r="F138" i="29"/>
  <c r="E138" i="29"/>
  <c r="Q137" i="29"/>
  <c r="Q136" i="29"/>
  <c r="Q135" i="29"/>
  <c r="Q134" i="29"/>
  <c r="Q133" i="29"/>
  <c r="Q132" i="29"/>
  <c r="Q131" i="29"/>
  <c r="Q130" i="29"/>
  <c r="Q129" i="29"/>
  <c r="Q128" i="29"/>
  <c r="Q127" i="29"/>
  <c r="Q126" i="29"/>
  <c r="Q125" i="29"/>
  <c r="H124" i="29"/>
  <c r="G124" i="29"/>
  <c r="F124" i="29"/>
  <c r="E124" i="29"/>
  <c r="Q123" i="29"/>
  <c r="Q122" i="29"/>
  <c r="Q121" i="29"/>
  <c r="Q120" i="29"/>
  <c r="Q119" i="29"/>
  <c r="Q118" i="29"/>
  <c r="Q117" i="29"/>
  <c r="Q116" i="29"/>
  <c r="Q115" i="29"/>
  <c r="Q114" i="29"/>
  <c r="Q113" i="29"/>
  <c r="Q112" i="29"/>
  <c r="Q108" i="29"/>
  <c r="Q107" i="29"/>
  <c r="Q106" i="29"/>
  <c r="Q105" i="29"/>
  <c r="Q104" i="29"/>
  <c r="Q103" i="29"/>
  <c r="Q102" i="29"/>
  <c r="Q101" i="29"/>
  <c r="Q100" i="29"/>
  <c r="Q99" i="29"/>
  <c r="Q98" i="29"/>
  <c r="Q97" i="29"/>
  <c r="Q96" i="29"/>
  <c r="Q95" i="29"/>
  <c r="Q94" i="29"/>
  <c r="Q93" i="29"/>
  <c r="H92" i="29"/>
  <c r="G92" i="29"/>
  <c r="F92" i="29"/>
  <c r="E92" i="29"/>
  <c r="Q91" i="29"/>
  <c r="Q90" i="29"/>
  <c r="Q89" i="29"/>
  <c r="Q88" i="29"/>
  <c r="Q87" i="29"/>
  <c r="Q86" i="29"/>
  <c r="Q85" i="29"/>
  <c r="Q84" i="29"/>
  <c r="Q83" i="29"/>
  <c r="Q82" i="29"/>
  <c r="H81" i="29"/>
  <c r="G81" i="29"/>
  <c r="F81" i="29"/>
  <c r="E81" i="29"/>
  <c r="Q80" i="29"/>
  <c r="Q79" i="29"/>
  <c r="Q78" i="29"/>
  <c r="Q77" i="29"/>
  <c r="Q76" i="29"/>
  <c r="H75" i="29"/>
  <c r="G75" i="29"/>
  <c r="F75" i="29"/>
  <c r="E75" i="29"/>
  <c r="Q74" i="29"/>
  <c r="Q73" i="29"/>
  <c r="Q72" i="29"/>
  <c r="Q71" i="29"/>
  <c r="Q70" i="29"/>
  <c r="Q69" i="29"/>
  <c r="Q68" i="29"/>
  <c r="Q67" i="29"/>
  <c r="Q66" i="29"/>
  <c r="Q65" i="29"/>
  <c r="Q62" i="29"/>
  <c r="Q61" i="29"/>
  <c r="Q60" i="29"/>
  <c r="Q59" i="29"/>
  <c r="Q58" i="29"/>
  <c r="Q57" i="29"/>
  <c r="Q56" i="29"/>
  <c r="Q55" i="29"/>
  <c r="Q54" i="29"/>
  <c r="Q53" i="29"/>
  <c r="Q52" i="29"/>
  <c r="Q51" i="29"/>
  <c r="Q50" i="29"/>
  <c r="H49" i="29"/>
  <c r="G49" i="29"/>
  <c r="F49" i="29"/>
  <c r="E49" i="29"/>
  <c r="Q48" i="29"/>
  <c r="Q47" i="29"/>
  <c r="Q46" i="29"/>
  <c r="Q45" i="29"/>
  <c r="Q44" i="29"/>
  <c r="Q43" i="29"/>
  <c r="Q42" i="29"/>
  <c r="Q41" i="29"/>
  <c r="Q40" i="29"/>
  <c r="Q39" i="29"/>
  <c r="Q36" i="29"/>
  <c r="Q35" i="29"/>
  <c r="Q34" i="29"/>
  <c r="Q33" i="29"/>
  <c r="Q32" i="29"/>
  <c r="Q31" i="29"/>
  <c r="Q30" i="29"/>
  <c r="Q29" i="29"/>
  <c r="Q28" i="29"/>
  <c r="Q27" i="29"/>
  <c r="Q24" i="29"/>
  <c r="Q23" i="29"/>
  <c r="Q22" i="29"/>
  <c r="Q21" i="29"/>
  <c r="Q20" i="29"/>
  <c r="Q19" i="29"/>
  <c r="Q18" i="29"/>
  <c r="Q17" i="29"/>
  <c r="Q16" i="29"/>
  <c r="Q15" i="29"/>
  <c r="Q14" i="29"/>
  <c r="Q13" i="29"/>
  <c r="Q12" i="29"/>
  <c r="E151" i="33"/>
  <c r="E143" i="33"/>
  <c r="E138" i="33"/>
  <c r="E124" i="33"/>
  <c r="E81" i="33"/>
  <c r="T64" i="2" l="1"/>
  <c r="T64" i="1"/>
  <c r="AD26" i="28"/>
  <c r="Q26" i="28"/>
  <c r="Q64" i="28"/>
  <c r="AD64" i="28"/>
  <c r="Q64" i="29"/>
  <c r="D64" i="29" s="1"/>
  <c r="C64" i="29" s="1"/>
  <c r="Q38" i="29"/>
  <c r="D38" i="29" s="1"/>
  <c r="C38" i="29" s="1"/>
  <c r="Q26" i="29"/>
  <c r="E152" i="30"/>
  <c r="T111" i="1"/>
  <c r="T111" i="2"/>
  <c r="Q111" i="29"/>
  <c r="D111" i="29" s="1"/>
  <c r="C111" i="29" s="1"/>
  <c r="Q111" i="28"/>
  <c r="AD111" i="28"/>
  <c r="O14" i="24"/>
  <c r="B19" i="24"/>
  <c r="B21" i="24"/>
  <c r="B22" i="24"/>
  <c r="B15" i="24"/>
  <c r="B17" i="24"/>
  <c r="G152" i="30"/>
  <c r="V81" i="2"/>
  <c r="V143" i="2"/>
  <c r="Q16" i="24"/>
  <c r="Q21" i="24"/>
  <c r="Q17" i="24"/>
  <c r="Q22" i="24"/>
  <c r="Q13" i="24"/>
  <c r="Q18" i="24"/>
  <c r="Q14" i="24"/>
  <c r="Q23" i="24"/>
  <c r="Q15" i="24"/>
  <c r="Q20" i="24"/>
  <c r="V38" i="1"/>
  <c r="V49" i="2"/>
  <c r="V92" i="2"/>
  <c r="V138" i="2"/>
  <c r="V38" i="2"/>
  <c r="V124" i="2"/>
  <c r="V151" i="2"/>
  <c r="U152" i="28"/>
  <c r="R152" i="28"/>
  <c r="H152" i="29"/>
  <c r="H152" i="28"/>
  <c r="T38" i="1"/>
  <c r="AD75" i="28"/>
  <c r="AD92" i="28"/>
  <c r="AD124" i="28"/>
  <c r="AD143" i="28"/>
  <c r="AD151" i="28"/>
  <c r="S152" i="2"/>
  <c r="Q151" i="28"/>
  <c r="F152" i="29"/>
  <c r="T38" i="2"/>
  <c r="T124" i="2"/>
  <c r="T138" i="2"/>
  <c r="T143" i="2"/>
  <c r="T151" i="2"/>
  <c r="T75" i="2"/>
  <c r="T49" i="2"/>
  <c r="T151" i="1"/>
  <c r="AD138" i="28"/>
  <c r="AD38" i="28"/>
  <c r="AD81" i="28"/>
  <c r="S152" i="28"/>
  <c r="T152" i="28"/>
  <c r="E152" i="28"/>
  <c r="F152" i="28"/>
  <c r="Q124" i="28"/>
  <c r="Q138" i="28"/>
  <c r="Q143" i="28"/>
  <c r="G152" i="28"/>
  <c r="Q81" i="28"/>
  <c r="Q38" i="28"/>
  <c r="Q143" i="29"/>
  <c r="D143" i="29" s="1"/>
  <c r="C143" i="29" s="1"/>
  <c r="Q81" i="29"/>
  <c r="D81" i="29" s="1"/>
  <c r="C81" i="29" s="1"/>
  <c r="Q124" i="29"/>
  <c r="D124" i="29" s="1"/>
  <c r="C124" i="29" s="1"/>
  <c r="Q138" i="29"/>
  <c r="D138" i="29" s="1"/>
  <c r="C138" i="29" s="1"/>
  <c r="Q151" i="29"/>
  <c r="D151" i="29" s="1"/>
  <c r="C151" i="29" s="1"/>
  <c r="G152" i="29"/>
  <c r="E152" i="29"/>
  <c r="Q92" i="29"/>
  <c r="D92" i="29" s="1"/>
  <c r="C92" i="29" s="1"/>
  <c r="Q49" i="28"/>
  <c r="Q75" i="28"/>
  <c r="Q92" i="28"/>
  <c r="V75" i="2"/>
  <c r="T81" i="2"/>
  <c r="Q75" i="29"/>
  <c r="D75" i="29" s="1"/>
  <c r="C75" i="29" s="1"/>
  <c r="Q49" i="29"/>
  <c r="D49" i="29" s="1"/>
  <c r="C49" i="29" s="1"/>
  <c r="T92" i="2"/>
  <c r="AD49" i="28"/>
  <c r="E49" i="33"/>
  <c r="B12" i="24"/>
  <c r="B43" i="24" s="1"/>
  <c r="E75" i="33"/>
  <c r="E92" i="33"/>
  <c r="F152" i="33"/>
  <c r="Q152" i="28" l="1"/>
  <c r="E152" i="33"/>
  <c r="D26" i="28"/>
  <c r="C26" i="28" s="1"/>
  <c r="O17" i="24"/>
  <c r="B18" i="24"/>
  <c r="B20" i="24"/>
  <c r="O22" i="24"/>
  <c r="O21" i="24"/>
  <c r="O15" i="24"/>
  <c r="B16" i="24"/>
  <c r="O18" i="24"/>
  <c r="O20" i="24"/>
  <c r="O16" i="24"/>
  <c r="O23" i="24"/>
  <c r="B14" i="24"/>
  <c r="O12" i="24"/>
  <c r="D26" i="29"/>
  <c r="C26" i="29" s="1"/>
  <c r="Q152" i="29"/>
  <c r="B23" i="24"/>
  <c r="D21" i="24"/>
  <c r="D20" i="24"/>
  <c r="D14" i="24"/>
  <c r="D17" i="24"/>
  <c r="D18" i="24"/>
  <c r="D22" i="24"/>
  <c r="D16" i="24"/>
  <c r="D15" i="24"/>
  <c r="D13" i="24"/>
  <c r="D19" i="24"/>
  <c r="V152" i="2"/>
  <c r="D151" i="28"/>
  <c r="C151" i="28" s="1"/>
  <c r="D23" i="24"/>
  <c r="D64" i="28"/>
  <c r="C64" i="28" s="1"/>
  <c r="D138" i="28"/>
  <c r="C138" i="28" s="1"/>
  <c r="D143" i="28"/>
  <c r="C143" i="28" s="1"/>
  <c r="D92" i="28"/>
  <c r="C92" i="28" s="1"/>
  <c r="D75" i="28"/>
  <c r="C75" i="28" s="1"/>
  <c r="D124" i="28"/>
  <c r="C124" i="28" s="1"/>
  <c r="D81" i="28"/>
  <c r="C81" i="28" s="1"/>
  <c r="T152" i="2"/>
  <c r="D38" i="28"/>
  <c r="C38" i="28" s="1"/>
  <c r="D111" i="28"/>
  <c r="C111" i="28" s="1"/>
  <c r="D49" i="28"/>
  <c r="C49" i="28" s="1"/>
  <c r="AD152" i="28"/>
  <c r="E20" i="24" l="1"/>
  <c r="E16" i="24"/>
  <c r="E23" i="24"/>
  <c r="E14" i="24"/>
  <c r="E18" i="24"/>
  <c r="E19" i="24"/>
  <c r="E22" i="24"/>
  <c r="E13" i="24"/>
  <c r="E12" i="24"/>
  <c r="E21" i="24"/>
  <c r="E17" i="24"/>
  <c r="E15" i="24"/>
  <c r="D12" i="24"/>
  <c r="F24" i="8"/>
  <c r="F150" i="8"/>
  <c r="E150" i="8"/>
  <c r="F149" i="8"/>
  <c r="E149" i="8"/>
  <c r="F148" i="8"/>
  <c r="E148" i="8"/>
  <c r="F147" i="8"/>
  <c r="E147" i="8"/>
  <c r="F146" i="8"/>
  <c r="E146" i="8"/>
  <c r="F145" i="8"/>
  <c r="E145" i="8"/>
  <c r="F144" i="8"/>
  <c r="E144" i="8"/>
  <c r="F142" i="8"/>
  <c r="E142" i="8"/>
  <c r="F141" i="8"/>
  <c r="E141" i="8"/>
  <c r="F140" i="8"/>
  <c r="E140" i="8"/>
  <c r="F139" i="8"/>
  <c r="E139" i="8"/>
  <c r="F137" i="8"/>
  <c r="E137" i="8"/>
  <c r="F136" i="8"/>
  <c r="E136" i="8"/>
  <c r="F135" i="8"/>
  <c r="E135" i="8"/>
  <c r="F134" i="8"/>
  <c r="E134" i="8"/>
  <c r="F133" i="8"/>
  <c r="E133" i="8"/>
  <c r="F132" i="8"/>
  <c r="E132" i="8"/>
  <c r="F131" i="8"/>
  <c r="E131" i="8"/>
  <c r="F130" i="8"/>
  <c r="E130" i="8"/>
  <c r="F129" i="8"/>
  <c r="E129" i="8"/>
  <c r="F128" i="8"/>
  <c r="E128" i="8"/>
  <c r="F127" i="8"/>
  <c r="E127" i="8"/>
  <c r="F126" i="8"/>
  <c r="E126" i="8"/>
  <c r="F125" i="8"/>
  <c r="E125" i="8"/>
  <c r="F123" i="8"/>
  <c r="E123" i="8"/>
  <c r="F122" i="8"/>
  <c r="E122" i="8"/>
  <c r="F121" i="8"/>
  <c r="E121" i="8"/>
  <c r="F120" i="8"/>
  <c r="E120" i="8"/>
  <c r="F119" i="8"/>
  <c r="E119" i="8"/>
  <c r="F118" i="8"/>
  <c r="E118" i="8"/>
  <c r="F117" i="8"/>
  <c r="E117" i="8"/>
  <c r="F116" i="8"/>
  <c r="E116" i="8"/>
  <c r="F115" i="8"/>
  <c r="E115" i="8"/>
  <c r="F114" i="8"/>
  <c r="E114" i="8"/>
  <c r="F113" i="8"/>
  <c r="E113" i="8"/>
  <c r="F112" i="8"/>
  <c r="E112" i="8"/>
  <c r="F108" i="8"/>
  <c r="E108" i="8"/>
  <c r="F107" i="8"/>
  <c r="E107" i="8"/>
  <c r="F106" i="8"/>
  <c r="E106" i="8"/>
  <c r="F105" i="8"/>
  <c r="E105" i="8"/>
  <c r="F104" i="8"/>
  <c r="E104" i="8"/>
  <c r="F103" i="8"/>
  <c r="E103" i="8"/>
  <c r="F102" i="8"/>
  <c r="E102" i="8"/>
  <c r="F101" i="8"/>
  <c r="E101" i="8"/>
  <c r="F100" i="8"/>
  <c r="E100" i="8"/>
  <c r="F99" i="8"/>
  <c r="E99" i="8"/>
  <c r="F98" i="8"/>
  <c r="E98" i="8"/>
  <c r="F97" i="8"/>
  <c r="E97" i="8"/>
  <c r="F96" i="8"/>
  <c r="E96" i="8"/>
  <c r="F95" i="8"/>
  <c r="E95" i="8"/>
  <c r="F94" i="8"/>
  <c r="E94" i="8"/>
  <c r="F93" i="8"/>
  <c r="E93" i="8"/>
  <c r="F91" i="8"/>
  <c r="E91" i="8"/>
  <c r="F90" i="8"/>
  <c r="E90" i="8"/>
  <c r="F89" i="8"/>
  <c r="E89" i="8"/>
  <c r="F88" i="8"/>
  <c r="E88" i="8"/>
  <c r="F87" i="8"/>
  <c r="E87" i="8"/>
  <c r="F86" i="8"/>
  <c r="E86" i="8"/>
  <c r="F85" i="8"/>
  <c r="E85" i="8"/>
  <c r="F84" i="8"/>
  <c r="E84" i="8"/>
  <c r="F83" i="8"/>
  <c r="E83" i="8"/>
  <c r="F82" i="8"/>
  <c r="E82" i="8"/>
  <c r="F80" i="8"/>
  <c r="E80" i="8"/>
  <c r="F79" i="8"/>
  <c r="E79" i="8"/>
  <c r="F78" i="8"/>
  <c r="E78" i="8"/>
  <c r="F77" i="8"/>
  <c r="E77" i="8"/>
  <c r="F76" i="8"/>
  <c r="E76" i="8"/>
  <c r="F74" i="8"/>
  <c r="E74" i="8"/>
  <c r="F73" i="8"/>
  <c r="E73" i="8"/>
  <c r="F72" i="8"/>
  <c r="E72" i="8"/>
  <c r="F71" i="8"/>
  <c r="E71" i="8"/>
  <c r="F70" i="8"/>
  <c r="E70" i="8"/>
  <c r="F69" i="8"/>
  <c r="E69" i="8"/>
  <c r="F68" i="8"/>
  <c r="E68" i="8"/>
  <c r="F67" i="8"/>
  <c r="E67" i="8"/>
  <c r="F66" i="8"/>
  <c r="E66" i="8"/>
  <c r="F65" i="8"/>
  <c r="E65" i="8"/>
  <c r="F62" i="8"/>
  <c r="E62" i="8"/>
  <c r="F61" i="8"/>
  <c r="E61" i="8"/>
  <c r="F60" i="8"/>
  <c r="E60" i="8"/>
  <c r="F59" i="8"/>
  <c r="E59" i="8"/>
  <c r="F58" i="8"/>
  <c r="E58" i="8"/>
  <c r="F57" i="8"/>
  <c r="E57" i="8"/>
  <c r="F56" i="8"/>
  <c r="E56" i="8"/>
  <c r="F55" i="8"/>
  <c r="E55" i="8"/>
  <c r="F54" i="8"/>
  <c r="E54" i="8"/>
  <c r="F53" i="8"/>
  <c r="E53" i="8"/>
  <c r="F52" i="8"/>
  <c r="E52" i="8"/>
  <c r="F51" i="8"/>
  <c r="E51" i="8"/>
  <c r="F50" i="8"/>
  <c r="E50" i="8"/>
  <c r="F48" i="8"/>
  <c r="E48" i="8"/>
  <c r="F47" i="8"/>
  <c r="E47" i="8"/>
  <c r="F46" i="8"/>
  <c r="E46" i="8"/>
  <c r="F45" i="8"/>
  <c r="E45" i="8"/>
  <c r="F44" i="8"/>
  <c r="E44" i="8"/>
  <c r="F43" i="8"/>
  <c r="E43" i="8"/>
  <c r="F42" i="8"/>
  <c r="E42" i="8"/>
  <c r="F41" i="8"/>
  <c r="E41" i="8"/>
  <c r="F40" i="8"/>
  <c r="E40" i="8"/>
  <c r="F39" i="8"/>
  <c r="E39" i="8"/>
  <c r="F36" i="8"/>
  <c r="E36" i="8"/>
  <c r="F35" i="8"/>
  <c r="E35" i="8"/>
  <c r="F34" i="8"/>
  <c r="E34" i="8"/>
  <c r="F33" i="8"/>
  <c r="E33" i="8"/>
  <c r="F32" i="8"/>
  <c r="E32" i="8"/>
  <c r="F31" i="8"/>
  <c r="E31" i="8"/>
  <c r="F30" i="8"/>
  <c r="E30" i="8"/>
  <c r="F29" i="8"/>
  <c r="E29" i="8"/>
  <c r="F28" i="8"/>
  <c r="E28" i="8"/>
  <c r="F27" i="8"/>
  <c r="E27" i="8"/>
  <c r="F23" i="8"/>
  <c r="E23" i="8"/>
  <c r="F22" i="8"/>
  <c r="E22" i="8"/>
  <c r="F21" i="8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50" i="7"/>
  <c r="E150" i="7"/>
  <c r="F149" i="7"/>
  <c r="E149" i="7"/>
  <c r="F148" i="7"/>
  <c r="E148" i="7"/>
  <c r="F147" i="7"/>
  <c r="E147" i="7"/>
  <c r="F146" i="7"/>
  <c r="E146" i="7"/>
  <c r="F145" i="7"/>
  <c r="E145" i="7"/>
  <c r="F144" i="7"/>
  <c r="E144" i="7"/>
  <c r="F142" i="7"/>
  <c r="E142" i="7"/>
  <c r="F141" i="7"/>
  <c r="E141" i="7"/>
  <c r="F140" i="7"/>
  <c r="E140" i="7"/>
  <c r="F139" i="7"/>
  <c r="E139" i="7"/>
  <c r="F137" i="7"/>
  <c r="E137" i="7"/>
  <c r="F136" i="7"/>
  <c r="E136" i="7"/>
  <c r="F135" i="7"/>
  <c r="E135" i="7"/>
  <c r="F134" i="7"/>
  <c r="E134" i="7"/>
  <c r="F133" i="7"/>
  <c r="E133" i="7"/>
  <c r="F132" i="7"/>
  <c r="E132" i="7"/>
  <c r="F131" i="7"/>
  <c r="E131" i="7"/>
  <c r="F130" i="7"/>
  <c r="E130" i="7"/>
  <c r="F129" i="7"/>
  <c r="E129" i="7"/>
  <c r="F128" i="7"/>
  <c r="E128" i="7"/>
  <c r="F127" i="7"/>
  <c r="E127" i="7"/>
  <c r="F126" i="7"/>
  <c r="E126" i="7"/>
  <c r="F125" i="7"/>
  <c r="E125" i="7"/>
  <c r="F123" i="7"/>
  <c r="E123" i="7"/>
  <c r="F122" i="7"/>
  <c r="E122" i="7"/>
  <c r="F121" i="7"/>
  <c r="E121" i="7"/>
  <c r="F120" i="7"/>
  <c r="E120" i="7"/>
  <c r="F119" i="7"/>
  <c r="E119" i="7"/>
  <c r="F118" i="7"/>
  <c r="E118" i="7"/>
  <c r="F117" i="7"/>
  <c r="E117" i="7"/>
  <c r="F116" i="7"/>
  <c r="E116" i="7"/>
  <c r="F115" i="7"/>
  <c r="E115" i="7"/>
  <c r="F114" i="7"/>
  <c r="E114" i="7"/>
  <c r="F113" i="7"/>
  <c r="E113" i="7"/>
  <c r="F112" i="7"/>
  <c r="E112" i="7"/>
  <c r="F108" i="7"/>
  <c r="E108" i="7"/>
  <c r="F107" i="7"/>
  <c r="E107" i="7"/>
  <c r="F106" i="7"/>
  <c r="E106" i="7"/>
  <c r="F105" i="7"/>
  <c r="E105" i="7"/>
  <c r="F104" i="7"/>
  <c r="E104" i="7"/>
  <c r="F103" i="7"/>
  <c r="E103" i="7"/>
  <c r="F102" i="7"/>
  <c r="E102" i="7"/>
  <c r="F101" i="7"/>
  <c r="E101" i="7"/>
  <c r="F100" i="7"/>
  <c r="E100" i="7"/>
  <c r="F99" i="7"/>
  <c r="E99" i="7"/>
  <c r="F98" i="7"/>
  <c r="E98" i="7"/>
  <c r="F97" i="7"/>
  <c r="E97" i="7"/>
  <c r="F96" i="7"/>
  <c r="E96" i="7"/>
  <c r="F95" i="7"/>
  <c r="E95" i="7"/>
  <c r="F94" i="7"/>
  <c r="E94" i="7"/>
  <c r="F93" i="7"/>
  <c r="E93" i="7"/>
  <c r="F91" i="7"/>
  <c r="E91" i="7"/>
  <c r="F90" i="7"/>
  <c r="E90" i="7"/>
  <c r="F89" i="7"/>
  <c r="E89" i="7"/>
  <c r="F88" i="7"/>
  <c r="E88" i="7"/>
  <c r="F87" i="7"/>
  <c r="E87" i="7"/>
  <c r="F86" i="7"/>
  <c r="E86" i="7"/>
  <c r="F85" i="7"/>
  <c r="E85" i="7"/>
  <c r="F84" i="7"/>
  <c r="E84" i="7"/>
  <c r="F83" i="7"/>
  <c r="E83" i="7"/>
  <c r="F82" i="7"/>
  <c r="E82" i="7"/>
  <c r="F80" i="7"/>
  <c r="E80" i="7"/>
  <c r="F79" i="7"/>
  <c r="E79" i="7"/>
  <c r="F78" i="7"/>
  <c r="E78" i="7"/>
  <c r="F77" i="7"/>
  <c r="E77" i="7"/>
  <c r="F76" i="7"/>
  <c r="E76" i="7"/>
  <c r="F74" i="7"/>
  <c r="E74" i="7"/>
  <c r="F73" i="7"/>
  <c r="E73" i="7"/>
  <c r="F72" i="7"/>
  <c r="E72" i="7"/>
  <c r="F71" i="7"/>
  <c r="E71" i="7"/>
  <c r="F70" i="7"/>
  <c r="E70" i="7"/>
  <c r="F69" i="7"/>
  <c r="E69" i="7"/>
  <c r="F68" i="7"/>
  <c r="E68" i="7"/>
  <c r="F67" i="7"/>
  <c r="E67" i="7"/>
  <c r="F66" i="7"/>
  <c r="E66" i="7"/>
  <c r="F65" i="7"/>
  <c r="E65" i="7"/>
  <c r="F62" i="7"/>
  <c r="E62" i="7"/>
  <c r="F61" i="7"/>
  <c r="E61" i="7"/>
  <c r="F60" i="7"/>
  <c r="E60" i="7"/>
  <c r="F59" i="7"/>
  <c r="E59" i="7"/>
  <c r="F58" i="7"/>
  <c r="E58" i="7"/>
  <c r="F57" i="7"/>
  <c r="E57" i="7"/>
  <c r="F56" i="7"/>
  <c r="E56" i="7"/>
  <c r="F55" i="7"/>
  <c r="E55" i="7"/>
  <c r="F54" i="7"/>
  <c r="E54" i="7"/>
  <c r="F53" i="7"/>
  <c r="E53" i="7"/>
  <c r="F52" i="7"/>
  <c r="E52" i="7"/>
  <c r="F51" i="7"/>
  <c r="E51" i="7"/>
  <c r="F50" i="7"/>
  <c r="E50" i="7"/>
  <c r="F48" i="7"/>
  <c r="E48" i="7"/>
  <c r="F47" i="7"/>
  <c r="E47" i="7"/>
  <c r="F46" i="7"/>
  <c r="E46" i="7"/>
  <c r="F45" i="7"/>
  <c r="E45" i="7"/>
  <c r="F44" i="7"/>
  <c r="E44" i="7"/>
  <c r="F43" i="7"/>
  <c r="E43" i="7"/>
  <c r="F42" i="7"/>
  <c r="E42" i="7"/>
  <c r="F41" i="7"/>
  <c r="E41" i="7"/>
  <c r="F40" i="7"/>
  <c r="E40" i="7"/>
  <c r="F39" i="7"/>
  <c r="E39" i="7"/>
  <c r="F36" i="7"/>
  <c r="E36" i="7"/>
  <c r="F35" i="7"/>
  <c r="E35" i="7"/>
  <c r="F34" i="7"/>
  <c r="E34" i="7"/>
  <c r="F33" i="7"/>
  <c r="E33" i="7"/>
  <c r="F32" i="7"/>
  <c r="E32" i="7"/>
  <c r="F31" i="7"/>
  <c r="E31" i="7"/>
  <c r="F30" i="7"/>
  <c r="E30" i="7"/>
  <c r="F29" i="7"/>
  <c r="E29" i="7"/>
  <c r="F28" i="7"/>
  <c r="E28" i="7"/>
  <c r="F27" i="7"/>
  <c r="E27" i="7"/>
  <c r="F12" i="7"/>
  <c r="E12" i="7"/>
  <c r="E13" i="7"/>
  <c r="F13" i="7"/>
  <c r="E14" i="7"/>
  <c r="F14" i="7"/>
  <c r="E15" i="7"/>
  <c r="F15" i="7"/>
  <c r="E16" i="7"/>
  <c r="F16" i="7"/>
  <c r="E17" i="7"/>
  <c r="F17" i="7"/>
  <c r="E18" i="7"/>
  <c r="F18" i="7"/>
  <c r="E19" i="7"/>
  <c r="F19" i="7"/>
  <c r="E20" i="7"/>
  <c r="F20" i="7"/>
  <c r="E21" i="7"/>
  <c r="F21" i="7"/>
  <c r="E22" i="7"/>
  <c r="F22" i="7"/>
  <c r="E23" i="7"/>
  <c r="F23" i="7"/>
  <c r="E24" i="7"/>
  <c r="F24" i="7"/>
  <c r="K152" i="7"/>
  <c r="K152" i="8"/>
  <c r="AK152" i="12"/>
  <c r="F111" i="8" l="1"/>
  <c r="D111" i="8" s="1"/>
  <c r="C111" i="8" s="1"/>
  <c r="E64" i="8"/>
  <c r="F64" i="8"/>
  <c r="D64" i="8" s="1"/>
  <c r="C64" i="8" s="1"/>
  <c r="F64" i="7"/>
  <c r="D64" i="7" s="1"/>
  <c r="C64" i="7" s="1"/>
  <c r="E64" i="7"/>
  <c r="F111" i="7"/>
  <c r="D111" i="7" s="1"/>
  <c r="C111" i="7" s="1"/>
  <c r="E26" i="7"/>
  <c r="F26" i="8"/>
  <c r="D26" i="8" s="1"/>
  <c r="C26" i="8" s="1"/>
  <c r="F26" i="7"/>
  <c r="D26" i="7" s="1"/>
  <c r="C26" i="7" s="1"/>
  <c r="E26" i="8"/>
  <c r="E111" i="8"/>
  <c r="E111" i="7"/>
  <c r="E38" i="7"/>
  <c r="F151" i="8"/>
  <c r="D151" i="8" s="1"/>
  <c r="C151" i="8" s="1"/>
  <c r="F92" i="8"/>
  <c r="D92" i="8" s="1"/>
  <c r="C92" i="8" s="1"/>
  <c r="F38" i="8"/>
  <c r="D38" i="8" s="1"/>
  <c r="C38" i="8" s="1"/>
  <c r="E75" i="7"/>
  <c r="E49" i="7"/>
  <c r="E124" i="7"/>
  <c r="E138" i="7"/>
  <c r="F75" i="8"/>
  <c r="D75" i="8" s="1"/>
  <c r="C75" i="8" s="1"/>
  <c r="F49" i="7"/>
  <c r="D49" i="7" s="1"/>
  <c r="C49" i="7" s="1"/>
  <c r="F124" i="7"/>
  <c r="D124" i="7" s="1"/>
  <c r="C124" i="7" s="1"/>
  <c r="F138" i="7"/>
  <c r="D138" i="7" s="1"/>
  <c r="C138" i="7" s="1"/>
  <c r="E49" i="8"/>
  <c r="E124" i="8"/>
  <c r="E151" i="7"/>
  <c r="F124" i="8"/>
  <c r="D124" i="8" s="1"/>
  <c r="C124" i="8" s="1"/>
  <c r="E138" i="8"/>
  <c r="F81" i="7"/>
  <c r="D81" i="7" s="1"/>
  <c r="C81" i="7" s="1"/>
  <c r="F143" i="7"/>
  <c r="D143" i="7" s="1"/>
  <c r="C143" i="7" s="1"/>
  <c r="F151" i="7"/>
  <c r="D151" i="7" s="1"/>
  <c r="C151" i="7" s="1"/>
  <c r="E81" i="8"/>
  <c r="F138" i="8"/>
  <c r="D138" i="8" s="1"/>
  <c r="C138" i="8" s="1"/>
  <c r="E75" i="8"/>
  <c r="E143" i="7"/>
  <c r="F49" i="8"/>
  <c r="D49" i="8" s="1"/>
  <c r="C49" i="8" s="1"/>
  <c r="E92" i="7"/>
  <c r="F81" i="8"/>
  <c r="D81" i="8" s="1"/>
  <c r="C81" i="8" s="1"/>
  <c r="E143" i="8"/>
  <c r="F75" i="7"/>
  <c r="D75" i="7" s="1"/>
  <c r="C75" i="7" s="1"/>
  <c r="F38" i="7"/>
  <c r="D38" i="7" s="1"/>
  <c r="C38" i="7" s="1"/>
  <c r="F92" i="7"/>
  <c r="D92" i="7" s="1"/>
  <c r="C92" i="7" s="1"/>
  <c r="E38" i="8"/>
  <c r="E92" i="8"/>
  <c r="F143" i="8"/>
  <c r="D143" i="8" s="1"/>
  <c r="C143" i="8" s="1"/>
  <c r="E151" i="8"/>
  <c r="E81" i="7"/>
  <c r="I152" i="8"/>
  <c r="I152" i="7"/>
  <c r="G152" i="7"/>
  <c r="S12" i="24" l="1"/>
  <c r="D152" i="8"/>
  <c r="S21" i="24"/>
  <c r="R14" i="24"/>
  <c r="S18" i="24"/>
  <c r="S17" i="24"/>
  <c r="R23" i="24"/>
  <c r="S15" i="24"/>
  <c r="R18" i="24"/>
  <c r="S23" i="24"/>
  <c r="R15" i="24"/>
  <c r="S20" i="24"/>
  <c r="R21" i="24"/>
  <c r="S16" i="24"/>
  <c r="S22" i="24"/>
  <c r="S19" i="24"/>
  <c r="R20" i="24"/>
  <c r="R17" i="24"/>
  <c r="R16" i="24"/>
  <c r="S13" i="24"/>
  <c r="R22" i="24"/>
  <c r="S14" i="24"/>
  <c r="R19" i="24"/>
  <c r="R13" i="24"/>
  <c r="E152" i="7"/>
  <c r="E152" i="8"/>
  <c r="F152" i="7"/>
  <c r="F152" i="8"/>
  <c r="H124" i="22"/>
  <c r="G124" i="22"/>
  <c r="F124" i="22"/>
  <c r="E124" i="22"/>
  <c r="R12" i="24" l="1"/>
  <c r="D152" i="7"/>
  <c r="Q36" i="1"/>
  <c r="Q34" i="1"/>
  <c r="Q33" i="1"/>
  <c r="Q32" i="1"/>
  <c r="Q30" i="1"/>
  <c r="Q29" i="1"/>
  <c r="Q28" i="1"/>
  <c r="Q20" i="1"/>
  <c r="Q19" i="1"/>
  <c r="Q18" i="1"/>
  <c r="Q17" i="1"/>
  <c r="Q16" i="1"/>
  <c r="Q15" i="1"/>
  <c r="Q14" i="1"/>
  <c r="Q35" i="1"/>
  <c r="Q39" i="1"/>
  <c r="H49" i="1"/>
  <c r="E49" i="1"/>
  <c r="G49" i="1"/>
  <c r="Q42" i="1"/>
  <c r="Q45" i="1"/>
  <c r="Q47" i="1"/>
  <c r="Q48" i="1"/>
  <c r="Q51" i="1"/>
  <c r="Q52" i="1"/>
  <c r="Q56" i="1"/>
  <c r="Q57" i="1"/>
  <c r="Q61" i="1"/>
  <c r="Q62" i="1"/>
  <c r="Q59" i="1"/>
  <c r="Q53" i="1"/>
  <c r="Q46" i="1"/>
  <c r="Q44" i="1"/>
  <c r="Q40" i="1"/>
  <c r="Q151" i="13"/>
  <c r="M151" i="13"/>
  <c r="P143" i="13"/>
  <c r="K143" i="13"/>
  <c r="W134" i="13"/>
  <c r="W129" i="13"/>
  <c r="W108" i="13"/>
  <c r="N92" i="13"/>
  <c r="L105" i="23"/>
  <c r="Q150" i="22"/>
  <c r="Q147" i="22"/>
  <c r="H151" i="22"/>
  <c r="E151" i="22"/>
  <c r="Q142" i="22"/>
  <c r="H143" i="22"/>
  <c r="G143" i="22"/>
  <c r="Q137" i="22"/>
  <c r="Q136" i="22"/>
  <c r="H138" i="22"/>
  <c r="Q116" i="22"/>
  <c r="Q113" i="22"/>
  <c r="Q104" i="22"/>
  <c r="Q101" i="22"/>
  <c r="Q98" i="22"/>
  <c r="Q97" i="22"/>
  <c r="Q94" i="22"/>
  <c r="Q90" i="22"/>
  <c r="H92" i="22"/>
  <c r="Q82" i="22"/>
  <c r="G81" i="22"/>
  <c r="F81" i="22"/>
  <c r="Q74" i="22"/>
  <c r="Q70" i="22"/>
  <c r="Q69" i="22"/>
  <c r="Q66" i="22"/>
  <c r="H75" i="22"/>
  <c r="F75" i="22"/>
  <c r="E75" i="22"/>
  <c r="Q59" i="22"/>
  <c r="Q55" i="22"/>
  <c r="Q51" i="22"/>
  <c r="Q47" i="22"/>
  <c r="Q45" i="22"/>
  <c r="Q42" i="22"/>
  <c r="F49" i="22"/>
  <c r="Q35" i="22"/>
  <c r="Q34" i="22"/>
  <c r="Q32" i="22"/>
  <c r="Q30" i="22"/>
  <c r="Q23" i="22"/>
  <c r="Q20" i="22"/>
  <c r="Q16" i="22"/>
  <c r="Q14" i="22"/>
  <c r="AC151" i="13"/>
  <c r="Z151" i="13"/>
  <c r="AJ147" i="13"/>
  <c r="AJ146" i="13"/>
  <c r="AD143" i="13"/>
  <c r="AC143" i="13"/>
  <c r="Y143" i="13"/>
  <c r="AJ137" i="13"/>
  <c r="AJ136" i="13"/>
  <c r="AJ133" i="13"/>
  <c r="AJ115" i="13"/>
  <c r="AC124" i="13"/>
  <c r="AJ97" i="13"/>
  <c r="AD81" i="13"/>
  <c r="AC81" i="13"/>
  <c r="Y81" i="13"/>
  <c r="AA75" i="13"/>
  <c r="X75" i="13"/>
  <c r="AJ55" i="13"/>
  <c r="AJ48" i="13"/>
  <c r="AJ42" i="13"/>
  <c r="W146" i="13"/>
  <c r="W141" i="13"/>
  <c r="M143" i="13"/>
  <c r="W123" i="13"/>
  <c r="M81" i="13"/>
  <c r="W56" i="13"/>
  <c r="AJ146" i="12"/>
  <c r="AC151" i="12"/>
  <c r="AA151" i="12"/>
  <c r="Z151" i="12"/>
  <c r="AD143" i="12"/>
  <c r="AC143" i="12"/>
  <c r="Z143" i="12"/>
  <c r="AJ137" i="12"/>
  <c r="AJ132" i="12"/>
  <c r="AJ115" i="12"/>
  <c r="AJ108" i="12"/>
  <c r="AJ104" i="12"/>
  <c r="AJ100" i="12"/>
  <c r="AJ97" i="12"/>
  <c r="AJ91" i="12"/>
  <c r="AD92" i="12"/>
  <c r="AJ88" i="12"/>
  <c r="AJ87" i="12"/>
  <c r="AJ84" i="12"/>
  <c r="Z92" i="12"/>
  <c r="AJ78" i="12"/>
  <c r="AD81" i="12"/>
  <c r="AC81" i="12"/>
  <c r="Z81" i="12"/>
  <c r="AJ74" i="12"/>
  <c r="AJ70" i="12"/>
  <c r="AJ66" i="12"/>
  <c r="AA75" i="12"/>
  <c r="X75" i="12"/>
  <c r="AJ60" i="12"/>
  <c r="AJ56" i="12"/>
  <c r="AJ55" i="12"/>
  <c r="AJ47" i="12"/>
  <c r="AJ43" i="12"/>
  <c r="AC49" i="12"/>
  <c r="Y49" i="12"/>
  <c r="AJ32" i="12"/>
  <c r="AJ23" i="12"/>
  <c r="AJ19" i="12"/>
  <c r="AJ18" i="12"/>
  <c r="W147" i="12"/>
  <c r="Q143" i="12"/>
  <c r="P143" i="12"/>
  <c r="N143" i="12"/>
  <c r="M143" i="12"/>
  <c r="W137" i="12"/>
  <c r="W132" i="12"/>
  <c r="W129" i="12"/>
  <c r="P138" i="12"/>
  <c r="N124" i="12"/>
  <c r="W97" i="12"/>
  <c r="P81" i="12"/>
  <c r="W74" i="12"/>
  <c r="W70" i="12"/>
  <c r="W23" i="12"/>
  <c r="Q147" i="10"/>
  <c r="H151" i="10"/>
  <c r="Q141" i="10"/>
  <c r="H143" i="10"/>
  <c r="G143" i="10"/>
  <c r="Q135" i="10"/>
  <c r="Q133" i="10"/>
  <c r="G138" i="10"/>
  <c r="Q120" i="10"/>
  <c r="Q116" i="10"/>
  <c r="Q107" i="10"/>
  <c r="Q106" i="10"/>
  <c r="Q104" i="10"/>
  <c r="Q98" i="10"/>
  <c r="Q91" i="10"/>
  <c r="Q88" i="10"/>
  <c r="E92" i="10"/>
  <c r="H81" i="10"/>
  <c r="Q66" i="10"/>
  <c r="Q55" i="10"/>
  <c r="Q52" i="10"/>
  <c r="Q44" i="10"/>
  <c r="Q35" i="10"/>
  <c r="Q73" i="10"/>
  <c r="Q150" i="9"/>
  <c r="Q148" i="9"/>
  <c r="H151" i="9"/>
  <c r="Q142" i="9"/>
  <c r="Q139" i="9"/>
  <c r="Q130" i="9"/>
  <c r="Q129" i="9"/>
  <c r="E124" i="9"/>
  <c r="Q120" i="9"/>
  <c r="H124" i="9"/>
  <c r="Q106" i="9"/>
  <c r="Q101" i="9"/>
  <c r="Q99" i="9"/>
  <c r="Q98" i="9"/>
  <c r="Q89" i="9"/>
  <c r="Q87" i="9"/>
  <c r="Q86" i="9"/>
  <c r="F92" i="9"/>
  <c r="Q80" i="9"/>
  <c r="G81" i="9"/>
  <c r="Q74" i="9"/>
  <c r="Q69" i="9"/>
  <c r="Q68" i="9"/>
  <c r="H75" i="9"/>
  <c r="Q57" i="9"/>
  <c r="Q52" i="9"/>
  <c r="Q47" i="9"/>
  <c r="Q45" i="9"/>
  <c r="Q40" i="9"/>
  <c r="Q34" i="9"/>
  <c r="Q33" i="9"/>
  <c r="Q32" i="9"/>
  <c r="T151" i="6"/>
  <c r="U143" i="6"/>
  <c r="AD128" i="6"/>
  <c r="AD127" i="6"/>
  <c r="AD125" i="6"/>
  <c r="AD118" i="6"/>
  <c r="S124" i="6"/>
  <c r="AD96" i="6"/>
  <c r="AD84" i="6"/>
  <c r="T75" i="6"/>
  <c r="R75" i="6"/>
  <c r="AD58" i="6"/>
  <c r="AD53" i="6"/>
  <c r="AD40" i="6"/>
  <c r="R49" i="6"/>
  <c r="AD36" i="6"/>
  <c r="AD34" i="6"/>
  <c r="AD30" i="6"/>
  <c r="AD28" i="6"/>
  <c r="AD23" i="6"/>
  <c r="AD21" i="6"/>
  <c r="AD18" i="6"/>
  <c r="AD15" i="6"/>
  <c r="AD13" i="6"/>
  <c r="M151" i="6"/>
  <c r="H143" i="6"/>
  <c r="Q127" i="6"/>
  <c r="H138" i="6"/>
  <c r="Q115" i="6"/>
  <c r="H124" i="6"/>
  <c r="Q108" i="6"/>
  <c r="Q101" i="6"/>
  <c r="Q96" i="6"/>
  <c r="Q93" i="6"/>
  <c r="E92" i="6"/>
  <c r="H92" i="6"/>
  <c r="Q84" i="6"/>
  <c r="Q80" i="6"/>
  <c r="G81" i="6"/>
  <c r="M81" i="6"/>
  <c r="Q59" i="6"/>
  <c r="Q58" i="6"/>
  <c r="Q45" i="6"/>
  <c r="Q41" i="6"/>
  <c r="Q36" i="6"/>
  <c r="Q34" i="6"/>
  <c r="Q24" i="6"/>
  <c r="Q20" i="6"/>
  <c r="Q17" i="6"/>
  <c r="Q15" i="6"/>
  <c r="Q148" i="5"/>
  <c r="G143" i="5"/>
  <c r="F143" i="5"/>
  <c r="Q137" i="5"/>
  <c r="Q134" i="5"/>
  <c r="Q132" i="5"/>
  <c r="Q128" i="5"/>
  <c r="Q127" i="5"/>
  <c r="Q126" i="5"/>
  <c r="Q106" i="5"/>
  <c r="Q105" i="5"/>
  <c r="Q104" i="5"/>
  <c r="Q102" i="5"/>
  <c r="Q100" i="5"/>
  <c r="Q98" i="5"/>
  <c r="Q87" i="5"/>
  <c r="Q86" i="5"/>
  <c r="H92" i="5"/>
  <c r="Q80" i="5"/>
  <c r="H81" i="5"/>
  <c r="Q72" i="5"/>
  <c r="Q71" i="5"/>
  <c r="Q66" i="5"/>
  <c r="Q61" i="5"/>
  <c r="Q60" i="5"/>
  <c r="Q56" i="5"/>
  <c r="Q54" i="5"/>
  <c r="R143" i="4"/>
  <c r="AD137" i="4"/>
  <c r="AD133" i="4"/>
  <c r="AD132" i="4"/>
  <c r="AD130" i="4"/>
  <c r="AD120" i="4"/>
  <c r="AD119" i="4"/>
  <c r="AD118" i="4"/>
  <c r="AD115" i="4"/>
  <c r="AD107" i="4"/>
  <c r="AD103" i="4"/>
  <c r="AD80" i="4"/>
  <c r="AD71" i="4"/>
  <c r="AD60" i="4"/>
  <c r="AD59" i="4"/>
  <c r="AD58" i="4"/>
  <c r="AD47" i="4"/>
  <c r="AD44" i="4"/>
  <c r="AD43" i="4"/>
  <c r="AD35" i="4"/>
  <c r="AD32" i="4"/>
  <c r="AD31" i="4"/>
  <c r="AD20" i="4"/>
  <c r="Q150" i="4"/>
  <c r="Q147" i="4"/>
  <c r="G143" i="4"/>
  <c r="F143" i="4"/>
  <c r="Q137" i="4"/>
  <c r="Q135" i="4"/>
  <c r="Q134" i="4"/>
  <c r="Q133" i="4"/>
  <c r="Q130" i="4"/>
  <c r="Q129" i="4"/>
  <c r="H138" i="4"/>
  <c r="G138" i="4"/>
  <c r="Q120" i="4"/>
  <c r="Q108" i="4"/>
  <c r="Q95" i="4"/>
  <c r="Q84" i="4"/>
  <c r="H81" i="4"/>
  <c r="Q76" i="4"/>
  <c r="G75" i="4"/>
  <c r="F75" i="4"/>
  <c r="Q27" i="4"/>
  <c r="Q16" i="4"/>
  <c r="G138" i="3"/>
  <c r="F124" i="3"/>
  <c r="Q119" i="3"/>
  <c r="Q100" i="3"/>
  <c r="Q98" i="3"/>
  <c r="Q97" i="3"/>
  <c r="G92" i="3"/>
  <c r="Q90" i="3"/>
  <c r="Q89" i="3"/>
  <c r="Q87" i="3"/>
  <c r="Q83" i="3"/>
  <c r="E81" i="3"/>
  <c r="Q69" i="3"/>
  <c r="Q68" i="3"/>
  <c r="Q66" i="3"/>
  <c r="Q60" i="3"/>
  <c r="Q59" i="3"/>
  <c r="Q47" i="3"/>
  <c r="Q46" i="3"/>
  <c r="Q33" i="3"/>
  <c r="Q29" i="3"/>
  <c r="Q18" i="3"/>
  <c r="Q17" i="3"/>
  <c r="Q14" i="3"/>
  <c r="Q12" i="3"/>
  <c r="AR151" i="2"/>
  <c r="AP151" i="2"/>
  <c r="AY133" i="2"/>
  <c r="AY105" i="2"/>
  <c r="AY101" i="2"/>
  <c r="AY98" i="2"/>
  <c r="AY59" i="2"/>
  <c r="AR49" i="2"/>
  <c r="AP49" i="2"/>
  <c r="AO49" i="2"/>
  <c r="AN49" i="2"/>
  <c r="AM49" i="2"/>
  <c r="AY27" i="2"/>
  <c r="AY141" i="2"/>
  <c r="AY129" i="2"/>
  <c r="AY112" i="2"/>
  <c r="AY69" i="2"/>
  <c r="AY60" i="2"/>
  <c r="AY47" i="2"/>
  <c r="AY43" i="2"/>
  <c r="AY42" i="2"/>
  <c r="AY19" i="2"/>
  <c r="AY15" i="2"/>
  <c r="AL147" i="2"/>
  <c r="Z151" i="2"/>
  <c r="AL142" i="2"/>
  <c r="AB143" i="2"/>
  <c r="AA143" i="2"/>
  <c r="AL137" i="2"/>
  <c r="AL133" i="2"/>
  <c r="AL130" i="2"/>
  <c r="AL127" i="2"/>
  <c r="AL125" i="2"/>
  <c r="AL123" i="2"/>
  <c r="AF124" i="2"/>
  <c r="AA124" i="2"/>
  <c r="AL114" i="2"/>
  <c r="AL113" i="2"/>
  <c r="AL112" i="2"/>
  <c r="AL107" i="2"/>
  <c r="AL104" i="2"/>
  <c r="AL101" i="2"/>
  <c r="AL100" i="2"/>
  <c r="AL99" i="2"/>
  <c r="AL98" i="2"/>
  <c r="AL90" i="2"/>
  <c r="AL87" i="2"/>
  <c r="AL86" i="2"/>
  <c r="AF92" i="2"/>
  <c r="AB92" i="2"/>
  <c r="AE92" i="2"/>
  <c r="AC92" i="2"/>
  <c r="AB81" i="2"/>
  <c r="AA81" i="2"/>
  <c r="AL55" i="2"/>
  <c r="AL18" i="2"/>
  <c r="Q148" i="2"/>
  <c r="Q147" i="2"/>
  <c r="E151" i="2"/>
  <c r="G143" i="2"/>
  <c r="E143" i="2"/>
  <c r="Q139" i="2"/>
  <c r="H138" i="2"/>
  <c r="Q128" i="2"/>
  <c r="Q127" i="2"/>
  <c r="Q121" i="2"/>
  <c r="Q108" i="2"/>
  <c r="Q103" i="2"/>
  <c r="Q102" i="2"/>
  <c r="Q99" i="2"/>
  <c r="Q98" i="2"/>
  <c r="Q87" i="2"/>
  <c r="Q84" i="2"/>
  <c r="Q74" i="2"/>
  <c r="Q72" i="2"/>
  <c r="Q69" i="2"/>
  <c r="G75" i="2"/>
  <c r="Q65" i="2"/>
  <c r="Q62" i="2"/>
  <c r="Q61" i="2"/>
  <c r="Q57" i="2"/>
  <c r="Q54" i="2"/>
  <c r="Q53" i="2"/>
  <c r="Q48" i="2"/>
  <c r="Q41" i="2"/>
  <c r="Q36" i="2"/>
  <c r="Q32" i="2"/>
  <c r="Q29" i="2"/>
  <c r="AY137" i="1"/>
  <c r="AY133" i="1"/>
  <c r="AY132" i="1"/>
  <c r="AY131" i="1"/>
  <c r="AY129" i="1"/>
  <c r="AP138" i="1"/>
  <c r="AY118" i="1"/>
  <c r="AP124" i="1"/>
  <c r="AY114" i="1"/>
  <c r="AY108" i="1"/>
  <c r="AY107" i="1"/>
  <c r="AY105" i="1"/>
  <c r="AY104" i="1"/>
  <c r="AY103" i="1"/>
  <c r="AY102" i="1"/>
  <c r="AY99" i="1"/>
  <c r="AY91" i="1"/>
  <c r="AY90" i="1"/>
  <c r="AY87" i="1"/>
  <c r="AM92" i="1"/>
  <c r="AP92" i="1"/>
  <c r="AY79" i="1"/>
  <c r="AN81" i="1"/>
  <c r="AY74" i="1"/>
  <c r="AY69" i="1"/>
  <c r="AY67" i="1"/>
  <c r="AY60" i="1"/>
  <c r="AY55" i="1"/>
  <c r="AY53" i="1"/>
  <c r="AY51" i="1"/>
  <c r="AY47" i="1"/>
  <c r="AY43" i="1"/>
  <c r="AY42" i="1"/>
  <c r="AP49" i="1"/>
  <c r="AO49" i="1"/>
  <c r="AN49" i="1"/>
  <c r="AM49" i="1"/>
  <c r="AY36" i="1"/>
  <c r="AY31" i="1"/>
  <c r="AL147" i="1"/>
  <c r="AL146" i="1"/>
  <c r="AA151" i="1"/>
  <c r="AL142" i="1"/>
  <c r="AL141" i="1"/>
  <c r="AA138" i="1"/>
  <c r="AL126" i="1"/>
  <c r="AL123" i="1"/>
  <c r="AC124" i="1"/>
  <c r="AL112" i="1"/>
  <c r="AL100" i="1"/>
  <c r="AL96" i="1"/>
  <c r="AL90" i="1"/>
  <c r="AL86" i="1"/>
  <c r="AL84" i="1"/>
  <c r="AA92" i="1"/>
  <c r="AL77" i="1"/>
  <c r="AL60" i="1"/>
  <c r="AL59" i="1"/>
  <c r="AL56" i="1"/>
  <c r="AL55" i="1"/>
  <c r="AL54" i="1"/>
  <c r="AL52" i="1"/>
  <c r="AL46" i="1"/>
  <c r="AL44" i="1"/>
  <c r="AL42" i="1"/>
  <c r="AL34" i="1"/>
  <c r="Q150" i="1"/>
  <c r="Q149" i="1"/>
  <c r="H151" i="1"/>
  <c r="Q147" i="1"/>
  <c r="Q146" i="1"/>
  <c r="Q145" i="1"/>
  <c r="Q142" i="1"/>
  <c r="F143" i="1"/>
  <c r="Q135" i="1"/>
  <c r="Q131" i="1"/>
  <c r="Q126" i="1"/>
  <c r="Q121" i="1"/>
  <c r="Q119" i="1"/>
  <c r="Q117" i="1"/>
  <c r="Q115" i="1"/>
  <c r="Q112" i="1"/>
  <c r="Q104" i="1"/>
  <c r="Q103" i="1"/>
  <c r="Q101" i="1"/>
  <c r="Q100" i="1"/>
  <c r="Q96" i="1"/>
  <c r="Q95" i="1"/>
  <c r="Q91" i="1"/>
  <c r="Q90" i="1"/>
  <c r="Q88" i="1"/>
  <c r="G92" i="1"/>
  <c r="Q83" i="1"/>
  <c r="Q80" i="1"/>
  <c r="Q79" i="1"/>
  <c r="Q73" i="1"/>
  <c r="Q71" i="1"/>
  <c r="Q68" i="1"/>
  <c r="Q66" i="1"/>
  <c r="Q60" i="1"/>
  <c r="Q55" i="1"/>
  <c r="U151" i="1"/>
  <c r="U143" i="1"/>
  <c r="U49" i="1"/>
  <c r="Q149" i="22"/>
  <c r="Q148" i="22"/>
  <c r="Q145" i="22"/>
  <c r="Q140" i="22"/>
  <c r="E143" i="22"/>
  <c r="Q119" i="22"/>
  <c r="Q117" i="22"/>
  <c r="Q106" i="22"/>
  <c r="Q102" i="22"/>
  <c r="Q72" i="22"/>
  <c r="Q71" i="22"/>
  <c r="Q68" i="22"/>
  <c r="Q67" i="22"/>
  <c r="Q43" i="22"/>
  <c r="AJ145" i="13"/>
  <c r="Z143" i="13"/>
  <c r="AJ117" i="13"/>
  <c r="AJ113" i="13"/>
  <c r="AJ100" i="13"/>
  <c r="AJ78" i="13"/>
  <c r="AA81" i="13"/>
  <c r="AJ61" i="13"/>
  <c r="AJ60" i="13"/>
  <c r="AJ57" i="13"/>
  <c r="AJ53" i="13"/>
  <c r="AJ52" i="13"/>
  <c r="AJ46" i="13"/>
  <c r="AJ33" i="13"/>
  <c r="W140" i="13"/>
  <c r="N138" i="13"/>
  <c r="W121" i="13"/>
  <c r="W35" i="13"/>
  <c r="G143" i="13"/>
  <c r="AJ148" i="12"/>
  <c r="AJ140" i="12"/>
  <c r="Y143" i="12"/>
  <c r="X143" i="12"/>
  <c r="AJ131" i="12"/>
  <c r="AJ130" i="12"/>
  <c r="Z138" i="12"/>
  <c r="AJ122" i="12"/>
  <c r="AJ121" i="12"/>
  <c r="AJ117" i="12"/>
  <c r="Z124" i="12"/>
  <c r="AJ106" i="12"/>
  <c r="AJ102" i="12"/>
  <c r="AJ85" i="12"/>
  <c r="AC92" i="12"/>
  <c r="AJ77" i="12"/>
  <c r="AJ72" i="12"/>
  <c r="AJ68" i="12"/>
  <c r="AJ65" i="12"/>
  <c r="AJ57" i="12"/>
  <c r="AJ53" i="12"/>
  <c r="AJ52" i="12"/>
  <c r="AJ42" i="12"/>
  <c r="AJ39" i="12"/>
  <c r="W134" i="12"/>
  <c r="W107" i="12"/>
  <c r="W71" i="12"/>
  <c r="W67" i="12"/>
  <c r="W61" i="12"/>
  <c r="W60" i="12"/>
  <c r="W53" i="12"/>
  <c r="W24" i="12"/>
  <c r="W21" i="12"/>
  <c r="W20" i="12"/>
  <c r="W145" i="12"/>
  <c r="W131" i="12"/>
  <c r="W101" i="12"/>
  <c r="W72" i="12"/>
  <c r="W68" i="12"/>
  <c r="Q126" i="10"/>
  <c r="Q132" i="9"/>
  <c r="Q107" i="9"/>
  <c r="Q30" i="9"/>
  <c r="AD147" i="6"/>
  <c r="AD140" i="6"/>
  <c r="S143" i="6"/>
  <c r="R143" i="6"/>
  <c r="AD134" i="6"/>
  <c r="AD131" i="6"/>
  <c r="AD120" i="6"/>
  <c r="AD119" i="6"/>
  <c r="AD117" i="6"/>
  <c r="AD106" i="6"/>
  <c r="AD105" i="6"/>
  <c r="AD101" i="6"/>
  <c r="AD88" i="6"/>
  <c r="AD85" i="6"/>
  <c r="AD77" i="6"/>
  <c r="AD71" i="6"/>
  <c r="AD68" i="6"/>
  <c r="AD67" i="6"/>
  <c r="S75" i="6"/>
  <c r="AD60" i="6"/>
  <c r="AD59" i="6"/>
  <c r="AD55" i="6"/>
  <c r="AD52" i="6"/>
  <c r="AD51" i="6"/>
  <c r="AD45" i="6"/>
  <c r="AD42" i="6"/>
  <c r="AD41" i="6"/>
  <c r="AD35" i="6"/>
  <c r="AD16" i="6"/>
  <c r="M143" i="6"/>
  <c r="Q135" i="6"/>
  <c r="Q134" i="6"/>
  <c r="Q120" i="6"/>
  <c r="Q117" i="6"/>
  <c r="Q105" i="6"/>
  <c r="Q97" i="6"/>
  <c r="Q89" i="6"/>
  <c r="Q85" i="6"/>
  <c r="Q72" i="6"/>
  <c r="Q71" i="6"/>
  <c r="Q67" i="6"/>
  <c r="G75" i="6"/>
  <c r="Q60" i="6"/>
  <c r="Q51" i="6"/>
  <c r="H49" i="6"/>
  <c r="Q136" i="5"/>
  <c r="Q96" i="5"/>
  <c r="Q73" i="5"/>
  <c r="Q45" i="5"/>
  <c r="Q42" i="5"/>
  <c r="Q41" i="5"/>
  <c r="F49" i="5"/>
  <c r="Q35" i="5"/>
  <c r="Q20" i="5"/>
  <c r="Q18" i="5"/>
  <c r="AD150" i="4"/>
  <c r="AD147" i="4"/>
  <c r="AD135" i="4"/>
  <c r="AD97" i="4"/>
  <c r="AD61" i="4"/>
  <c r="AD41" i="4"/>
  <c r="AD24" i="4"/>
  <c r="AD74" i="4"/>
  <c r="AD142" i="4"/>
  <c r="AD141" i="4"/>
  <c r="AD140" i="4"/>
  <c r="AD72" i="4"/>
  <c r="AD68" i="4"/>
  <c r="H143" i="4"/>
  <c r="Q72" i="4"/>
  <c r="Q68" i="4"/>
  <c r="Q67" i="4"/>
  <c r="Q46" i="4"/>
  <c r="Q42" i="4"/>
  <c r="AY117" i="2"/>
  <c r="AY73" i="2"/>
  <c r="AY72" i="2"/>
  <c r="AY55" i="2"/>
  <c r="AY21" i="2"/>
  <c r="AY18" i="2"/>
  <c r="AL59" i="2"/>
  <c r="Q87" i="22"/>
  <c r="Q24" i="22"/>
  <c r="AA151" i="13"/>
  <c r="Q143" i="13"/>
  <c r="Q121" i="9"/>
  <c r="S151" i="6"/>
  <c r="Q128" i="6"/>
  <c r="Q107" i="6"/>
  <c r="AD102" i="6"/>
  <c r="AD82" i="6"/>
  <c r="E75" i="6"/>
  <c r="AD43" i="6"/>
  <c r="AD17" i="6"/>
  <c r="Q140" i="5"/>
  <c r="Q15" i="5"/>
  <c r="Q88" i="3"/>
  <c r="AD149" i="6"/>
  <c r="AD146" i="6"/>
  <c r="AD142" i="6"/>
  <c r="AD141" i="6"/>
  <c r="AD136" i="6"/>
  <c r="AD132" i="6"/>
  <c r="AD130" i="6"/>
  <c r="AD123" i="6"/>
  <c r="AD103" i="6"/>
  <c r="AD99" i="6"/>
  <c r="AD97" i="6"/>
  <c r="AD89" i="6"/>
  <c r="AD87" i="6"/>
  <c r="AD83" i="6"/>
  <c r="AD73" i="6"/>
  <c r="AD69" i="6"/>
  <c r="AD61" i="6"/>
  <c r="AD57" i="6"/>
  <c r="AD46" i="6"/>
  <c r="Q149" i="6"/>
  <c r="Q147" i="6"/>
  <c r="Q145" i="6"/>
  <c r="Q142" i="6"/>
  <c r="Q140" i="6"/>
  <c r="Q137" i="6"/>
  <c r="Q136" i="6"/>
  <c r="Q133" i="6"/>
  <c r="Q132" i="6"/>
  <c r="Q129" i="6"/>
  <c r="Q123" i="6"/>
  <c r="Q103" i="6"/>
  <c r="Q100" i="6"/>
  <c r="Q98" i="6"/>
  <c r="Q87" i="6"/>
  <c r="Q86" i="6"/>
  <c r="Q83" i="6"/>
  <c r="Q74" i="6"/>
  <c r="Q69" i="6"/>
  <c r="Q66" i="6"/>
  <c r="H75" i="6"/>
  <c r="Q62" i="6"/>
  <c r="Q61" i="6"/>
  <c r="Q57" i="6"/>
  <c r="Q54" i="6"/>
  <c r="Q46" i="6"/>
  <c r="Q42" i="6"/>
  <c r="Q35" i="6"/>
  <c r="Q32" i="6"/>
  <c r="Q19" i="6"/>
  <c r="Q122" i="6"/>
  <c r="Q104" i="6"/>
  <c r="Q99" i="6"/>
  <c r="Q73" i="6"/>
  <c r="Q70" i="6"/>
  <c r="Q68" i="6"/>
  <c r="Q55" i="6"/>
  <c r="Q141" i="5"/>
  <c r="Q74" i="5"/>
  <c r="Q43" i="5"/>
  <c r="AD87" i="4"/>
  <c r="AD73" i="4"/>
  <c r="AD57" i="4"/>
  <c r="AD54" i="4"/>
  <c r="AD46" i="4"/>
  <c r="AD42" i="4"/>
  <c r="Q140" i="4"/>
  <c r="Q114" i="4"/>
  <c r="Q87" i="4"/>
  <c r="Q73" i="4"/>
  <c r="Q141" i="4"/>
  <c r="Q74" i="4"/>
  <c r="Q54" i="4"/>
  <c r="AY146" i="2"/>
  <c r="AY79" i="2"/>
  <c r="AY45" i="2"/>
  <c r="AY40" i="2"/>
  <c r="AY150" i="2"/>
  <c r="AY148" i="2"/>
  <c r="AY130" i="2"/>
  <c r="AY44" i="2"/>
  <c r="AY41" i="2"/>
  <c r="AY24" i="2"/>
  <c r="AY20" i="2"/>
  <c r="AL146" i="2"/>
  <c r="AL52" i="2"/>
  <c r="AL46" i="2"/>
  <c r="AY141" i="1"/>
  <c r="AY117" i="1"/>
  <c r="AY72" i="1"/>
  <c r="AY56" i="1"/>
  <c r="AY54" i="1"/>
  <c r="AY48" i="1"/>
  <c r="AY44" i="1"/>
  <c r="AY40" i="1"/>
  <c r="AY18" i="1"/>
  <c r="AY15" i="1"/>
  <c r="AY21" i="1"/>
  <c r="AL131" i="1"/>
  <c r="U151" i="9"/>
  <c r="U49" i="9"/>
  <c r="U75" i="9"/>
  <c r="U81" i="9"/>
  <c r="U92" i="9"/>
  <c r="U124" i="9"/>
  <c r="U143" i="9"/>
  <c r="U138" i="9"/>
  <c r="S116" i="23"/>
  <c r="S115" i="23"/>
  <c r="S114" i="23"/>
  <c r="S113" i="23"/>
  <c r="S112" i="23"/>
  <c r="S111" i="23"/>
  <c r="S110" i="23"/>
  <c r="S109" i="23"/>
  <c r="S108" i="23"/>
  <c r="S107" i="23"/>
  <c r="S106" i="23"/>
  <c r="S105" i="23"/>
  <c r="P116" i="23"/>
  <c r="P115" i="23"/>
  <c r="P114" i="23"/>
  <c r="P113" i="23"/>
  <c r="P112" i="23"/>
  <c r="P111" i="23"/>
  <c r="P110" i="23"/>
  <c r="P109" i="23"/>
  <c r="P108" i="23"/>
  <c r="P107" i="23"/>
  <c r="P106" i="23"/>
  <c r="P105" i="23"/>
  <c r="O116" i="23"/>
  <c r="O115" i="23"/>
  <c r="O114" i="23"/>
  <c r="O113" i="23"/>
  <c r="O112" i="23"/>
  <c r="O111" i="23"/>
  <c r="O110" i="23"/>
  <c r="O109" i="23"/>
  <c r="O108" i="23"/>
  <c r="O107" i="23"/>
  <c r="O106" i="23"/>
  <c r="O105" i="23"/>
  <c r="N116" i="23"/>
  <c r="N115" i="23"/>
  <c r="N114" i="23"/>
  <c r="N113" i="23"/>
  <c r="N112" i="23"/>
  <c r="N111" i="23"/>
  <c r="N110" i="23"/>
  <c r="N109" i="23"/>
  <c r="N108" i="23"/>
  <c r="N107" i="23"/>
  <c r="N106" i="23"/>
  <c r="N105" i="23"/>
  <c r="M116" i="23"/>
  <c r="M115" i="23"/>
  <c r="M114" i="23"/>
  <c r="M113" i="23"/>
  <c r="M112" i="23"/>
  <c r="M111" i="23"/>
  <c r="M110" i="23"/>
  <c r="M109" i="23"/>
  <c r="M108" i="23"/>
  <c r="M107" i="23"/>
  <c r="M106" i="23"/>
  <c r="M105" i="23"/>
  <c r="L116" i="23"/>
  <c r="L115" i="23"/>
  <c r="L114" i="23"/>
  <c r="L113" i="23"/>
  <c r="L112" i="23"/>
  <c r="L111" i="23"/>
  <c r="L110" i="23"/>
  <c r="L109" i="23"/>
  <c r="L108" i="23"/>
  <c r="L107" i="23"/>
  <c r="L106" i="23"/>
  <c r="K116" i="23"/>
  <c r="K115" i="23"/>
  <c r="K114" i="23"/>
  <c r="K113" i="23"/>
  <c r="K112" i="23"/>
  <c r="K111" i="23"/>
  <c r="K110" i="23"/>
  <c r="K109" i="23"/>
  <c r="K108" i="23"/>
  <c r="K107" i="23"/>
  <c r="K106" i="23"/>
  <c r="K105" i="23"/>
  <c r="J116" i="23"/>
  <c r="J115" i="23"/>
  <c r="J114" i="23"/>
  <c r="J113" i="23"/>
  <c r="J112" i="23"/>
  <c r="J111" i="23"/>
  <c r="J110" i="23"/>
  <c r="J109" i="23"/>
  <c r="J108" i="23"/>
  <c r="J107" i="23"/>
  <c r="J106" i="23"/>
  <c r="J105" i="23"/>
  <c r="I116" i="23"/>
  <c r="I115" i="23"/>
  <c r="I114" i="23"/>
  <c r="I113" i="23"/>
  <c r="I112" i="23"/>
  <c r="I111" i="23"/>
  <c r="I110" i="23"/>
  <c r="I109" i="23"/>
  <c r="I108" i="23"/>
  <c r="I107" i="23"/>
  <c r="I106" i="23"/>
  <c r="I105" i="23"/>
  <c r="H116" i="23"/>
  <c r="H115" i="23"/>
  <c r="H114" i="23"/>
  <c r="H113" i="23"/>
  <c r="H112" i="23"/>
  <c r="H111" i="23"/>
  <c r="H110" i="23"/>
  <c r="H109" i="23"/>
  <c r="H108" i="23"/>
  <c r="H107" i="23"/>
  <c r="H106" i="23"/>
  <c r="H105" i="23"/>
  <c r="G106" i="23"/>
  <c r="G107" i="23"/>
  <c r="G108" i="23"/>
  <c r="G109" i="23"/>
  <c r="G110" i="23"/>
  <c r="G111" i="23"/>
  <c r="G112" i="23"/>
  <c r="G113" i="23"/>
  <c r="G114" i="23"/>
  <c r="G115" i="23"/>
  <c r="G116" i="23"/>
  <c r="G105" i="23"/>
  <c r="S37" i="23"/>
  <c r="S36" i="23"/>
  <c r="AF76" i="23" s="1"/>
  <c r="S35" i="23"/>
  <c r="AF75" i="23" s="1"/>
  <c r="S34" i="23"/>
  <c r="AF74" i="23" s="1"/>
  <c r="S33" i="23"/>
  <c r="AF73" i="23" s="1"/>
  <c r="S32" i="23"/>
  <c r="AF72" i="23" s="1"/>
  <c r="S31" i="23"/>
  <c r="AF71" i="23" s="1"/>
  <c r="S30" i="23"/>
  <c r="AF70" i="23" s="1"/>
  <c r="S29" i="23"/>
  <c r="AF69" i="23" s="1"/>
  <c r="S28" i="23"/>
  <c r="AF68" i="23" s="1"/>
  <c r="S27" i="23"/>
  <c r="AF67" i="23" s="1"/>
  <c r="S26" i="23"/>
  <c r="AF66" i="23" s="1"/>
  <c r="AF85" i="23" s="1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S152" i="22"/>
  <c r="R152" i="22"/>
  <c r="G151" i="22"/>
  <c r="Q146" i="22"/>
  <c r="Q141" i="22"/>
  <c r="Q122" i="22"/>
  <c r="Q121" i="22"/>
  <c r="Q118" i="22"/>
  <c r="Q112" i="22"/>
  <c r="Q103" i="22"/>
  <c r="Q99" i="22"/>
  <c r="Q79" i="22"/>
  <c r="Q73" i="22"/>
  <c r="Q62" i="22"/>
  <c r="Q61" i="22"/>
  <c r="Q60" i="22"/>
  <c r="Q58" i="22"/>
  <c r="Q57" i="22"/>
  <c r="Q56" i="22"/>
  <c r="Q54" i="22"/>
  <c r="Q53" i="22"/>
  <c r="Q52" i="22"/>
  <c r="V75" i="9"/>
  <c r="E151" i="13"/>
  <c r="E143" i="13"/>
  <c r="E138" i="13"/>
  <c r="E124" i="13"/>
  <c r="E92" i="13"/>
  <c r="E81" i="13"/>
  <c r="E75" i="13"/>
  <c r="E49" i="13"/>
  <c r="E151" i="12"/>
  <c r="D151" i="12" s="1"/>
  <c r="C151" i="12" s="1"/>
  <c r="E143" i="12"/>
  <c r="D143" i="12" s="1"/>
  <c r="E138" i="12"/>
  <c r="D138" i="12" s="1"/>
  <c r="E124" i="12"/>
  <c r="D124" i="12" s="1"/>
  <c r="E92" i="12"/>
  <c r="D92" i="12" s="1"/>
  <c r="E81" i="12"/>
  <c r="D81" i="12" s="1"/>
  <c r="E49" i="12"/>
  <c r="D49" i="12" s="1"/>
  <c r="Q142" i="10"/>
  <c r="Q74" i="10"/>
  <c r="Q67" i="10"/>
  <c r="Q23" i="5"/>
  <c r="W54" i="13"/>
  <c r="W59" i="13"/>
  <c r="W69" i="13"/>
  <c r="W100" i="13"/>
  <c r="W142" i="13"/>
  <c r="W145" i="13"/>
  <c r="W149" i="13"/>
  <c r="S151" i="9"/>
  <c r="S143" i="9"/>
  <c r="S138" i="9"/>
  <c r="S124" i="9"/>
  <c r="S92" i="9"/>
  <c r="S81" i="9"/>
  <c r="S75" i="9"/>
  <c r="R151" i="9"/>
  <c r="V151" i="9"/>
  <c r="R143" i="9"/>
  <c r="V143" i="9"/>
  <c r="R138" i="9"/>
  <c r="V138" i="9"/>
  <c r="R124" i="9"/>
  <c r="V124" i="9"/>
  <c r="R92" i="9"/>
  <c r="V92" i="9"/>
  <c r="R81" i="9"/>
  <c r="V81" i="9"/>
  <c r="R75" i="9"/>
  <c r="R49" i="9"/>
  <c r="V49" i="9"/>
  <c r="AJ150" i="13"/>
  <c r="AJ149" i="13"/>
  <c r="AA143" i="13"/>
  <c r="N143" i="13"/>
  <c r="AJ141" i="13"/>
  <c r="AJ131" i="13"/>
  <c r="AJ119" i="13"/>
  <c r="AJ106" i="13"/>
  <c r="AJ103" i="13"/>
  <c r="AJ102" i="13"/>
  <c r="AJ99" i="13"/>
  <c r="X81" i="13"/>
  <c r="AJ80" i="13"/>
  <c r="AJ77" i="13"/>
  <c r="AD75" i="13"/>
  <c r="AC75" i="13"/>
  <c r="Z75" i="13"/>
  <c r="Y75" i="13"/>
  <c r="AJ74" i="13"/>
  <c r="AJ73" i="13"/>
  <c r="AJ72" i="13"/>
  <c r="AJ71" i="13"/>
  <c r="AJ70" i="13"/>
  <c r="AJ69" i="13"/>
  <c r="AJ68" i="13"/>
  <c r="AJ67" i="13"/>
  <c r="AJ66" i="13"/>
  <c r="AJ65" i="13"/>
  <c r="AJ58" i="13"/>
  <c r="AJ54" i="13"/>
  <c r="AJ51" i="13"/>
  <c r="AJ44" i="13"/>
  <c r="AJ35" i="13"/>
  <c r="AJ34" i="13"/>
  <c r="AJ24" i="13"/>
  <c r="AD151" i="12"/>
  <c r="Y151" i="12"/>
  <c r="X151" i="12"/>
  <c r="AJ150" i="12"/>
  <c r="AJ147" i="12"/>
  <c r="AJ145" i="12"/>
  <c r="AA143" i="12"/>
  <c r="AJ142" i="12"/>
  <c r="W141" i="12"/>
  <c r="W136" i="12"/>
  <c r="AJ135" i="12"/>
  <c r="AJ134" i="12"/>
  <c r="W133" i="12"/>
  <c r="AJ129" i="12"/>
  <c r="AA124" i="12"/>
  <c r="AJ118" i="12"/>
  <c r="AJ114" i="12"/>
  <c r="AJ113" i="12"/>
  <c r="AJ107" i="12"/>
  <c r="W104" i="12"/>
  <c r="W103" i="12"/>
  <c r="W99" i="12"/>
  <c r="AJ98" i="12"/>
  <c r="AJ94" i="12"/>
  <c r="AJ89" i="12"/>
  <c r="AJ86" i="12"/>
  <c r="AJ83" i="12"/>
  <c r="AA81" i="12"/>
  <c r="Y81" i="12"/>
  <c r="X81" i="12"/>
  <c r="AJ80" i="12"/>
  <c r="AJ79" i="12"/>
  <c r="AJ76" i="12"/>
  <c r="AD75" i="12"/>
  <c r="AC75" i="12"/>
  <c r="Z75" i="12"/>
  <c r="Y75" i="12"/>
  <c r="AJ73" i="12"/>
  <c r="AJ71" i="12"/>
  <c r="AJ67" i="12"/>
  <c r="AJ62" i="12"/>
  <c r="AJ61" i="12"/>
  <c r="AJ59" i="12"/>
  <c r="AJ58" i="12"/>
  <c r="AJ54" i="12"/>
  <c r="AJ51" i="12"/>
  <c r="AD49" i="12"/>
  <c r="AA49" i="12"/>
  <c r="Z49" i="12"/>
  <c r="X49" i="12"/>
  <c r="AJ48" i="12"/>
  <c r="AJ45" i="12"/>
  <c r="AJ44" i="12"/>
  <c r="AJ41" i="12"/>
  <c r="AJ40" i="12"/>
  <c r="AJ36" i="12"/>
  <c r="W36" i="12"/>
  <c r="AJ35" i="12"/>
  <c r="AJ34" i="12"/>
  <c r="AJ31" i="12"/>
  <c r="AJ24" i="12"/>
  <c r="AJ21" i="12"/>
  <c r="AJ20" i="12"/>
  <c r="AJ13" i="12"/>
  <c r="AD129" i="6"/>
  <c r="AD133" i="6"/>
  <c r="AD135" i="6"/>
  <c r="AD137" i="6"/>
  <c r="AD122" i="6"/>
  <c r="AD98" i="6"/>
  <c r="AD100" i="6"/>
  <c r="AD104" i="6"/>
  <c r="AD86" i="6"/>
  <c r="AD66" i="6"/>
  <c r="AD70" i="6"/>
  <c r="AD72" i="6"/>
  <c r="AD74" i="6"/>
  <c r="AD54" i="6"/>
  <c r="AD56" i="6"/>
  <c r="AD62" i="6"/>
  <c r="AD44" i="6"/>
  <c r="AD48" i="6"/>
  <c r="AD32" i="6"/>
  <c r="AD19" i="6"/>
  <c r="Q146" i="6"/>
  <c r="Q141" i="6"/>
  <c r="Q131" i="6"/>
  <c r="Q88" i="6"/>
  <c r="Q52" i="6"/>
  <c r="Q56" i="6"/>
  <c r="Q44" i="6"/>
  <c r="Q48" i="6"/>
  <c r="Q118" i="5"/>
  <c r="Q122" i="5"/>
  <c r="Q57" i="5"/>
  <c r="Q40" i="5"/>
  <c r="Q44" i="5"/>
  <c r="Q46" i="5"/>
  <c r="Q48" i="5"/>
  <c r="Q24" i="5"/>
  <c r="AD114" i="4"/>
  <c r="Q142" i="4"/>
  <c r="Q57" i="4"/>
  <c r="AL145" i="2"/>
  <c r="AL141" i="2"/>
  <c r="AL131" i="2"/>
  <c r="AY54" i="2"/>
  <c r="AY46" i="2"/>
  <c r="AY148" i="1"/>
  <c r="AY146" i="1"/>
  <c r="AY144" i="1"/>
  <c r="AY73" i="1"/>
  <c r="AY45" i="1"/>
  <c r="AY41" i="1"/>
  <c r="AY19" i="1"/>
  <c r="AL62" i="1"/>
  <c r="S152" i="5"/>
  <c r="R152" i="3"/>
  <c r="Y152" i="2"/>
  <c r="Y152" i="1"/>
  <c r="Q126" i="9"/>
  <c r="Q22" i="9"/>
  <c r="T143" i="6"/>
  <c r="U124" i="6"/>
  <c r="U81" i="6"/>
  <c r="U75" i="6"/>
  <c r="G124" i="6"/>
  <c r="M75" i="6"/>
  <c r="H124" i="5"/>
  <c r="E49" i="5"/>
  <c r="S49" i="1"/>
  <c r="R49" i="1" s="1"/>
  <c r="S151" i="1"/>
  <c r="R151" i="1" s="1"/>
  <c r="S143" i="1"/>
  <c r="R143" i="1" s="1"/>
  <c r="S138" i="1"/>
  <c r="R138" i="1" s="1"/>
  <c r="S124" i="1"/>
  <c r="R124" i="1" s="1"/>
  <c r="S92" i="1"/>
  <c r="R92" i="1" s="1"/>
  <c r="S81" i="1"/>
  <c r="R81" i="1" s="1"/>
  <c r="S75" i="1"/>
  <c r="R75" i="1" s="1"/>
  <c r="AK152" i="13"/>
  <c r="S49" i="9"/>
  <c r="AY130" i="1"/>
  <c r="AY62" i="1"/>
  <c r="AY46" i="1"/>
  <c r="AY24" i="1"/>
  <c r="AY20" i="1"/>
  <c r="AL148" i="1"/>
  <c r="AL145" i="1"/>
  <c r="AL150" i="1"/>
  <c r="R92" i="6"/>
  <c r="Q112" i="6"/>
  <c r="AY62" i="2"/>
  <c r="AY56" i="2"/>
  <c r="AY48" i="2"/>
  <c r="AL150" i="2"/>
  <c r="AD31" i="6"/>
  <c r="Q136" i="3"/>
  <c r="Q78" i="9"/>
  <c r="R151" i="6"/>
  <c r="AD112" i="6"/>
  <c r="H151" i="6"/>
  <c r="Q77" i="6"/>
  <c r="Q84" i="5"/>
  <c r="Q28" i="5"/>
  <c r="Q29" i="5"/>
  <c r="Q13" i="5"/>
  <c r="AD95" i="4"/>
  <c r="Q145" i="4"/>
  <c r="AD145" i="4"/>
  <c r="AD127" i="4"/>
  <c r="AD67" i="4"/>
  <c r="AY144" i="2"/>
  <c r="AL148" i="2"/>
  <c r="AY149" i="2"/>
  <c r="W85" i="13"/>
  <c r="AD114" i="6"/>
  <c r="Q76" i="6"/>
  <c r="Q125" i="6"/>
  <c r="E151" i="6"/>
  <c r="R138" i="6"/>
  <c r="AD39" i="6"/>
  <c r="Q12" i="5"/>
  <c r="F81" i="5"/>
  <c r="Q39" i="5"/>
  <c r="Q27" i="5"/>
  <c r="AD76" i="4"/>
  <c r="AD125" i="4"/>
  <c r="AD82" i="4"/>
  <c r="AD113" i="4"/>
  <c r="E143" i="4"/>
  <c r="Q82" i="3"/>
  <c r="AY134" i="2"/>
  <c r="AY33" i="2"/>
  <c r="Q93" i="22"/>
  <c r="G75" i="22"/>
  <c r="AJ59" i="13"/>
  <c r="W62" i="13"/>
  <c r="W32" i="13"/>
  <c r="W66" i="13"/>
  <c r="W106" i="13"/>
  <c r="AJ62" i="13"/>
  <c r="W42" i="13"/>
  <c r="W55" i="13"/>
  <c r="N75" i="13"/>
  <c r="P75" i="13"/>
  <c r="W68" i="13"/>
  <c r="AJ22" i="13"/>
  <c r="AJ50" i="13"/>
  <c r="AJ89" i="13"/>
  <c r="X138" i="13"/>
  <c r="W58" i="13"/>
  <c r="N124" i="13"/>
  <c r="W122" i="13"/>
  <c r="X49" i="13"/>
  <c r="AJ144" i="13"/>
  <c r="AJ140" i="13"/>
  <c r="W150" i="13"/>
  <c r="W139" i="13"/>
  <c r="W117" i="13"/>
  <c r="W118" i="13"/>
  <c r="W103" i="13"/>
  <c r="W83" i="13"/>
  <c r="W73" i="13"/>
  <c r="W70" i="13"/>
  <c r="W72" i="13"/>
  <c r="L75" i="13"/>
  <c r="W51" i="13"/>
  <c r="AJ149" i="12"/>
  <c r="AJ139" i="12"/>
  <c r="AJ126" i="12"/>
  <c r="AD124" i="12"/>
  <c r="AJ103" i="12"/>
  <c r="AJ99" i="12"/>
  <c r="Y92" i="12"/>
  <c r="AJ69" i="12"/>
  <c r="W130" i="12"/>
  <c r="W85" i="12"/>
  <c r="W57" i="12"/>
  <c r="K143" i="12"/>
  <c r="W140" i="12"/>
  <c r="W126" i="12"/>
  <c r="W135" i="12"/>
  <c r="W65" i="12"/>
  <c r="L49" i="12"/>
  <c r="W14" i="12"/>
  <c r="W22" i="12"/>
  <c r="AJ27" i="12"/>
  <c r="W148" i="13"/>
  <c r="AD65" i="4"/>
  <c r="F143" i="22"/>
  <c r="W31" i="12"/>
  <c r="Q15" i="22"/>
  <c r="Q124" i="12"/>
  <c r="W112" i="13"/>
  <c r="AA124" i="13"/>
  <c r="Q19" i="10"/>
  <c r="P49" i="12"/>
  <c r="AJ86" i="13"/>
  <c r="AL149" i="2"/>
  <c r="Q104" i="3"/>
  <c r="AJ120" i="12"/>
  <c r="W74" i="13"/>
  <c r="AD40" i="4"/>
  <c r="AD99" i="4"/>
  <c r="Q94" i="3"/>
  <c r="AD96" i="4"/>
  <c r="AD22" i="4"/>
  <c r="AD45" i="4"/>
  <c r="AD53" i="4"/>
  <c r="AD78" i="4"/>
  <c r="AD88" i="4"/>
  <c r="AD100" i="4"/>
  <c r="AD136" i="4"/>
  <c r="AD139" i="4"/>
  <c r="Q16" i="5"/>
  <c r="Q17" i="5"/>
  <c r="Q30" i="5"/>
  <c r="Q144" i="6"/>
  <c r="AD79" i="6"/>
  <c r="Q106" i="6"/>
  <c r="AD80" i="6"/>
  <c r="AD115" i="6"/>
  <c r="Q135" i="5"/>
  <c r="Q90" i="6"/>
  <c r="Q102" i="6"/>
  <c r="E124" i="6"/>
  <c r="M124" i="6"/>
  <c r="Q150" i="6"/>
  <c r="AD20" i="6"/>
  <c r="S49" i="6"/>
  <c r="S138" i="6"/>
  <c r="Q82" i="9"/>
  <c r="AD150" i="6"/>
  <c r="Q146" i="9"/>
  <c r="AD91" i="6"/>
  <c r="Q116" i="9"/>
  <c r="Q67" i="3"/>
  <c r="Q31" i="3"/>
  <c r="Q116" i="3"/>
  <c r="AD15" i="4"/>
  <c r="AD62" i="4"/>
  <c r="AD121" i="4"/>
  <c r="Q36" i="5"/>
  <c r="Q78" i="6"/>
  <c r="Q45" i="3"/>
  <c r="Q121" i="4"/>
  <c r="AD70" i="4"/>
  <c r="AD108" i="4"/>
  <c r="Q21" i="5"/>
  <c r="Q33" i="5"/>
  <c r="E81" i="6"/>
  <c r="AD29" i="6"/>
  <c r="AD126" i="6"/>
  <c r="Q132" i="4"/>
  <c r="AD36" i="4"/>
  <c r="AD90" i="4"/>
  <c r="Q14" i="5"/>
  <c r="U92" i="6"/>
  <c r="AD107" i="6"/>
  <c r="Q114" i="9"/>
  <c r="F81" i="9"/>
  <c r="Q67" i="9"/>
  <c r="G151" i="9"/>
  <c r="W79" i="12"/>
  <c r="W105" i="13"/>
  <c r="W136" i="13"/>
  <c r="Q22" i="22"/>
  <c r="Q88" i="22"/>
  <c r="AJ50" i="12"/>
  <c r="W102" i="13"/>
  <c r="Q29" i="22"/>
  <c r="W99" i="13"/>
  <c r="E92" i="22"/>
  <c r="Q82" i="6"/>
  <c r="Q74" i="3"/>
  <c r="Q115" i="4"/>
  <c r="AD101" i="4"/>
  <c r="AD94" i="4"/>
  <c r="U49" i="6"/>
  <c r="AD105" i="4"/>
  <c r="Q22" i="5"/>
  <c r="Q147" i="5"/>
  <c r="Q43" i="6"/>
  <c r="G92" i="6"/>
  <c r="T92" i="6"/>
  <c r="T49" i="6"/>
  <c r="T138" i="6"/>
  <c r="AD148" i="6"/>
  <c r="Q117" i="9"/>
  <c r="Q34" i="5"/>
  <c r="H151" i="5"/>
  <c r="Q44" i="22"/>
  <c r="M124" i="12"/>
  <c r="Z124" i="13"/>
  <c r="AJ128" i="13"/>
  <c r="Q129" i="22"/>
  <c r="AL62" i="2"/>
  <c r="AL42" i="2"/>
  <c r="Q27" i="2"/>
  <c r="Q125" i="2"/>
  <c r="AL15" i="2"/>
  <c r="AL89" i="2"/>
  <c r="AL29" i="2"/>
  <c r="Z49" i="2"/>
  <c r="AL54" i="2"/>
  <c r="AL85" i="2"/>
  <c r="Q136" i="2"/>
  <c r="AL119" i="2"/>
  <c r="AL134" i="2"/>
  <c r="AB151" i="2"/>
  <c r="AY142" i="2"/>
  <c r="AL132" i="2"/>
  <c r="Q18" i="2"/>
  <c r="Q132" i="2"/>
  <c r="AL57" i="2"/>
  <c r="AL78" i="2"/>
  <c r="AL126" i="2"/>
  <c r="AY112" i="1"/>
  <c r="AY150" i="1"/>
  <c r="Q139" i="1"/>
  <c r="AL69" i="2"/>
  <c r="AO143" i="1"/>
  <c r="AE151" i="2"/>
  <c r="E138" i="22"/>
  <c r="Q85" i="22"/>
  <c r="Q13" i="22"/>
  <c r="AJ142" i="13"/>
  <c r="AJ112" i="13"/>
  <c r="AJ120" i="13"/>
  <c r="AJ79" i="13"/>
  <c r="W80" i="13"/>
  <c r="W93" i="13"/>
  <c r="W114" i="13"/>
  <c r="W116" i="13"/>
  <c r="W137" i="13"/>
  <c r="L143" i="13"/>
  <c r="W147" i="13"/>
  <c r="W97" i="13"/>
  <c r="M92" i="13"/>
  <c r="K81" i="13"/>
  <c r="W79" i="13"/>
  <c r="W98" i="13"/>
  <c r="W101" i="13"/>
  <c r="W132" i="13"/>
  <c r="W21" i="13"/>
  <c r="W30" i="13"/>
  <c r="W34" i="13"/>
  <c r="L49" i="13"/>
  <c r="W48" i="13"/>
  <c r="W57" i="13"/>
  <c r="W67" i="13"/>
  <c r="W23" i="13"/>
  <c r="M49" i="13"/>
  <c r="W17" i="13"/>
  <c r="W60" i="13"/>
  <c r="X124" i="12"/>
  <c r="AJ112" i="12"/>
  <c r="AJ82" i="12"/>
  <c r="AJ33" i="12"/>
  <c r="AJ28" i="12"/>
  <c r="AJ123" i="12"/>
  <c r="AJ22" i="12"/>
  <c r="AJ101" i="12"/>
  <c r="AJ133" i="12"/>
  <c r="AJ136" i="12"/>
  <c r="AJ93" i="12"/>
  <c r="AJ105" i="12"/>
  <c r="AJ46" i="12"/>
  <c r="AA92" i="12"/>
  <c r="AJ141" i="12"/>
  <c r="X138" i="12"/>
  <c r="W35" i="12"/>
  <c r="W90" i="12"/>
  <c r="W120" i="12"/>
  <c r="W127" i="12"/>
  <c r="W142" i="12"/>
  <c r="W144" i="12"/>
  <c r="Q81" i="12"/>
  <c r="Q49" i="12"/>
  <c r="W33" i="12"/>
  <c r="W84" i="12"/>
  <c r="N49" i="12"/>
  <c r="W42" i="12"/>
  <c r="W59" i="12"/>
  <c r="W78" i="12"/>
  <c r="W87" i="12"/>
  <c r="W91" i="12"/>
  <c r="W115" i="12"/>
  <c r="Q138" i="12"/>
  <c r="W146" i="12"/>
  <c r="W150" i="12"/>
  <c r="W40" i="12"/>
  <c r="W108" i="12"/>
  <c r="W44" i="12"/>
  <c r="W106" i="12"/>
  <c r="W123" i="12"/>
  <c r="W52" i="12"/>
  <c r="W41" i="12"/>
  <c r="W54" i="12"/>
  <c r="W56" i="12"/>
  <c r="M92" i="12"/>
  <c r="W112" i="12"/>
  <c r="K124" i="12"/>
  <c r="L143" i="12"/>
  <c r="W62" i="12"/>
  <c r="W105" i="12"/>
  <c r="W86" i="12"/>
  <c r="M49" i="12"/>
  <c r="W69" i="12"/>
  <c r="W73" i="12"/>
  <c r="M81" i="12"/>
  <c r="K92" i="12"/>
  <c r="P92" i="12"/>
  <c r="W100" i="12"/>
  <c r="M138" i="12"/>
  <c r="L81" i="12"/>
  <c r="W46" i="12"/>
  <c r="W94" i="12"/>
  <c r="W114" i="12"/>
  <c r="W96" i="12"/>
  <c r="W51" i="12"/>
  <c r="L151" i="12"/>
  <c r="W12" i="12"/>
  <c r="E143" i="10"/>
  <c r="Q68" i="10"/>
  <c r="Q24" i="10"/>
  <c r="G124" i="10"/>
  <c r="Q77" i="10"/>
  <c r="Q32" i="10"/>
  <c r="Q105" i="10"/>
  <c r="Q50" i="10"/>
  <c r="G138" i="9"/>
  <c r="Q84" i="9"/>
  <c r="Q76" i="9"/>
  <c r="Q41" i="9"/>
  <c r="Q39" i="9"/>
  <c r="Q12" i="9"/>
  <c r="Q19" i="9"/>
  <c r="Q60" i="9"/>
  <c r="G92" i="9"/>
  <c r="Q93" i="9"/>
  <c r="Q102" i="9"/>
  <c r="Q125" i="9"/>
  <c r="Q144" i="10"/>
  <c r="Q83" i="22"/>
  <c r="Q130" i="10"/>
  <c r="N81" i="12"/>
  <c r="W52" i="13"/>
  <c r="AY70" i="2"/>
  <c r="AO143" i="2"/>
  <c r="AN151" i="2"/>
  <c r="K81" i="12"/>
  <c r="U138" i="1"/>
  <c r="W77" i="13"/>
  <c r="H49" i="22"/>
  <c r="Q77" i="22"/>
  <c r="Q107" i="22"/>
  <c r="AE138" i="2"/>
  <c r="Q33" i="2"/>
  <c r="Q129" i="2"/>
  <c r="Q16" i="2"/>
  <c r="Q89" i="2"/>
  <c r="AY120" i="2"/>
  <c r="AY66" i="2"/>
  <c r="AY97" i="2"/>
  <c r="AD102" i="4"/>
  <c r="Q79" i="10"/>
  <c r="Q24" i="9"/>
  <c r="Q77" i="9"/>
  <c r="Q90" i="9"/>
  <c r="Q57" i="10"/>
  <c r="F75" i="9"/>
  <c r="E92" i="9"/>
  <c r="Q48" i="9"/>
  <c r="Q118" i="9"/>
  <c r="H143" i="9"/>
  <c r="F143" i="10"/>
  <c r="AJ15" i="12"/>
  <c r="Q36" i="9"/>
  <c r="Q108" i="9"/>
  <c r="Q133" i="9"/>
  <c r="G151" i="10"/>
  <c r="K49" i="12"/>
  <c r="AJ17" i="13"/>
  <c r="Q14" i="9"/>
  <c r="Q58" i="9"/>
  <c r="Q72" i="9"/>
  <c r="E138" i="9"/>
  <c r="Q13" i="10"/>
  <c r="W17" i="12"/>
  <c r="W66" i="12"/>
  <c r="P124" i="12"/>
  <c r="W118" i="12"/>
  <c r="AJ144" i="12"/>
  <c r="W15" i="13"/>
  <c r="AJ90" i="12"/>
  <c r="E81" i="22"/>
  <c r="Q133" i="22"/>
  <c r="AJ30" i="13"/>
  <c r="AJ108" i="13"/>
  <c r="Q28" i="22"/>
  <c r="Q80" i="22"/>
  <c r="Q86" i="22"/>
  <c r="Q114" i="22"/>
  <c r="Q131" i="22"/>
  <c r="Q120" i="22"/>
  <c r="G151" i="13"/>
  <c r="AY137" i="2"/>
  <c r="AY147" i="2"/>
  <c r="AF151" i="2"/>
  <c r="AY106" i="2"/>
  <c r="AY125" i="2"/>
  <c r="AD86" i="4"/>
  <c r="H49" i="9"/>
  <c r="Q85" i="9"/>
  <c r="Q131" i="9"/>
  <c r="Q141" i="9"/>
  <c r="W76" i="12"/>
  <c r="F138" i="9"/>
  <c r="Q35" i="9"/>
  <c r="Q44" i="9"/>
  <c r="Q54" i="9"/>
  <c r="H138" i="9"/>
  <c r="Q147" i="9"/>
  <c r="W113" i="12"/>
  <c r="P151" i="12"/>
  <c r="Q48" i="10"/>
  <c r="AJ125" i="12"/>
  <c r="W90" i="13"/>
  <c r="AJ93" i="13"/>
  <c r="Q119" i="9"/>
  <c r="Q27" i="10"/>
  <c r="Q115" i="10"/>
  <c r="W16" i="12"/>
  <c r="W45" i="12"/>
  <c r="W22" i="13"/>
  <c r="AJ14" i="13"/>
  <c r="AJ125" i="13"/>
  <c r="AJ134" i="13"/>
  <c r="Q36" i="22"/>
  <c r="Q100" i="22"/>
  <c r="G138" i="22"/>
  <c r="Q130" i="22"/>
  <c r="Q60" i="10"/>
  <c r="Q71" i="10"/>
  <c r="W122" i="12"/>
  <c r="W149" i="12"/>
  <c r="AJ20" i="13"/>
  <c r="Q105" i="22"/>
  <c r="W14" i="13"/>
  <c r="K75" i="13"/>
  <c r="W65" i="13"/>
  <c r="W126" i="13"/>
  <c r="W127" i="13"/>
  <c r="W130" i="13"/>
  <c r="W131" i="13"/>
  <c r="W135" i="13"/>
  <c r="W40" i="13"/>
  <c r="W28" i="13"/>
  <c r="W84" i="13"/>
  <c r="W113" i="13"/>
  <c r="Q124" i="13"/>
  <c r="Q49" i="13"/>
  <c r="W125" i="13"/>
  <c r="W13" i="13"/>
  <c r="W27" i="13"/>
  <c r="W31" i="13"/>
  <c r="W36" i="13"/>
  <c r="W39" i="13"/>
  <c r="N49" i="13"/>
  <c r="W43" i="13"/>
  <c r="W44" i="13"/>
  <c r="W78" i="13"/>
  <c r="W88" i="13"/>
  <c r="W94" i="13"/>
  <c r="W107" i="13"/>
  <c r="W115" i="13"/>
  <c r="L124" i="13"/>
  <c r="W24" i="13"/>
  <c r="K92" i="13"/>
  <c r="P81" i="13"/>
  <c r="W133" i="13"/>
  <c r="AJ23" i="13"/>
  <c r="AJ39" i="13"/>
  <c r="AJ47" i="13"/>
  <c r="Z81" i="13"/>
  <c r="AJ76" i="13"/>
  <c r="Z92" i="13"/>
  <c r="AD92" i="13"/>
  <c r="AJ94" i="13"/>
  <c r="AJ105" i="13"/>
  <c r="AJ114" i="13"/>
  <c r="X124" i="13"/>
  <c r="AJ129" i="13"/>
  <c r="AJ104" i="13"/>
  <c r="AJ127" i="13"/>
  <c r="Y92" i="13"/>
  <c r="AJ29" i="13"/>
  <c r="Y124" i="13"/>
  <c r="AJ88" i="13"/>
  <c r="AJ83" i="13"/>
  <c r="X151" i="13"/>
  <c r="AJ18" i="13"/>
  <c r="AD151" i="13"/>
  <c r="X26" i="13"/>
  <c r="AJ12" i="13"/>
  <c r="AJ13" i="13"/>
  <c r="AJ27" i="13"/>
  <c r="X92" i="13"/>
  <c r="AJ82" i="13"/>
  <c r="AJ90" i="13"/>
  <c r="AJ91" i="13"/>
  <c r="AJ95" i="13"/>
  <c r="AJ98" i="13"/>
  <c r="AD124" i="13"/>
  <c r="AJ122" i="13"/>
  <c r="AJ123" i="13"/>
  <c r="AD138" i="13"/>
  <c r="X143" i="13"/>
  <c r="F143" i="13"/>
  <c r="D143" i="13" s="1"/>
  <c r="C143" i="13" s="1"/>
  <c r="AJ28" i="13"/>
  <c r="AJ107" i="13"/>
  <c r="AJ16" i="13"/>
  <c r="AJ96" i="13"/>
  <c r="AJ40" i="13"/>
  <c r="AJ139" i="13"/>
  <c r="AJ15" i="13"/>
  <c r="W148" i="12"/>
  <c r="Q151" i="12"/>
  <c r="W128" i="12"/>
  <c r="W139" i="12"/>
  <c r="W29" i="12"/>
  <c r="W30" i="12"/>
  <c r="W34" i="12"/>
  <c r="W47" i="12"/>
  <c r="W48" i="12"/>
  <c r="P75" i="12"/>
  <c r="W98" i="12"/>
  <c r="W102" i="12"/>
  <c r="W117" i="12"/>
  <c r="Q92" i="12"/>
  <c r="W93" i="12"/>
  <c r="W83" i="12"/>
  <c r="W55" i="12"/>
  <c r="W125" i="12"/>
  <c r="W50" i="12"/>
  <c r="W39" i="12"/>
  <c r="Q75" i="12"/>
  <c r="W32" i="12"/>
  <c r="K138" i="12"/>
  <c r="W18" i="12"/>
  <c r="W27" i="12"/>
  <c r="K75" i="12"/>
  <c r="L138" i="12"/>
  <c r="W121" i="12"/>
  <c r="AJ127" i="12"/>
  <c r="AJ16" i="12"/>
  <c r="Y138" i="12"/>
  <c r="AC138" i="12"/>
  <c r="AJ128" i="12"/>
  <c r="E151" i="10"/>
  <c r="G75" i="10"/>
  <c r="E81" i="10"/>
  <c r="Q76" i="10"/>
  <c r="G81" i="10"/>
  <c r="Q80" i="10"/>
  <c r="Q85" i="10"/>
  <c r="Q94" i="10"/>
  <c r="Q21" i="10"/>
  <c r="Q17" i="10"/>
  <c r="Q33" i="10"/>
  <c r="Q43" i="10"/>
  <c r="Q101" i="10"/>
  <c r="Q112" i="10"/>
  <c r="F124" i="10"/>
  <c r="Q114" i="10"/>
  <c r="Q121" i="10"/>
  <c r="F138" i="10"/>
  <c r="Q125" i="10"/>
  <c r="Q134" i="10"/>
  <c r="H124" i="10"/>
  <c r="F49" i="10"/>
  <c r="Q18" i="10"/>
  <c r="Q15" i="10"/>
  <c r="Q28" i="10"/>
  <c r="Q61" i="10"/>
  <c r="F75" i="10"/>
  <c r="F92" i="10"/>
  <c r="Q65" i="10"/>
  <c r="Q39" i="10"/>
  <c r="Q127" i="10"/>
  <c r="Q83" i="10"/>
  <c r="Q12" i="10"/>
  <c r="Q20" i="10"/>
  <c r="Q16" i="10"/>
  <c r="Q30" i="10"/>
  <c r="Q31" i="10"/>
  <c r="Q36" i="10"/>
  <c r="H49" i="10"/>
  <c r="Q41" i="10"/>
  <c r="Q46" i="10"/>
  <c r="Q53" i="10"/>
  <c r="Q78" i="10"/>
  <c r="Q82" i="10"/>
  <c r="G92" i="10"/>
  <c r="Q86" i="10"/>
  <c r="Q90" i="10"/>
  <c r="Q119" i="10"/>
  <c r="Q42" i="10"/>
  <c r="H92" i="10"/>
  <c r="Q97" i="10"/>
  <c r="Q139" i="10"/>
  <c r="Q150" i="10"/>
  <c r="Q123" i="10"/>
  <c r="Q83" i="9"/>
  <c r="E75" i="9"/>
  <c r="Q56" i="9"/>
  <c r="Q135" i="9"/>
  <c r="E143" i="9"/>
  <c r="Q95" i="9"/>
  <c r="Q94" i="9"/>
  <c r="Q91" i="9"/>
  <c r="F143" i="9"/>
  <c r="AD65" i="6"/>
  <c r="AD93" i="6"/>
  <c r="R81" i="6"/>
  <c r="AD94" i="6"/>
  <c r="AD116" i="6"/>
  <c r="Q121" i="6"/>
  <c r="M138" i="6"/>
  <c r="M92" i="6"/>
  <c r="Q91" i="6"/>
  <c r="AD27" i="4"/>
  <c r="AD126" i="4"/>
  <c r="R75" i="4"/>
  <c r="AD50" i="4"/>
  <c r="AD14" i="4"/>
  <c r="Q148" i="4"/>
  <c r="Q128" i="4"/>
  <c r="Q144" i="4"/>
  <c r="Q146" i="4"/>
  <c r="Q33" i="4"/>
  <c r="G124" i="4"/>
  <c r="H124" i="4"/>
  <c r="Q123" i="4"/>
  <c r="Q136" i="4"/>
  <c r="H151" i="4"/>
  <c r="F151" i="4"/>
  <c r="F124" i="4"/>
  <c r="Q112" i="4"/>
  <c r="E124" i="4"/>
  <c r="Q116" i="4"/>
  <c r="E138" i="4"/>
  <c r="Q125" i="4"/>
  <c r="Q139" i="4"/>
  <c r="Q56" i="4"/>
  <c r="Q61" i="4"/>
  <c r="Q62" i="4"/>
  <c r="H92" i="4"/>
  <c r="Q88" i="4"/>
  <c r="Q90" i="4"/>
  <c r="Q94" i="4"/>
  <c r="Q97" i="4"/>
  <c r="Q101" i="4"/>
  <c r="Q104" i="4"/>
  <c r="Q105" i="4"/>
  <c r="Q17" i="4"/>
  <c r="Q29" i="4"/>
  <c r="Q31" i="4"/>
  <c r="Q32" i="4"/>
  <c r="Q40" i="4"/>
  <c r="Q44" i="4"/>
  <c r="Q47" i="4"/>
  <c r="Q48" i="4"/>
  <c r="Q53" i="4"/>
  <c r="Q58" i="4"/>
  <c r="Q60" i="4"/>
  <c r="Q66" i="4"/>
  <c r="F81" i="4"/>
  <c r="Q80" i="4"/>
  <c r="Q86" i="4"/>
  <c r="Q89" i="4"/>
  <c r="Q91" i="4"/>
  <c r="Q98" i="4"/>
  <c r="Q100" i="4"/>
  <c r="Q102" i="4"/>
  <c r="Q103" i="4"/>
  <c r="Q106" i="4"/>
  <c r="Q18" i="4"/>
  <c r="Q30" i="4"/>
  <c r="F49" i="4"/>
  <c r="Q45" i="4"/>
  <c r="F81" i="3"/>
  <c r="Q106" i="3"/>
  <c r="E151" i="3"/>
  <c r="Q145" i="3"/>
  <c r="G151" i="3"/>
  <c r="Q147" i="3"/>
  <c r="Q149" i="3"/>
  <c r="Q150" i="3"/>
  <c r="Q118" i="3"/>
  <c r="Q122" i="3"/>
  <c r="Q123" i="3"/>
  <c r="E138" i="3"/>
  <c r="Q127" i="3"/>
  <c r="Q112" i="3"/>
  <c r="Q114" i="3"/>
  <c r="E75" i="3"/>
  <c r="Q131" i="3"/>
  <c r="Q133" i="3"/>
  <c r="AY23" i="2"/>
  <c r="AY30" i="2"/>
  <c r="AY76" i="2"/>
  <c r="AN81" i="2"/>
  <c r="AM92" i="2"/>
  <c r="AO151" i="2"/>
  <c r="AM138" i="2"/>
  <c r="AY96" i="2"/>
  <c r="AY102" i="2"/>
  <c r="AA151" i="2"/>
  <c r="AL32" i="2"/>
  <c r="AL33" i="2"/>
  <c r="AL40" i="2"/>
  <c r="AL70" i="2"/>
  <c r="AL74" i="2"/>
  <c r="AL97" i="2"/>
  <c r="AL102" i="2"/>
  <c r="AL118" i="2"/>
  <c r="AC143" i="2"/>
  <c r="Q12" i="2"/>
  <c r="E49" i="2"/>
  <c r="Q51" i="2"/>
  <c r="Q58" i="2"/>
  <c r="Q60" i="2"/>
  <c r="Q117" i="2"/>
  <c r="Q122" i="2"/>
  <c r="F138" i="2"/>
  <c r="Q135" i="2"/>
  <c r="Q106" i="2"/>
  <c r="Q107" i="2"/>
  <c r="Q115" i="2"/>
  <c r="Q134" i="2"/>
  <c r="Q112" i="2"/>
  <c r="Q59" i="2"/>
  <c r="Q66" i="2"/>
  <c r="E81" i="2"/>
  <c r="Q120" i="2"/>
  <c r="E138" i="2"/>
  <c r="G138" i="2"/>
  <c r="F143" i="2"/>
  <c r="Q141" i="2"/>
  <c r="Q104" i="2"/>
  <c r="Q105" i="2"/>
  <c r="AY32" i="1"/>
  <c r="AY33" i="1"/>
  <c r="AL113" i="1"/>
  <c r="AO151" i="1"/>
  <c r="AY145" i="1"/>
  <c r="AP151" i="1"/>
  <c r="AM151" i="1"/>
  <c r="AY122" i="1"/>
  <c r="AA75" i="1"/>
  <c r="AL130" i="1"/>
  <c r="AL118" i="1"/>
  <c r="AC151" i="1"/>
  <c r="Z151" i="1"/>
  <c r="Q69" i="1"/>
  <c r="Q128" i="1"/>
  <c r="F151" i="1"/>
  <c r="Q148" i="1"/>
  <c r="G92" i="22"/>
  <c r="Q95" i="22"/>
  <c r="Q50" i="22"/>
  <c r="Q41" i="22"/>
  <c r="F138" i="22"/>
  <c r="Q65" i="22"/>
  <c r="Q127" i="22"/>
  <c r="Q115" i="22"/>
  <c r="AL33" i="1"/>
  <c r="F143" i="3"/>
  <c r="Q140" i="3"/>
  <c r="Q13" i="4"/>
  <c r="H75" i="4"/>
  <c r="Q65" i="4"/>
  <c r="Q77" i="4"/>
  <c r="Q83" i="4"/>
  <c r="Q52" i="5"/>
  <c r="G92" i="5"/>
  <c r="Q85" i="5"/>
  <c r="Q94" i="5"/>
  <c r="F124" i="5"/>
  <c r="Q112" i="5"/>
  <c r="Q125" i="5"/>
  <c r="H138" i="5"/>
  <c r="E75" i="4"/>
  <c r="F92" i="5"/>
  <c r="G143" i="1"/>
  <c r="AL48" i="1"/>
  <c r="Q23" i="4"/>
  <c r="Q20" i="4"/>
  <c r="Q28" i="4"/>
  <c r="Q34" i="4"/>
  <c r="Q43" i="4"/>
  <c r="E49" i="4"/>
  <c r="Q71" i="4"/>
  <c r="E81" i="4"/>
  <c r="G81" i="4"/>
  <c r="Q78" i="4"/>
  <c r="Q82" i="4"/>
  <c r="F92" i="4"/>
  <c r="E92" i="4"/>
  <c r="Q85" i="4"/>
  <c r="Q93" i="4"/>
  <c r="Q70" i="5"/>
  <c r="Q78" i="5"/>
  <c r="Q82" i="5"/>
  <c r="E92" i="5"/>
  <c r="Q91" i="5"/>
  <c r="Q95" i="5"/>
  <c r="Q99" i="5"/>
  <c r="G124" i="5"/>
  <c r="Q113" i="5"/>
  <c r="Q114" i="5"/>
  <c r="Q115" i="5"/>
  <c r="E124" i="5"/>
  <c r="Q117" i="5"/>
  <c r="Q96" i="4"/>
  <c r="F138" i="5"/>
  <c r="Q120" i="1"/>
  <c r="AF75" i="1"/>
  <c r="AL13" i="1"/>
  <c r="Q142" i="5"/>
  <c r="Q51" i="4"/>
  <c r="Q53" i="5"/>
  <c r="Q39" i="4"/>
  <c r="Q93" i="5"/>
  <c r="Q22" i="4"/>
  <c r="H49" i="4"/>
  <c r="Q41" i="4"/>
  <c r="Q52" i="4"/>
  <c r="Q55" i="4"/>
  <c r="G81" i="5"/>
  <c r="Q79" i="5"/>
  <c r="Q131" i="5"/>
  <c r="G151" i="5"/>
  <c r="Q144" i="5"/>
  <c r="E151" i="5"/>
  <c r="Q146" i="5"/>
  <c r="Q27" i="6"/>
  <c r="Q28" i="6"/>
  <c r="Q30" i="6"/>
  <c r="G49" i="6"/>
  <c r="Q40" i="6"/>
  <c r="AL15" i="1"/>
  <c r="G138" i="5"/>
  <c r="E75" i="5"/>
  <c r="Q79" i="4"/>
  <c r="Q69" i="4"/>
  <c r="Q146" i="3"/>
  <c r="Q139" i="5"/>
  <c r="G49" i="4"/>
  <c r="Q65" i="5"/>
  <c r="Q39" i="6"/>
  <c r="AL14" i="2"/>
  <c r="AL13" i="2"/>
  <c r="AL76" i="2"/>
  <c r="AL136" i="2"/>
  <c r="AY140" i="1"/>
  <c r="Q28" i="2"/>
  <c r="Q34" i="2"/>
  <c r="Q45" i="2"/>
  <c r="Q67" i="2"/>
  <c r="Q68" i="2"/>
  <c r="Q71" i="2"/>
  <c r="H75" i="2"/>
  <c r="Q65" i="1"/>
  <c r="Q106" i="1"/>
  <c r="AL69" i="1"/>
  <c r="AL82" i="1"/>
  <c r="AF92" i="1"/>
  <c r="AL89" i="1"/>
  <c r="AL35" i="2"/>
  <c r="AB49" i="2"/>
  <c r="AL48" i="2"/>
  <c r="AL66" i="2"/>
  <c r="AF75" i="2"/>
  <c r="Z75" i="2"/>
  <c r="AL72" i="2"/>
  <c r="AL73" i="2"/>
  <c r="Z92" i="2"/>
  <c r="AF124" i="1"/>
  <c r="AL135" i="1"/>
  <c r="AY58" i="1"/>
  <c r="Q39" i="2"/>
  <c r="G49" i="2"/>
  <c r="Q46" i="2"/>
  <c r="Q50" i="2"/>
  <c r="Q73" i="2"/>
  <c r="Q88" i="2"/>
  <c r="Q90" i="2"/>
  <c r="Q91" i="2"/>
  <c r="Q93" i="2"/>
  <c r="Q96" i="2"/>
  <c r="Q97" i="2"/>
  <c r="H124" i="2"/>
  <c r="Q118" i="2"/>
  <c r="AL129" i="2"/>
  <c r="AL135" i="2"/>
  <c r="AY14" i="2"/>
  <c r="AY31" i="2"/>
  <c r="AY34" i="2"/>
  <c r="AY67" i="2"/>
  <c r="AY121" i="2"/>
  <c r="AY122" i="2"/>
  <c r="AP138" i="2"/>
  <c r="AN138" i="2"/>
  <c r="AO138" i="2"/>
  <c r="AY131" i="2"/>
  <c r="AY136" i="2"/>
  <c r="Q108" i="3"/>
  <c r="H124" i="3"/>
  <c r="Q121" i="3"/>
  <c r="Q128" i="3"/>
  <c r="Q130" i="3"/>
  <c r="G124" i="1"/>
  <c r="E138" i="1"/>
  <c r="Q130" i="1"/>
  <c r="Q134" i="1"/>
  <c r="Q141" i="1"/>
  <c r="Q144" i="1"/>
  <c r="AL114" i="1"/>
  <c r="AL120" i="1"/>
  <c r="Q133" i="2"/>
  <c r="AP81" i="1"/>
  <c r="AN124" i="1"/>
  <c r="Q30" i="2"/>
  <c r="Q31" i="2"/>
  <c r="Q86" i="2"/>
  <c r="AL53" i="2"/>
  <c r="AL58" i="2"/>
  <c r="AL60" i="2"/>
  <c r="AB75" i="2"/>
  <c r="AL77" i="2"/>
  <c r="AP75" i="2"/>
  <c r="AY85" i="2"/>
  <c r="Q47" i="5"/>
  <c r="G81" i="1"/>
  <c r="Q137" i="1"/>
  <c r="Q83" i="2"/>
  <c r="E92" i="2"/>
  <c r="F92" i="2"/>
  <c r="Q131" i="2"/>
  <c r="Q142" i="2"/>
  <c r="Q144" i="2"/>
  <c r="H151" i="2"/>
  <c r="Q146" i="2"/>
  <c r="AL41" i="2"/>
  <c r="AL44" i="2"/>
  <c r="AL140" i="2"/>
  <c r="AY12" i="2"/>
  <c r="AY13" i="2"/>
  <c r="AY16" i="2"/>
  <c r="AY28" i="2"/>
  <c r="AY36" i="2"/>
  <c r="AY71" i="2"/>
  <c r="AY88" i="2"/>
  <c r="AY140" i="2"/>
  <c r="Q15" i="3"/>
  <c r="Q16" i="3"/>
  <c r="Q19" i="3"/>
  <c r="Q21" i="3"/>
  <c r="Q22" i="3"/>
  <c r="Q27" i="3"/>
  <c r="Q34" i="3"/>
  <c r="Q42" i="3"/>
  <c r="Q43" i="3"/>
  <c r="Q48" i="3"/>
  <c r="Q50" i="3"/>
  <c r="Q52" i="3"/>
  <c r="Q54" i="3"/>
  <c r="Q55" i="3"/>
  <c r="Q56" i="3"/>
  <c r="Q73" i="3"/>
  <c r="F75" i="3"/>
  <c r="G81" i="3"/>
  <c r="H92" i="3"/>
  <c r="E92" i="3"/>
  <c r="Q84" i="3"/>
  <c r="Q91" i="3"/>
  <c r="Q93" i="3"/>
  <c r="Q96" i="3"/>
  <c r="Q141" i="3"/>
  <c r="Q70" i="4"/>
  <c r="Q19" i="5"/>
  <c r="Q137" i="3"/>
  <c r="G143" i="3"/>
  <c r="H143" i="3"/>
  <c r="H151" i="3"/>
  <c r="Q99" i="4"/>
  <c r="Y138" i="13"/>
  <c r="AL51" i="2"/>
  <c r="AY51" i="2"/>
  <c r="AY57" i="2"/>
  <c r="AN75" i="2"/>
  <c r="AO75" i="2"/>
  <c r="AR81" i="2"/>
  <c r="AY82" i="2"/>
  <c r="AR92" i="2"/>
  <c r="AY86" i="2"/>
  <c r="AY89" i="2"/>
  <c r="AY90" i="2"/>
  <c r="AY94" i="2"/>
  <c r="AY99" i="2"/>
  <c r="AY103" i="2"/>
  <c r="AY104" i="2"/>
  <c r="Q57" i="3"/>
  <c r="Q71" i="3"/>
  <c r="Q79" i="3"/>
  <c r="Q99" i="3"/>
  <c r="Q102" i="3"/>
  <c r="H49" i="5"/>
  <c r="Q51" i="5"/>
  <c r="Q55" i="5"/>
  <c r="Q67" i="5"/>
  <c r="Q77" i="5"/>
  <c r="Q116" i="6"/>
  <c r="AJ31" i="13"/>
  <c r="AD49" i="13"/>
  <c r="T81" i="6"/>
  <c r="S92" i="6"/>
  <c r="AD108" i="6"/>
  <c r="T124" i="6"/>
  <c r="U138" i="6"/>
  <c r="Q45" i="10"/>
  <c r="AJ130" i="13"/>
  <c r="AD83" i="4"/>
  <c r="AD84" i="4"/>
  <c r="AD91" i="4"/>
  <c r="AD93" i="4"/>
  <c r="AD98" i="4"/>
  <c r="AD104" i="4"/>
  <c r="AD106" i="4"/>
  <c r="AD112" i="4"/>
  <c r="AD117" i="4"/>
  <c r="AD123" i="4"/>
  <c r="AD128" i="4"/>
  <c r="Q101" i="5"/>
  <c r="Q116" i="5"/>
  <c r="E138" i="5"/>
  <c r="Q133" i="5"/>
  <c r="Q29" i="6"/>
  <c r="Q33" i="6"/>
  <c r="Q148" i="6"/>
  <c r="Q29" i="10"/>
  <c r="Q69" i="10"/>
  <c r="Y124" i="12"/>
  <c r="AC124" i="12"/>
  <c r="AJ56" i="13"/>
  <c r="AJ85" i="13"/>
  <c r="AJ121" i="13"/>
  <c r="AJ148" i="13"/>
  <c r="H81" i="6"/>
  <c r="Q17" i="9"/>
  <c r="Q43" i="9"/>
  <c r="Q59" i="9"/>
  <c r="Q62" i="9"/>
  <c r="Q88" i="9"/>
  <c r="Q22" i="10"/>
  <c r="Q72" i="10"/>
  <c r="F81" i="10"/>
  <c r="Q100" i="10"/>
  <c r="Q140" i="10"/>
  <c r="AJ32" i="13"/>
  <c r="Y49" i="13"/>
  <c r="H81" i="22"/>
  <c r="Q78" i="22"/>
  <c r="Q108" i="22"/>
  <c r="Q46" i="9"/>
  <c r="G49" i="9"/>
  <c r="Q55" i="9"/>
  <c r="Q100" i="9"/>
  <c r="F124" i="9"/>
  <c r="Q70" i="10"/>
  <c r="Q96" i="10"/>
  <c r="P124" i="13"/>
  <c r="Q18" i="22"/>
  <c r="Q39" i="22"/>
  <c r="Q89" i="22"/>
  <c r="F49" i="9"/>
  <c r="Q53" i="9"/>
  <c r="Q65" i="9"/>
  <c r="G75" i="9"/>
  <c r="Q79" i="9"/>
  <c r="Q103" i="9"/>
  <c r="Q112" i="9"/>
  <c r="Q122" i="9"/>
  <c r="Q136" i="9"/>
  <c r="Q62" i="10"/>
  <c r="Q99" i="10"/>
  <c r="F151" i="10"/>
  <c r="L75" i="12"/>
  <c r="N75" i="12"/>
  <c r="W89" i="12"/>
  <c r="M151" i="12"/>
  <c r="AD138" i="12"/>
  <c r="Y26" i="13"/>
  <c r="Q17" i="22"/>
  <c r="Q33" i="22"/>
  <c r="Q96" i="22"/>
  <c r="Q132" i="22"/>
  <c r="AL12" i="1"/>
  <c r="AL19" i="1"/>
  <c r="AL28" i="1"/>
  <c r="AL30" i="1"/>
  <c r="AL31" i="1"/>
  <c r="AB49" i="1"/>
  <c r="AF49" i="1"/>
  <c r="AL40" i="1"/>
  <c r="Q77" i="1"/>
  <c r="Q107" i="1"/>
  <c r="Q118" i="1"/>
  <c r="Q113" i="1"/>
  <c r="Z49" i="1"/>
  <c r="AB75" i="1"/>
  <c r="Z81" i="1"/>
  <c r="AL99" i="1"/>
  <c r="AL117" i="1"/>
  <c r="AE124" i="2"/>
  <c r="Q30" i="3"/>
  <c r="Q148" i="3"/>
  <c r="F151" i="3"/>
  <c r="Q12" i="4"/>
  <c r="Q35" i="4"/>
  <c r="AN143" i="2"/>
  <c r="AP92" i="2"/>
  <c r="Q140" i="2"/>
  <c r="H92" i="2"/>
  <c r="AL71" i="2"/>
  <c r="E143" i="1"/>
  <c r="AC124" i="2"/>
  <c r="G151" i="2"/>
  <c r="Z143" i="2"/>
  <c r="AL39" i="2"/>
  <c r="AL28" i="2"/>
  <c r="AL88" i="2"/>
  <c r="Z81" i="2"/>
  <c r="Q32" i="3"/>
  <c r="Q53" i="3"/>
  <c r="AY127" i="2"/>
  <c r="Q144" i="3"/>
  <c r="Q76" i="3"/>
  <c r="Q78" i="1"/>
  <c r="Q84" i="1"/>
  <c r="Q94" i="1"/>
  <c r="E151" i="1"/>
  <c r="G151" i="1"/>
  <c r="AL22" i="1"/>
  <c r="AL14" i="1"/>
  <c r="AC49" i="1"/>
  <c r="AC138" i="1"/>
  <c r="AL127" i="1"/>
  <c r="AB151" i="1"/>
  <c r="AF151" i="1"/>
  <c r="Q13" i="3"/>
  <c r="Q24" i="4"/>
  <c r="Q21" i="4"/>
  <c r="Q19" i="4"/>
  <c r="Q15" i="4"/>
  <c r="Q14" i="4"/>
  <c r="Q125" i="1"/>
  <c r="Q123" i="2"/>
  <c r="Q126" i="2"/>
  <c r="AL34" i="2"/>
  <c r="AC49" i="2"/>
  <c r="AF49" i="2"/>
  <c r="AL47" i="2"/>
  <c r="AL93" i="2"/>
  <c r="AY83" i="2"/>
  <c r="AY108" i="2"/>
  <c r="Q80" i="3"/>
  <c r="F92" i="3"/>
  <c r="Q85" i="3"/>
  <c r="Q95" i="3"/>
  <c r="Q103" i="3"/>
  <c r="Q120" i="3"/>
  <c r="Q125" i="3"/>
  <c r="F138" i="3"/>
  <c r="Q134" i="3"/>
  <c r="Q135" i="3"/>
  <c r="E143" i="3"/>
  <c r="Q139" i="3"/>
  <c r="AL83" i="1"/>
  <c r="Q40" i="2"/>
  <c r="F49" i="2"/>
  <c r="Q42" i="2"/>
  <c r="H143" i="2"/>
  <c r="AL16" i="2"/>
  <c r="AL56" i="2"/>
  <c r="AA75" i="2"/>
  <c r="AL65" i="2"/>
  <c r="Z138" i="2"/>
  <c r="AA138" i="2"/>
  <c r="AL139" i="2"/>
  <c r="AY22" i="2"/>
  <c r="AY39" i="2"/>
  <c r="Q65" i="3"/>
  <c r="H75" i="3"/>
  <c r="R81" i="4"/>
  <c r="AD79" i="4"/>
  <c r="Q142" i="3"/>
  <c r="AD77" i="4"/>
  <c r="Q31" i="5"/>
  <c r="Q47" i="10"/>
  <c r="G49" i="10"/>
  <c r="H75" i="10"/>
  <c r="Q44" i="2"/>
  <c r="AL121" i="2"/>
  <c r="AY53" i="2"/>
  <c r="AY93" i="2"/>
  <c r="Q20" i="3"/>
  <c r="Q28" i="3"/>
  <c r="Q50" i="4"/>
  <c r="W19" i="12"/>
  <c r="R151" i="4"/>
  <c r="AD144" i="4"/>
  <c r="Q16" i="6"/>
  <c r="G75" i="5"/>
  <c r="Q29" i="9"/>
  <c r="Q42" i="9"/>
  <c r="Q51" i="9"/>
  <c r="Q61" i="9"/>
  <c r="Q71" i="9"/>
  <c r="E81" i="9"/>
  <c r="Q97" i="9"/>
  <c r="Q89" i="10"/>
  <c r="Q128" i="10"/>
  <c r="Q102" i="1"/>
  <c r="H124" i="1"/>
  <c r="AL95" i="1"/>
  <c r="AP143" i="1"/>
  <c r="Q130" i="2"/>
  <c r="AY17" i="2"/>
  <c r="AO81" i="2"/>
  <c r="AY91" i="2"/>
  <c r="AY119" i="2"/>
  <c r="Q72" i="3"/>
  <c r="H81" i="3"/>
  <c r="AD12" i="4"/>
  <c r="Q59" i="4"/>
  <c r="Q32" i="5"/>
  <c r="Q123" i="5"/>
  <c r="Q149" i="5"/>
  <c r="E138" i="6"/>
  <c r="AD33" i="6"/>
  <c r="Q104" i="9"/>
  <c r="F151" i="9"/>
  <c r="N92" i="12"/>
  <c r="Q90" i="5"/>
  <c r="Q18" i="9"/>
  <c r="Q145" i="9"/>
  <c r="L124" i="12"/>
  <c r="P49" i="13"/>
  <c r="AJ95" i="12"/>
  <c r="W47" i="13"/>
  <c r="AJ17" i="12"/>
  <c r="AJ116" i="12"/>
  <c r="W20" i="13"/>
  <c r="AJ132" i="13"/>
  <c r="K138" i="13"/>
  <c r="AA92" i="13"/>
  <c r="AJ116" i="13"/>
  <c r="Q19" i="22"/>
  <c r="Q48" i="22"/>
  <c r="F92" i="22"/>
  <c r="AJ19" i="13"/>
  <c r="AJ87" i="13"/>
  <c r="AJ126" i="13"/>
  <c r="AJ135" i="13"/>
  <c r="Q31" i="22"/>
  <c r="Q40" i="22"/>
  <c r="Q126" i="22"/>
  <c r="Q135" i="22"/>
  <c r="Q123" i="22"/>
  <c r="Q82" i="1"/>
  <c r="E92" i="1"/>
  <c r="Q85" i="1"/>
  <c r="Q70" i="1"/>
  <c r="E75" i="1"/>
  <c r="E81" i="1"/>
  <c r="Q116" i="1"/>
  <c r="F124" i="1"/>
  <c r="Q86" i="1"/>
  <c r="E124" i="1"/>
  <c r="Q122" i="1"/>
  <c r="Q127" i="1"/>
  <c r="Q136" i="1"/>
  <c r="AL32" i="1"/>
  <c r="AL35" i="1"/>
  <c r="AB92" i="1"/>
  <c r="AL85" i="1"/>
  <c r="F75" i="2"/>
  <c r="AL27" i="2"/>
  <c r="F75" i="1"/>
  <c r="Q140" i="1"/>
  <c r="AL58" i="1"/>
  <c r="AL94" i="1"/>
  <c r="AO92" i="2"/>
  <c r="AY113" i="2"/>
  <c r="R49" i="4"/>
  <c r="AD39" i="4"/>
  <c r="G138" i="1"/>
  <c r="H81" i="1"/>
  <c r="AL50" i="1"/>
  <c r="AL119" i="1"/>
  <c r="Q41" i="3"/>
  <c r="AF143" i="2"/>
  <c r="AY58" i="2"/>
  <c r="Q105" i="3"/>
  <c r="AY57" i="1"/>
  <c r="Q22" i="2"/>
  <c r="Q76" i="2"/>
  <c r="F81" i="2"/>
  <c r="Q101" i="2"/>
  <c r="AL17" i="2"/>
  <c r="AY78" i="2"/>
  <c r="H138" i="3"/>
  <c r="Q15" i="2"/>
  <c r="Q82" i="2"/>
  <c r="Q145" i="2"/>
  <c r="AY84" i="2"/>
  <c r="AY135" i="2"/>
  <c r="Q44" i="3"/>
  <c r="Q101" i="3"/>
  <c r="Q132" i="3"/>
  <c r="AD113" i="6"/>
  <c r="R124" i="6"/>
  <c r="AY147" i="1"/>
  <c r="Q14" i="2"/>
  <c r="E75" i="2"/>
  <c r="Q70" i="2"/>
  <c r="G92" i="2"/>
  <c r="Q94" i="2"/>
  <c r="AY87" i="2"/>
  <c r="AY132" i="2"/>
  <c r="Q127" i="4"/>
  <c r="F138" i="4"/>
  <c r="AD21" i="4"/>
  <c r="Q139" i="6"/>
  <c r="S81" i="6"/>
  <c r="AD76" i="6"/>
  <c r="Q114" i="2"/>
  <c r="Q116" i="2"/>
  <c r="AP143" i="2"/>
  <c r="Q58" i="3"/>
  <c r="G124" i="3"/>
  <c r="Q107" i="4"/>
  <c r="E151" i="4"/>
  <c r="AD19" i="4"/>
  <c r="R92" i="4"/>
  <c r="Q88" i="5"/>
  <c r="Q100" i="2"/>
  <c r="Q137" i="2"/>
  <c r="Q62" i="3"/>
  <c r="Q78" i="3"/>
  <c r="Q86" i="3"/>
  <c r="Q115" i="3"/>
  <c r="Q126" i="3"/>
  <c r="Q118" i="4"/>
  <c r="Q131" i="4"/>
  <c r="AD17" i="4"/>
  <c r="AD28" i="4"/>
  <c r="R138" i="4"/>
  <c r="AD131" i="4"/>
  <c r="G49" i="5"/>
  <c r="Q59" i="5"/>
  <c r="F75" i="5"/>
  <c r="Q103" i="5"/>
  <c r="Q107" i="5"/>
  <c r="Q130" i="5"/>
  <c r="Q21" i="6"/>
  <c r="Q50" i="6"/>
  <c r="Q126" i="6"/>
  <c r="AD145" i="6"/>
  <c r="AE49" i="2"/>
  <c r="AY65" i="2"/>
  <c r="Q36" i="3"/>
  <c r="Q61" i="3"/>
  <c r="Q36" i="4"/>
  <c r="Q117" i="4"/>
  <c r="AD23" i="4"/>
  <c r="AD18" i="4"/>
  <c r="AD29" i="4"/>
  <c r="AD34" i="4"/>
  <c r="AD66" i="4"/>
  <c r="AD129" i="4"/>
  <c r="Q50" i="5"/>
  <c r="Q58" i="5"/>
  <c r="Q62" i="5"/>
  <c r="H75" i="5"/>
  <c r="Q83" i="5"/>
  <c r="Q89" i="5"/>
  <c r="Q12" i="6"/>
  <c r="Q113" i="6"/>
  <c r="G151" i="6"/>
  <c r="AD144" i="6"/>
  <c r="Q129" i="5"/>
  <c r="Q13" i="6"/>
  <c r="Q18" i="6"/>
  <c r="M49" i="6"/>
  <c r="AD95" i="6"/>
  <c r="Y151" i="13"/>
  <c r="Q97" i="5"/>
  <c r="Q145" i="5"/>
  <c r="Q14" i="6"/>
  <c r="Q47" i="6"/>
  <c r="Q94" i="6"/>
  <c r="Q114" i="6"/>
  <c r="AD24" i="6"/>
  <c r="AD47" i="6"/>
  <c r="AD50" i="6"/>
  <c r="AD139" i="6"/>
  <c r="Q115" i="9"/>
  <c r="G124" i="9"/>
  <c r="AD122" i="4"/>
  <c r="E143" i="5"/>
  <c r="H143" i="5"/>
  <c r="AD14" i="6"/>
  <c r="AD22" i="6"/>
  <c r="AD78" i="6"/>
  <c r="AD121" i="6"/>
  <c r="Q13" i="9"/>
  <c r="Q73" i="9"/>
  <c r="Q113" i="9"/>
  <c r="Q23" i="9"/>
  <c r="Q66" i="9"/>
  <c r="Q70" i="9"/>
  <c r="Q123" i="9"/>
  <c r="Q137" i="9"/>
  <c r="Q59" i="10"/>
  <c r="Q84" i="10"/>
  <c r="H138" i="10"/>
  <c r="Q137" i="10"/>
  <c r="W15" i="12"/>
  <c r="Q21" i="9"/>
  <c r="Q16" i="9"/>
  <c r="Q31" i="9"/>
  <c r="E49" i="9"/>
  <c r="Q96" i="9"/>
  <c r="Q140" i="9"/>
  <c r="Q23" i="10"/>
  <c r="Q93" i="10"/>
  <c r="Q131" i="10"/>
  <c r="U151" i="6"/>
  <c r="Q27" i="9"/>
  <c r="Q50" i="9"/>
  <c r="Q134" i="9"/>
  <c r="Q129" i="10"/>
  <c r="Q148" i="10"/>
  <c r="W13" i="12"/>
  <c r="M75" i="12"/>
  <c r="W29" i="13"/>
  <c r="AC92" i="13"/>
  <c r="N138" i="12"/>
  <c r="L92" i="13"/>
  <c r="E49" i="22"/>
  <c r="Q125" i="22"/>
  <c r="Q34" i="10"/>
  <c r="Q56" i="10"/>
  <c r="E75" i="10"/>
  <c r="Q103" i="10"/>
  <c r="E124" i="10"/>
  <c r="Q118" i="10"/>
  <c r="E138" i="10"/>
  <c r="Q136" i="10"/>
  <c r="W82" i="12"/>
  <c r="W19" i="13"/>
  <c r="Q92" i="13"/>
  <c r="P138" i="13"/>
  <c r="Q76" i="22"/>
  <c r="Q84" i="22"/>
  <c r="Q139" i="22"/>
  <c r="Q54" i="10"/>
  <c r="Q87" i="10"/>
  <c r="Q102" i="10"/>
  <c r="Q108" i="10"/>
  <c r="Q113" i="10"/>
  <c r="Q117" i="10"/>
  <c r="Q132" i="10"/>
  <c r="Q145" i="10"/>
  <c r="Q149" i="10"/>
  <c r="W58" i="12"/>
  <c r="W80" i="12"/>
  <c r="K49" i="13"/>
  <c r="W50" i="13"/>
  <c r="L138" i="13"/>
  <c r="W144" i="13"/>
  <c r="AJ119" i="12"/>
  <c r="W33" i="13"/>
  <c r="N81" i="13"/>
  <c r="P92" i="13"/>
  <c r="W91" i="13"/>
  <c r="AJ21" i="13"/>
  <c r="AJ101" i="13"/>
  <c r="Q12" i="22"/>
  <c r="G49" i="22"/>
  <c r="Q46" i="22"/>
  <c r="AJ96" i="12"/>
  <c r="W41" i="13"/>
  <c r="W76" i="13"/>
  <c r="K124" i="13"/>
  <c r="W119" i="13"/>
  <c r="W128" i="13"/>
  <c r="AA49" i="13"/>
  <c r="AJ84" i="13"/>
  <c r="AC138" i="13"/>
  <c r="Q21" i="22"/>
  <c r="Q134" i="22"/>
  <c r="H75" i="1"/>
  <c r="G75" i="1"/>
  <c r="Q67" i="1"/>
  <c r="Q87" i="1"/>
  <c r="F138" i="1"/>
  <c r="AL41" i="1"/>
  <c r="Q54" i="1"/>
  <c r="F92" i="1"/>
  <c r="AL21" i="1"/>
  <c r="AL20" i="1"/>
  <c r="AL16" i="1"/>
  <c r="AL27" i="1"/>
  <c r="AL36" i="1"/>
  <c r="Q76" i="1"/>
  <c r="F81" i="1"/>
  <c r="Q97" i="1"/>
  <c r="AA49" i="1"/>
  <c r="AL39" i="1"/>
  <c r="AL53" i="1"/>
  <c r="AC81" i="1"/>
  <c r="AL76" i="1"/>
  <c r="AL78" i="1"/>
  <c r="AA81" i="1"/>
  <c r="AL79" i="1"/>
  <c r="Q43" i="1"/>
  <c r="Q50" i="1"/>
  <c r="Q74" i="1"/>
  <c r="Q89" i="1"/>
  <c r="Q98" i="1"/>
  <c r="Q105" i="1"/>
  <c r="Q132" i="1"/>
  <c r="Q133" i="1"/>
  <c r="H143" i="1"/>
  <c r="AL18" i="1"/>
  <c r="AL17" i="1"/>
  <c r="AB81" i="1"/>
  <c r="AL116" i="1"/>
  <c r="AL129" i="1"/>
  <c r="AY22" i="1"/>
  <c r="AY29" i="1"/>
  <c r="AM138" i="1"/>
  <c r="Q78" i="2"/>
  <c r="G81" i="2"/>
  <c r="Q79" i="2"/>
  <c r="AY68" i="2"/>
  <c r="AM75" i="2"/>
  <c r="AY95" i="2"/>
  <c r="AL98" i="1"/>
  <c r="AL101" i="1"/>
  <c r="Z124" i="1"/>
  <c r="AL115" i="1"/>
  <c r="AB124" i="1"/>
  <c r="AN143" i="1"/>
  <c r="Q23" i="2"/>
  <c r="Q21" i="2"/>
  <c r="Q43" i="2"/>
  <c r="H49" i="2"/>
  <c r="AL122" i="2"/>
  <c r="AB124" i="2"/>
  <c r="AL144" i="2"/>
  <c r="AC151" i="2"/>
  <c r="Q41" i="1"/>
  <c r="Q72" i="1"/>
  <c r="H92" i="1"/>
  <c r="Q108" i="1"/>
  <c r="Q114" i="1"/>
  <c r="Q123" i="1"/>
  <c r="AL43" i="1"/>
  <c r="AL45" i="1"/>
  <c r="AL47" i="1"/>
  <c r="AC92" i="1"/>
  <c r="AA124" i="1"/>
  <c r="AF143" i="1"/>
  <c r="Q13" i="2"/>
  <c r="Q35" i="2"/>
  <c r="Q77" i="2"/>
  <c r="H81" i="2"/>
  <c r="Q99" i="1"/>
  <c r="H138" i="1"/>
  <c r="Q129" i="1"/>
  <c r="AL23" i="1"/>
  <c r="AL29" i="1"/>
  <c r="AL88" i="1"/>
  <c r="Z92" i="1"/>
  <c r="AL93" i="1"/>
  <c r="AL125" i="1"/>
  <c r="Q19" i="2"/>
  <c r="Q17" i="2"/>
  <c r="Q22" i="6"/>
  <c r="Q65" i="6"/>
  <c r="Q144" i="9"/>
  <c r="E151" i="9"/>
  <c r="Q149" i="9"/>
  <c r="Q95" i="10"/>
  <c r="Q27" i="22"/>
  <c r="F151" i="22"/>
  <c r="Q144" i="22"/>
  <c r="AN151" i="1"/>
  <c r="Q52" i="2"/>
  <c r="Q56" i="2"/>
  <c r="E124" i="2"/>
  <c r="AL67" i="2"/>
  <c r="Q58" i="1"/>
  <c r="Q93" i="1"/>
  <c r="AL24" i="1"/>
  <c r="AY28" i="1"/>
  <c r="AY59" i="1"/>
  <c r="AY149" i="1"/>
  <c r="Q47" i="2"/>
  <c r="G124" i="2"/>
  <c r="Q113" i="2"/>
  <c r="AC75" i="2"/>
  <c r="AL115" i="2"/>
  <c r="Z124" i="2"/>
  <c r="AY107" i="2"/>
  <c r="AD55" i="4"/>
  <c r="Q24" i="2"/>
  <c r="Q20" i="2"/>
  <c r="Q85" i="2"/>
  <c r="Q95" i="2"/>
  <c r="Q119" i="2"/>
  <c r="AA49" i="2"/>
  <c r="AD16" i="4"/>
  <c r="AD13" i="4"/>
  <c r="Q80" i="2"/>
  <c r="F124" i="2"/>
  <c r="Q150" i="2"/>
  <c r="AY35" i="2"/>
  <c r="AR138" i="2"/>
  <c r="AM143" i="2"/>
  <c r="Q24" i="3"/>
  <c r="Q39" i="3"/>
  <c r="Q51" i="3"/>
  <c r="G75" i="3"/>
  <c r="Q107" i="3"/>
  <c r="G92" i="4"/>
  <c r="AD52" i="4"/>
  <c r="AD146" i="4"/>
  <c r="Q68" i="5"/>
  <c r="Q120" i="5"/>
  <c r="Q53" i="6"/>
  <c r="Q55" i="2"/>
  <c r="F151" i="2"/>
  <c r="Q149" i="2"/>
  <c r="AL68" i="2"/>
  <c r="AR75" i="2"/>
  <c r="AY100" i="2"/>
  <c r="AY139" i="2"/>
  <c r="Q23" i="3"/>
  <c r="Q35" i="3"/>
  <c r="Q113" i="3"/>
  <c r="Q117" i="3"/>
  <c r="Q149" i="4"/>
  <c r="AD30" i="4"/>
  <c r="AD51" i="4"/>
  <c r="AD69" i="4"/>
  <c r="AD85" i="4"/>
  <c r="AD89" i="4"/>
  <c r="AD149" i="4"/>
  <c r="AL61" i="2"/>
  <c r="AY50" i="2"/>
  <c r="Q40" i="3"/>
  <c r="Q70" i="3"/>
  <c r="E124" i="3"/>
  <c r="Q126" i="4"/>
  <c r="G151" i="4"/>
  <c r="AD33" i="4"/>
  <c r="R124" i="4"/>
  <c r="AD116" i="4"/>
  <c r="AD134" i="4"/>
  <c r="Q69" i="5"/>
  <c r="Q129" i="3"/>
  <c r="Q119" i="5"/>
  <c r="G138" i="6"/>
  <c r="H81" i="9"/>
  <c r="Q119" i="4"/>
  <c r="AD48" i="4"/>
  <c r="AD148" i="4"/>
  <c r="F151" i="5"/>
  <c r="E49" i="6"/>
  <c r="Q119" i="6"/>
  <c r="AD27" i="6"/>
  <c r="Q20" i="9"/>
  <c r="Q77" i="3"/>
  <c r="Q113" i="4"/>
  <c r="Q122" i="4"/>
  <c r="AD56" i="4"/>
  <c r="E81" i="5"/>
  <c r="Q76" i="5"/>
  <c r="Q121" i="5"/>
  <c r="Q150" i="5"/>
  <c r="Q23" i="6"/>
  <c r="Q31" i="6"/>
  <c r="Q79" i="6"/>
  <c r="Q95" i="6"/>
  <c r="Q118" i="6"/>
  <c r="AD12" i="6"/>
  <c r="AD90" i="6"/>
  <c r="H92" i="9"/>
  <c r="Q14" i="10"/>
  <c r="Q51" i="10"/>
  <c r="Q58" i="10"/>
  <c r="Q122" i="10"/>
  <c r="Q105" i="9"/>
  <c r="Q128" i="9"/>
  <c r="G143" i="9"/>
  <c r="Q40" i="10"/>
  <c r="E49" i="10"/>
  <c r="Q15" i="9"/>
  <c r="Q28" i="9"/>
  <c r="Q127" i="9"/>
  <c r="Q146" i="10"/>
  <c r="W43" i="12"/>
  <c r="AJ14" i="12"/>
  <c r="W46" i="13"/>
  <c r="W95" i="13"/>
  <c r="Q128" i="22"/>
  <c r="AJ12" i="12"/>
  <c r="AJ30" i="12"/>
  <c r="W89" i="13"/>
  <c r="Q91" i="22"/>
  <c r="W96" i="13"/>
  <c r="AJ36" i="13"/>
  <c r="AA138" i="13"/>
  <c r="AD64" i="4" l="1"/>
  <c r="Q64" i="4"/>
  <c r="AJ26" i="13"/>
  <c r="Q64" i="22"/>
  <c r="Q64" i="9"/>
  <c r="Q64" i="5"/>
  <c r="Q111" i="22"/>
  <c r="D111" i="22" s="1"/>
  <c r="C111" i="22" s="1"/>
  <c r="Q64" i="3"/>
  <c r="D64" i="3" s="1"/>
  <c r="C64" i="3" s="1"/>
  <c r="Q26" i="3"/>
  <c r="D26" i="3" s="1"/>
  <c r="C26" i="3" s="1"/>
  <c r="Q64" i="2"/>
  <c r="Q64" i="1"/>
  <c r="Q64" i="10"/>
  <c r="D64" i="10" s="1"/>
  <c r="C64" i="10" s="1"/>
  <c r="W64" i="12"/>
  <c r="AJ111" i="12"/>
  <c r="AJ64" i="12"/>
  <c r="AJ64" i="13"/>
  <c r="W26" i="12"/>
  <c r="AJ26" i="12"/>
  <c r="AY26" i="2"/>
  <c r="Q64" i="6"/>
  <c r="AL26" i="1"/>
  <c r="AD64" i="6"/>
  <c r="Q26" i="2"/>
  <c r="Q26" i="4"/>
  <c r="Q26" i="22"/>
  <c r="D26" i="22" s="1"/>
  <c r="C26" i="22" s="1"/>
  <c r="Q26" i="9"/>
  <c r="Q26" i="5"/>
  <c r="AD26" i="4"/>
  <c r="Q26" i="10"/>
  <c r="D26" i="10" s="1"/>
  <c r="C26" i="10" s="1"/>
  <c r="AD26" i="6"/>
  <c r="Q26" i="6"/>
  <c r="AY111" i="2"/>
  <c r="Q111" i="4"/>
  <c r="E152" i="12"/>
  <c r="AD111" i="4"/>
  <c r="Q111" i="1"/>
  <c r="Q111" i="9"/>
  <c r="AJ111" i="13"/>
  <c r="Q111" i="2"/>
  <c r="Q111" i="10"/>
  <c r="D111" i="10" s="1"/>
  <c r="C111" i="10" s="1"/>
  <c r="Q111" i="5"/>
  <c r="D111" i="5" s="1"/>
  <c r="C111" i="5" s="1"/>
  <c r="Q124" i="10"/>
  <c r="D124" i="10" s="1"/>
  <c r="C124" i="10" s="1"/>
  <c r="Q111" i="3"/>
  <c r="D111" i="3" s="1"/>
  <c r="C111" i="3" s="1"/>
  <c r="AD38" i="4"/>
  <c r="Q111" i="6"/>
  <c r="AD111" i="6"/>
  <c r="Q38" i="6"/>
  <c r="S152" i="9"/>
  <c r="Q49" i="3"/>
  <c r="D49" i="3" s="1"/>
  <c r="C49" i="3" s="1"/>
  <c r="Q143" i="10"/>
  <c r="D143" i="10" s="1"/>
  <c r="C143" i="10" s="1"/>
  <c r="Q138" i="10"/>
  <c r="D138" i="10" s="1"/>
  <c r="C138" i="10" s="1"/>
  <c r="Q151" i="10"/>
  <c r="D151" i="10" s="1"/>
  <c r="C151" i="10" s="1"/>
  <c r="AD143" i="4"/>
  <c r="Q143" i="4"/>
  <c r="Q124" i="6"/>
  <c r="Q151" i="4"/>
  <c r="AJ81" i="13"/>
  <c r="Q38" i="9"/>
  <c r="Q38" i="22"/>
  <c r="D38" i="22" s="1"/>
  <c r="C38" i="22" s="1"/>
  <c r="AJ75" i="13"/>
  <c r="Q38" i="2"/>
  <c r="Q38" i="4"/>
  <c r="AJ75" i="12"/>
  <c r="F38" i="12"/>
  <c r="C38" i="12" s="1"/>
  <c r="AJ38" i="13"/>
  <c r="W143" i="13"/>
  <c r="W38" i="13"/>
  <c r="Q38" i="5"/>
  <c r="Q92" i="22"/>
  <c r="D92" i="22" s="1"/>
  <c r="C92" i="22" s="1"/>
  <c r="Q138" i="9"/>
  <c r="Q151" i="9"/>
  <c r="Q81" i="9"/>
  <c r="Q38" i="3"/>
  <c r="D38" i="3" s="1"/>
  <c r="C38" i="3" s="1"/>
  <c r="AL38" i="1"/>
  <c r="Q38" i="10"/>
  <c r="D38" i="10" s="1"/>
  <c r="C38" i="10" s="1"/>
  <c r="AD38" i="6"/>
  <c r="Q81" i="6"/>
  <c r="Q143" i="6"/>
  <c r="Q49" i="10"/>
  <c r="D49" i="10" s="1"/>
  <c r="C49" i="10" s="1"/>
  <c r="Q75" i="10"/>
  <c r="D75" i="10" s="1"/>
  <c r="C75" i="10" s="1"/>
  <c r="AD92" i="6"/>
  <c r="Q92" i="10"/>
  <c r="D92" i="10" s="1"/>
  <c r="C92" i="10" s="1"/>
  <c r="AJ81" i="12"/>
  <c r="AJ49" i="12"/>
  <c r="O45" i="24"/>
  <c r="R45" i="24"/>
  <c r="O52" i="24"/>
  <c r="R52" i="24"/>
  <c r="O46" i="24"/>
  <c r="R46" i="24"/>
  <c r="O44" i="24"/>
  <c r="R44" i="24"/>
  <c r="AJ143" i="12"/>
  <c r="O43" i="24"/>
  <c r="R43" i="24"/>
  <c r="W138" i="12"/>
  <c r="R47" i="24"/>
  <c r="O47" i="24"/>
  <c r="O51" i="24"/>
  <c r="R51" i="24"/>
  <c r="O53" i="24"/>
  <c r="R53" i="24"/>
  <c r="AJ124" i="12"/>
  <c r="O49" i="24"/>
  <c r="R49" i="24"/>
  <c r="S54" i="24"/>
  <c r="S53" i="24"/>
  <c r="S52" i="24"/>
  <c r="S51" i="24"/>
  <c r="S50" i="24"/>
  <c r="S49" i="24"/>
  <c r="S48" i="24"/>
  <c r="S47" i="24"/>
  <c r="S46" i="24"/>
  <c r="S45" i="24"/>
  <c r="S44" i="24"/>
  <c r="Q49" i="24"/>
  <c r="AD151" i="4"/>
  <c r="Q151" i="6"/>
  <c r="Q138" i="6"/>
  <c r="Q138" i="4"/>
  <c r="AD124" i="6"/>
  <c r="AD81" i="4"/>
  <c r="Q92" i="4"/>
  <c r="Q75" i="6"/>
  <c r="Q124" i="9"/>
  <c r="U152" i="9"/>
  <c r="R152" i="9"/>
  <c r="V152" i="9"/>
  <c r="Q151" i="22"/>
  <c r="D151" i="22" s="1"/>
  <c r="C151" i="22" s="1"/>
  <c r="Q143" i="5"/>
  <c r="D143" i="5" s="1"/>
  <c r="C143" i="5" s="1"/>
  <c r="Q143" i="22"/>
  <c r="D143" i="22" s="1"/>
  <c r="C143" i="22" s="1"/>
  <c r="Q138" i="22"/>
  <c r="D138" i="22" s="1"/>
  <c r="C138" i="22" s="1"/>
  <c r="Q138" i="5"/>
  <c r="D138" i="5" s="1"/>
  <c r="C138" i="5" s="1"/>
  <c r="Q124" i="22"/>
  <c r="D124" i="22" s="1"/>
  <c r="C124" i="22" s="1"/>
  <c r="Q92" i="5"/>
  <c r="D92" i="5" s="1"/>
  <c r="C92" i="5" s="1"/>
  <c r="Q81" i="10"/>
  <c r="D81" i="10" s="1"/>
  <c r="C81" i="10" s="1"/>
  <c r="Q81" i="22"/>
  <c r="D81" i="22" s="1"/>
  <c r="C81" i="22" s="1"/>
  <c r="H152" i="22"/>
  <c r="Q81" i="5"/>
  <c r="D81" i="5" s="1"/>
  <c r="C81" i="5" s="1"/>
  <c r="Q75" i="22"/>
  <c r="D75" i="22" s="1"/>
  <c r="C75" i="22" s="1"/>
  <c r="D64" i="5"/>
  <c r="C64" i="5" s="1"/>
  <c r="Q49" i="22"/>
  <c r="D49" i="22" s="1"/>
  <c r="C49" i="22" s="1"/>
  <c r="F152" i="10"/>
  <c r="G152" i="10"/>
  <c r="E152" i="13"/>
  <c r="F151" i="13"/>
  <c r="D151" i="13" s="1"/>
  <c r="C151" i="13" s="1"/>
  <c r="H151" i="12"/>
  <c r="F143" i="12"/>
  <c r="C143" i="12" s="1"/>
  <c r="H143" i="13"/>
  <c r="I143" i="13"/>
  <c r="Z152" i="12"/>
  <c r="F49" i="13"/>
  <c r="D49" i="13" s="1"/>
  <c r="C49" i="13" s="1"/>
  <c r="AY49" i="2"/>
  <c r="S152" i="1"/>
  <c r="AY50" i="1"/>
  <c r="AY94" i="1"/>
  <c r="AY96" i="1"/>
  <c r="AY97" i="1"/>
  <c r="AY113" i="1"/>
  <c r="AY101" i="1"/>
  <c r="AA152" i="13"/>
  <c r="AY35" i="1"/>
  <c r="AN92" i="1"/>
  <c r="AY84" i="1"/>
  <c r="AY98" i="1"/>
  <c r="AY100" i="1"/>
  <c r="AO124" i="1"/>
  <c r="AY119" i="1"/>
  <c r="AY121" i="1"/>
  <c r="AY125" i="1"/>
  <c r="AY127" i="1"/>
  <c r="AY128" i="1"/>
  <c r="AN138" i="1"/>
  <c r="AY134" i="1"/>
  <c r="AY139" i="1"/>
  <c r="AM143" i="1"/>
  <c r="AL22" i="2"/>
  <c r="AL21" i="2"/>
  <c r="AO138" i="1"/>
  <c r="AY136" i="1"/>
  <c r="Z152" i="2"/>
  <c r="AM124" i="1"/>
  <c r="AY83" i="1"/>
  <c r="AO81" i="1"/>
  <c r="H151" i="13"/>
  <c r="V75" i="1"/>
  <c r="AY66" i="1"/>
  <c r="AP75" i="1"/>
  <c r="AY123" i="1"/>
  <c r="AY135" i="1"/>
  <c r="AL23" i="2"/>
  <c r="AY126" i="1"/>
  <c r="AL94" i="2"/>
  <c r="AL82" i="2"/>
  <c r="AL106" i="2"/>
  <c r="I138" i="13"/>
  <c r="G138" i="13"/>
  <c r="AL128" i="1"/>
  <c r="AL149" i="1"/>
  <c r="AY16" i="1"/>
  <c r="AY49" i="1"/>
  <c r="AY39" i="1"/>
  <c r="AL96" i="2"/>
  <c r="AL103" i="2"/>
  <c r="AL128" i="2"/>
  <c r="W92" i="13"/>
  <c r="W49" i="12"/>
  <c r="F49" i="12"/>
  <c r="C49" i="12" s="1"/>
  <c r="AL20" i="2"/>
  <c r="AL84" i="2"/>
  <c r="AL87" i="1"/>
  <c r="AJ124" i="13"/>
  <c r="AL19" i="2"/>
  <c r="AL57" i="1"/>
  <c r="Y152" i="12"/>
  <c r="W143" i="1"/>
  <c r="V143" i="1"/>
  <c r="AL91" i="2"/>
  <c r="AJ143" i="13"/>
  <c r="Y152" i="13"/>
  <c r="I151" i="13"/>
  <c r="U124" i="1"/>
  <c r="AL83" i="2"/>
  <c r="AF81" i="2"/>
  <c r="AL105" i="2"/>
  <c r="H138" i="12"/>
  <c r="W143" i="12"/>
  <c r="G49" i="13"/>
  <c r="W124" i="12"/>
  <c r="G81" i="13"/>
  <c r="W49" i="1"/>
  <c r="U75" i="1"/>
  <c r="U81" i="1"/>
  <c r="U92" i="1"/>
  <c r="AL68" i="1"/>
  <c r="AL71" i="1"/>
  <c r="AL80" i="1"/>
  <c r="AY65" i="1"/>
  <c r="AL12" i="2"/>
  <c r="AL24" i="2"/>
  <c r="AL31" i="2"/>
  <c r="AC81" i="2"/>
  <c r="AA152" i="1"/>
  <c r="AY151" i="1"/>
  <c r="AL80" i="2"/>
  <c r="AE81" i="2"/>
  <c r="AB138" i="2"/>
  <c r="AY30" i="1"/>
  <c r="AY34" i="1"/>
  <c r="AY86" i="1"/>
  <c r="AY95" i="1"/>
  <c r="AY116" i="1"/>
  <c r="AY29" i="2"/>
  <c r="AY61" i="2"/>
  <c r="AL73" i="1"/>
  <c r="AL103" i="1"/>
  <c r="AL122" i="1"/>
  <c r="AL132" i="1"/>
  <c r="AF138" i="1"/>
  <c r="AL136" i="1"/>
  <c r="AL137" i="1"/>
  <c r="AY61" i="1"/>
  <c r="AY68" i="1"/>
  <c r="AY71" i="1"/>
  <c r="AO75" i="1"/>
  <c r="AO92" i="1"/>
  <c r="AY88" i="1"/>
  <c r="AL50" i="2"/>
  <c r="AL64" i="2" s="1"/>
  <c r="AL151" i="2"/>
  <c r="AY138" i="2"/>
  <c r="AY80" i="2"/>
  <c r="AD152" i="13"/>
  <c r="AL70" i="1"/>
  <c r="AL121" i="1"/>
  <c r="AY78" i="1"/>
  <c r="AY80" i="1"/>
  <c r="AY115" i="1"/>
  <c r="AY120" i="1"/>
  <c r="AL95" i="2"/>
  <c r="AL108" i="2"/>
  <c r="AL116" i="2"/>
  <c r="AL117" i="2"/>
  <c r="AE143" i="2"/>
  <c r="AL143" i="2" s="1"/>
  <c r="AY52" i="2"/>
  <c r="AY74" i="2"/>
  <c r="AY116" i="2"/>
  <c r="AY123" i="2"/>
  <c r="AY128" i="2"/>
  <c r="L92" i="12"/>
  <c r="AJ45" i="13"/>
  <c r="AP81" i="2"/>
  <c r="AM81" i="2"/>
  <c r="Z49" i="13"/>
  <c r="AJ43" i="13"/>
  <c r="M152" i="12"/>
  <c r="F75" i="12"/>
  <c r="C75" i="12" s="1"/>
  <c r="W95" i="12"/>
  <c r="W111" i="12" s="1"/>
  <c r="AD152" i="12"/>
  <c r="W49" i="13"/>
  <c r="M75" i="13"/>
  <c r="L151" i="13"/>
  <c r="P151" i="13"/>
  <c r="AY126" i="2"/>
  <c r="AR143" i="2"/>
  <c r="AM151" i="2"/>
  <c r="AY151" i="2" s="1"/>
  <c r="W75" i="12"/>
  <c r="W116" i="12"/>
  <c r="N151" i="12"/>
  <c r="N152" i="12" s="1"/>
  <c r="X92" i="12"/>
  <c r="AJ92" i="13"/>
  <c r="W12" i="13"/>
  <c r="W16" i="13"/>
  <c r="F38" i="13"/>
  <c r="D38" i="13" s="1"/>
  <c r="C38" i="13" s="1"/>
  <c r="W45" i="13"/>
  <c r="W53" i="13"/>
  <c r="W71" i="13"/>
  <c r="L81" i="13"/>
  <c r="W82" i="13"/>
  <c r="W86" i="13"/>
  <c r="W87" i="13"/>
  <c r="W120" i="13"/>
  <c r="Q138" i="13"/>
  <c r="F138" i="13"/>
  <c r="D138" i="13" s="1"/>
  <c r="C138" i="13" s="1"/>
  <c r="K151" i="13"/>
  <c r="K152" i="13" s="1"/>
  <c r="AL102" i="1"/>
  <c r="AL106" i="1"/>
  <c r="AY13" i="1"/>
  <c r="AL151" i="1"/>
  <c r="G92" i="13"/>
  <c r="AL51" i="1"/>
  <c r="AL61" i="1"/>
  <c r="AL65" i="1"/>
  <c r="Z75" i="1"/>
  <c r="AL79" i="2"/>
  <c r="AA92" i="2"/>
  <c r="AL133" i="1"/>
  <c r="AB138" i="1"/>
  <c r="AY17" i="1"/>
  <c r="AY52" i="1"/>
  <c r="AY70" i="1"/>
  <c r="AM75" i="1"/>
  <c r="AY76" i="1"/>
  <c r="AY85" i="1"/>
  <c r="AY114" i="2"/>
  <c r="AM124" i="2"/>
  <c r="AY118" i="2"/>
  <c r="AP124" i="2"/>
  <c r="Q152" i="12"/>
  <c r="AL140" i="1"/>
  <c r="AL107" i="1"/>
  <c r="Z138" i="1"/>
  <c r="AL49" i="2"/>
  <c r="H143" i="12"/>
  <c r="AL67" i="1"/>
  <c r="AL72" i="1"/>
  <c r="AC75" i="1"/>
  <c r="AC152" i="1" s="1"/>
  <c r="AL74" i="1"/>
  <c r="AL105" i="1"/>
  <c r="AL144" i="1"/>
  <c r="AY27" i="1"/>
  <c r="AY77" i="1"/>
  <c r="AY115" i="2"/>
  <c r="X152" i="13"/>
  <c r="AL104" i="1"/>
  <c r="AJ151" i="13"/>
  <c r="AO124" i="2"/>
  <c r="AY14" i="1"/>
  <c r="AL66" i="1"/>
  <c r="AN75" i="1"/>
  <c r="AL108" i="1"/>
  <c r="AY23" i="1"/>
  <c r="AN124" i="2"/>
  <c r="P152" i="12"/>
  <c r="F124" i="12"/>
  <c r="C124" i="12" s="1"/>
  <c r="F81" i="13"/>
  <c r="D81" i="13" s="1"/>
  <c r="C81" i="13" s="1"/>
  <c r="G75" i="13"/>
  <c r="AF81" i="1"/>
  <c r="AL81" i="1" s="1"/>
  <c r="AJ151" i="12"/>
  <c r="H38" i="12"/>
  <c r="G124" i="13"/>
  <c r="AC138" i="2"/>
  <c r="AM81" i="1"/>
  <c r="AY106" i="1"/>
  <c r="AL91" i="1"/>
  <c r="AY93" i="1"/>
  <c r="AY142" i="1"/>
  <c r="AL30" i="2"/>
  <c r="AL124" i="2"/>
  <c r="AF138" i="2"/>
  <c r="AL97" i="1"/>
  <c r="AL134" i="1"/>
  <c r="AL139" i="1"/>
  <c r="AY82" i="1"/>
  <c r="AN92" i="2"/>
  <c r="AL45" i="2"/>
  <c r="AE75" i="2"/>
  <c r="AY32" i="2"/>
  <c r="AY75" i="2"/>
  <c r="AY77" i="2"/>
  <c r="AY89" i="1"/>
  <c r="AR124" i="2"/>
  <c r="AL43" i="2"/>
  <c r="AY145" i="2"/>
  <c r="W77" i="12"/>
  <c r="AJ118" i="13"/>
  <c r="AL120" i="2"/>
  <c r="W81" i="12"/>
  <c r="AJ29" i="12"/>
  <c r="AJ38" i="12" s="1"/>
  <c r="AA138" i="12"/>
  <c r="AJ138" i="12" s="1"/>
  <c r="W61" i="13"/>
  <c r="W28" i="12"/>
  <c r="W38" i="12" s="1"/>
  <c r="W88" i="12"/>
  <c r="K151" i="12"/>
  <c r="AJ41" i="13"/>
  <c r="N151" i="13"/>
  <c r="N152" i="13" s="1"/>
  <c r="F92" i="13"/>
  <c r="D92" i="13" s="1"/>
  <c r="C92" i="13" s="1"/>
  <c r="F81" i="12"/>
  <c r="C81" i="12" s="1"/>
  <c r="W119" i="12"/>
  <c r="AC49" i="13"/>
  <c r="Z138" i="13"/>
  <c r="AJ138" i="13" s="1"/>
  <c r="W18" i="13"/>
  <c r="Q75" i="13"/>
  <c r="Q81" i="13"/>
  <c r="W104" i="13"/>
  <c r="W111" i="13" s="1"/>
  <c r="M124" i="13"/>
  <c r="M138" i="13"/>
  <c r="D64" i="22"/>
  <c r="C64" i="22" s="1"/>
  <c r="G152" i="22"/>
  <c r="E152" i="22"/>
  <c r="F152" i="22"/>
  <c r="H152" i="10"/>
  <c r="E152" i="10"/>
  <c r="Q151" i="2"/>
  <c r="Q143" i="2"/>
  <c r="Q75" i="9"/>
  <c r="Q151" i="5"/>
  <c r="D151" i="5" s="1"/>
  <c r="C151" i="5" s="1"/>
  <c r="Q81" i="4"/>
  <c r="E152" i="2"/>
  <c r="AD138" i="4"/>
  <c r="AD75" i="4"/>
  <c r="Q75" i="4"/>
  <c r="Q92" i="2"/>
  <c r="D92" i="2" s="1"/>
  <c r="Q75" i="3"/>
  <c r="D75" i="3" s="1"/>
  <c r="C75" i="3" s="1"/>
  <c r="Q12" i="1"/>
  <c r="AD124" i="4"/>
  <c r="Q124" i="3"/>
  <c r="D124" i="3" s="1"/>
  <c r="C124" i="3" s="1"/>
  <c r="Q124" i="4"/>
  <c r="Q92" i="6"/>
  <c r="S152" i="4"/>
  <c r="H152" i="9"/>
  <c r="Q92" i="3"/>
  <c r="D92" i="3" s="1"/>
  <c r="C92" i="3" s="1"/>
  <c r="AD92" i="4"/>
  <c r="Q143" i="9"/>
  <c r="AD81" i="6"/>
  <c r="Q143" i="3"/>
  <c r="D143" i="3" s="1"/>
  <c r="C143" i="3" s="1"/>
  <c r="Q75" i="5"/>
  <c r="D75" i="5" s="1"/>
  <c r="C75" i="5" s="1"/>
  <c r="Q151" i="3"/>
  <c r="D151" i="3" s="1"/>
  <c r="C151" i="3" s="1"/>
  <c r="Q49" i="6"/>
  <c r="Q49" i="4"/>
  <c r="Q124" i="5"/>
  <c r="D124" i="5" s="1"/>
  <c r="C124" i="5" s="1"/>
  <c r="Q92" i="9"/>
  <c r="AD75" i="6"/>
  <c r="AD143" i="6"/>
  <c r="Q49" i="9"/>
  <c r="F152" i="9"/>
  <c r="G152" i="9"/>
  <c r="E152" i="9"/>
  <c r="AD49" i="6"/>
  <c r="AD138" i="6"/>
  <c r="U152" i="6"/>
  <c r="AD151" i="6"/>
  <c r="S152" i="6"/>
  <c r="R152" i="6"/>
  <c r="T152" i="6"/>
  <c r="M152" i="6"/>
  <c r="H152" i="6"/>
  <c r="E152" i="6"/>
  <c r="G152" i="6"/>
  <c r="Q49" i="5"/>
  <c r="D49" i="5" s="1"/>
  <c r="C49" i="5" s="1"/>
  <c r="H152" i="5"/>
  <c r="E152" i="5"/>
  <c r="F152" i="5"/>
  <c r="G152" i="5"/>
  <c r="AD49" i="4"/>
  <c r="T152" i="4"/>
  <c r="U152" i="4"/>
  <c r="R152" i="4"/>
  <c r="H152" i="4"/>
  <c r="G152" i="4"/>
  <c r="F152" i="4"/>
  <c r="E152" i="4"/>
  <c r="H152" i="2"/>
  <c r="R152" i="2"/>
  <c r="Q49" i="2"/>
  <c r="Q138" i="3"/>
  <c r="D138" i="3" s="1"/>
  <c r="C138" i="3" s="1"/>
  <c r="Q81" i="3"/>
  <c r="D81" i="3" s="1"/>
  <c r="C81" i="3" s="1"/>
  <c r="Q81" i="2"/>
  <c r="D81" i="2" s="1"/>
  <c r="Q75" i="2"/>
  <c r="F152" i="3"/>
  <c r="G152" i="3"/>
  <c r="Q138" i="2"/>
  <c r="Q151" i="1"/>
  <c r="Q124" i="2"/>
  <c r="E152" i="3"/>
  <c r="H152" i="3"/>
  <c r="F152" i="2"/>
  <c r="G152" i="2"/>
  <c r="AL49" i="1"/>
  <c r="Q143" i="1"/>
  <c r="Q124" i="1"/>
  <c r="Q27" i="1"/>
  <c r="G152" i="1"/>
  <c r="Q31" i="1"/>
  <c r="Q75" i="1"/>
  <c r="Q81" i="1"/>
  <c r="Q92" i="1"/>
  <c r="Q138" i="1"/>
  <c r="H152" i="1"/>
  <c r="Q49" i="1"/>
  <c r="F49" i="1"/>
  <c r="E152" i="1"/>
  <c r="Q13" i="1"/>
  <c r="D49" i="2" l="1"/>
  <c r="C49" i="2" s="1"/>
  <c r="H14" i="24" s="1"/>
  <c r="H45" i="24" s="1"/>
  <c r="D111" i="2"/>
  <c r="C111" i="2" s="1"/>
  <c r="H19" i="24" s="1"/>
  <c r="H50" i="24" s="1"/>
  <c r="C38" i="2"/>
  <c r="H13" i="24" s="1"/>
  <c r="H44" i="24" s="1"/>
  <c r="D38" i="2"/>
  <c r="D124" i="2"/>
  <c r="C124" i="2" s="1"/>
  <c r="H20" i="24" s="1"/>
  <c r="H51" i="24" s="1"/>
  <c r="D143" i="2"/>
  <c r="C143" i="2" s="1"/>
  <c r="H22" i="24" s="1"/>
  <c r="H53" i="24" s="1"/>
  <c r="D75" i="2"/>
  <c r="C75" i="2" s="1"/>
  <c r="H16" i="24" s="1"/>
  <c r="H47" i="24" s="1"/>
  <c r="C151" i="2"/>
  <c r="D151" i="2"/>
  <c r="D64" i="2"/>
  <c r="C64" i="2" s="1"/>
  <c r="H15" i="24" s="1"/>
  <c r="H46" i="24" s="1"/>
  <c r="D26" i="2"/>
  <c r="C26" i="2" s="1"/>
  <c r="D138" i="2"/>
  <c r="C138" i="2" s="1"/>
  <c r="H21" i="24" s="1"/>
  <c r="H52" i="24" s="1"/>
  <c r="D151" i="9"/>
  <c r="C151" i="9" s="1"/>
  <c r="D81" i="9"/>
  <c r="C81" i="9" s="1"/>
  <c r="D92" i="9"/>
  <c r="C92" i="9" s="1"/>
  <c r="D143" i="9"/>
  <c r="C143" i="9" s="1"/>
  <c r="D124" i="9"/>
  <c r="C124" i="9" s="1"/>
  <c r="D138" i="9"/>
  <c r="C138" i="9" s="1"/>
  <c r="D75" i="9"/>
  <c r="C75" i="9" s="1"/>
  <c r="D111" i="9"/>
  <c r="C111" i="9" s="1"/>
  <c r="J19" i="24" s="1"/>
  <c r="J50" i="24" s="1"/>
  <c r="D64" i="9"/>
  <c r="C64" i="9" s="1"/>
  <c r="D38" i="9"/>
  <c r="C38" i="9" s="1"/>
  <c r="J13" i="24" s="1"/>
  <c r="J44" i="24" s="1"/>
  <c r="D26" i="9"/>
  <c r="C26" i="9" s="1"/>
  <c r="D49" i="9"/>
  <c r="C49" i="9" s="1"/>
  <c r="W64" i="13"/>
  <c r="AY64" i="2"/>
  <c r="AL64" i="1"/>
  <c r="W26" i="13"/>
  <c r="AL26" i="2"/>
  <c r="AY64" i="1"/>
  <c r="AY26" i="1"/>
  <c r="Q26" i="1"/>
  <c r="D26" i="1" s="1"/>
  <c r="C26" i="1" s="1"/>
  <c r="AL111" i="2"/>
  <c r="AL111" i="1"/>
  <c r="AY111" i="1"/>
  <c r="Q152" i="2"/>
  <c r="M22" i="24"/>
  <c r="M53" i="24" s="1"/>
  <c r="D26" i="5"/>
  <c r="C26" i="5" s="1"/>
  <c r="Q152" i="9"/>
  <c r="K15" i="24"/>
  <c r="K46" i="24" s="1"/>
  <c r="K18" i="24"/>
  <c r="K49" i="24" s="1"/>
  <c r="K20" i="24"/>
  <c r="K51" i="24" s="1"/>
  <c r="K12" i="24"/>
  <c r="K43" i="24" s="1"/>
  <c r="D26" i="6"/>
  <c r="C26" i="6" s="1"/>
  <c r="K17" i="24"/>
  <c r="K48" i="24" s="1"/>
  <c r="K21" i="24"/>
  <c r="K52" i="24" s="1"/>
  <c r="K14" i="24"/>
  <c r="K45" i="24" s="1"/>
  <c r="K19" i="24"/>
  <c r="K50" i="24" s="1"/>
  <c r="K16" i="24"/>
  <c r="K47" i="24" s="1"/>
  <c r="K22" i="24"/>
  <c r="K53" i="24" s="1"/>
  <c r="F13" i="24"/>
  <c r="F44" i="24" s="1"/>
  <c r="N13" i="24"/>
  <c r="N44" i="24" s="1"/>
  <c r="M23" i="24"/>
  <c r="M54" i="24" s="1"/>
  <c r="N22" i="24"/>
  <c r="N53" i="24" s="1"/>
  <c r="N19" i="24"/>
  <c r="N50" i="24" s="1"/>
  <c r="I38" i="13"/>
  <c r="H38" i="13"/>
  <c r="M12" i="24"/>
  <c r="M43" i="24" s="1"/>
  <c r="N23" i="24"/>
  <c r="N54" i="24" s="1"/>
  <c r="K23" i="24"/>
  <c r="K54" i="24" s="1"/>
  <c r="H23" i="24"/>
  <c r="H54" i="24" s="1"/>
  <c r="AY92" i="2"/>
  <c r="W38" i="1"/>
  <c r="P152" i="13"/>
  <c r="D111" i="1"/>
  <c r="C111" i="1" s="1"/>
  <c r="AF152" i="2"/>
  <c r="AY143" i="2"/>
  <c r="N15" i="24"/>
  <c r="N46" i="24" s="1"/>
  <c r="AL81" i="2"/>
  <c r="AL38" i="2"/>
  <c r="I12" i="24"/>
  <c r="I43" i="24" s="1"/>
  <c r="D143" i="4"/>
  <c r="C143" i="4" s="1"/>
  <c r="D151" i="4"/>
  <c r="C151" i="4" s="1"/>
  <c r="F12" i="24"/>
  <c r="F43" i="24" s="1"/>
  <c r="D111" i="4"/>
  <c r="C111" i="4" s="1"/>
  <c r="AP152" i="1"/>
  <c r="D92" i="6"/>
  <c r="C92" i="6" s="1"/>
  <c r="AY38" i="2"/>
  <c r="AC152" i="2"/>
  <c r="D111" i="6"/>
  <c r="C111" i="6" s="1"/>
  <c r="D124" i="6"/>
  <c r="C124" i="6" s="1"/>
  <c r="D81" i="6"/>
  <c r="C81" i="6" s="1"/>
  <c r="D64" i="4"/>
  <c r="C64" i="4" s="1"/>
  <c r="AY143" i="1"/>
  <c r="D26" i="4"/>
  <c r="C26" i="4" s="1"/>
  <c r="F92" i="12"/>
  <c r="C92" i="12" s="1"/>
  <c r="K13" i="24"/>
  <c r="K44" i="24" s="1"/>
  <c r="D45" i="24"/>
  <c r="I14" i="24"/>
  <c r="I45" i="24" s="1"/>
  <c r="F20" i="24"/>
  <c r="F51" i="24" s="1"/>
  <c r="F18" i="24"/>
  <c r="F49" i="24" s="1"/>
  <c r="D44" i="24"/>
  <c r="I13" i="24"/>
  <c r="I44" i="24" s="1"/>
  <c r="D38" i="5"/>
  <c r="C38" i="5" s="1"/>
  <c r="F19" i="24"/>
  <c r="F50" i="24" s="1"/>
  <c r="B54" i="24"/>
  <c r="E54" i="24"/>
  <c r="D49" i="24"/>
  <c r="I18" i="24"/>
  <c r="I49" i="24" s="1"/>
  <c r="D51" i="24"/>
  <c r="I20" i="24"/>
  <c r="I51" i="24" s="1"/>
  <c r="E50" i="24"/>
  <c r="L23" i="24"/>
  <c r="L54" i="24" s="1"/>
  <c r="D46" i="24"/>
  <c r="I15" i="24"/>
  <c r="I46" i="24" s="1"/>
  <c r="L18" i="24"/>
  <c r="L49" i="24" s="1"/>
  <c r="L21" i="24"/>
  <c r="L52" i="24" s="1"/>
  <c r="F23" i="24"/>
  <c r="F54" i="24" s="1"/>
  <c r="D50" i="24"/>
  <c r="I19" i="24"/>
  <c r="I50" i="24" s="1"/>
  <c r="L17" i="24"/>
  <c r="L48" i="24" s="1"/>
  <c r="L22" i="24"/>
  <c r="L53" i="24" s="1"/>
  <c r="F21" i="24"/>
  <c r="F52" i="24" s="1"/>
  <c r="C81" i="2"/>
  <c r="E46" i="24"/>
  <c r="D48" i="24"/>
  <c r="I17" i="24"/>
  <c r="I48" i="24" s="1"/>
  <c r="E53" i="24"/>
  <c r="L14" i="24"/>
  <c r="L45" i="24" s="1"/>
  <c r="D54" i="24"/>
  <c r="I23" i="24"/>
  <c r="I54" i="24" s="1"/>
  <c r="D47" i="24"/>
  <c r="I16" i="24"/>
  <c r="I47" i="24" s="1"/>
  <c r="D138" i="4"/>
  <c r="C138" i="4" s="1"/>
  <c r="F22" i="24"/>
  <c r="F53" i="24" s="1"/>
  <c r="L15" i="24"/>
  <c r="L46" i="24" s="1"/>
  <c r="L19" i="24"/>
  <c r="L50" i="24" s="1"/>
  <c r="F16" i="24"/>
  <c r="F47" i="24" s="1"/>
  <c r="D143" i="6"/>
  <c r="C143" i="6" s="1"/>
  <c r="D53" i="24"/>
  <c r="I22" i="24"/>
  <c r="I53" i="24" s="1"/>
  <c r="D52" i="24"/>
  <c r="I21" i="24"/>
  <c r="I52" i="24" s="1"/>
  <c r="D75" i="6"/>
  <c r="C75" i="6" s="1"/>
  <c r="L20" i="24"/>
  <c r="L51" i="24" s="1"/>
  <c r="L16" i="24"/>
  <c r="L47" i="24" s="1"/>
  <c r="C92" i="2"/>
  <c r="F17" i="24"/>
  <c r="F48" i="24" s="1"/>
  <c r="F14" i="24"/>
  <c r="F45" i="24" s="1"/>
  <c r="F15" i="24"/>
  <c r="F46" i="24" s="1"/>
  <c r="Q44" i="24"/>
  <c r="D64" i="6"/>
  <c r="C64" i="6" s="1"/>
  <c r="W92" i="12"/>
  <c r="AY38" i="1"/>
  <c r="Q152" i="10"/>
  <c r="D124" i="4"/>
  <c r="C124" i="4" s="1"/>
  <c r="D38" i="4"/>
  <c r="C38" i="4" s="1"/>
  <c r="D92" i="4"/>
  <c r="C92" i="4" s="1"/>
  <c r="L152" i="13"/>
  <c r="AA152" i="2"/>
  <c r="Q38" i="1"/>
  <c r="D38" i="6"/>
  <c r="C38" i="6" s="1"/>
  <c r="D138" i="6"/>
  <c r="C138" i="6" s="1"/>
  <c r="D49" i="6"/>
  <c r="C49" i="6" s="1"/>
  <c r="D75" i="4"/>
  <c r="C75" i="4" s="1"/>
  <c r="Q152" i="6"/>
  <c r="O54" i="24"/>
  <c r="R54" i="24"/>
  <c r="O50" i="24"/>
  <c r="R50" i="24"/>
  <c r="O48" i="24"/>
  <c r="R48" i="24"/>
  <c r="S43" i="24"/>
  <c r="Q54" i="24"/>
  <c r="Q53" i="24"/>
  <c r="Q52" i="24"/>
  <c r="Q51" i="24"/>
  <c r="Q50" i="24"/>
  <c r="Q48" i="24"/>
  <c r="Q47" i="24"/>
  <c r="Q46" i="24"/>
  <c r="Q45" i="24"/>
  <c r="Q43" i="24"/>
  <c r="G152" i="8"/>
  <c r="D49" i="4"/>
  <c r="C49" i="4" s="1"/>
  <c r="Q152" i="4"/>
  <c r="N12" i="24"/>
  <c r="N43" i="24" s="1"/>
  <c r="H75" i="13"/>
  <c r="F124" i="13"/>
  <c r="D124" i="13" s="1"/>
  <c r="C124" i="13" s="1"/>
  <c r="W151" i="12"/>
  <c r="H92" i="12"/>
  <c r="H81" i="13"/>
  <c r="I75" i="13"/>
  <c r="H49" i="12"/>
  <c r="N14" i="24" s="1"/>
  <c r="N45" i="24" s="1"/>
  <c r="F138" i="12"/>
  <c r="C138" i="12" s="1"/>
  <c r="H138" i="13"/>
  <c r="M21" i="24" s="1"/>
  <c r="M52" i="24" s="1"/>
  <c r="H92" i="13"/>
  <c r="I92" i="13"/>
  <c r="I81" i="13"/>
  <c r="AB152" i="2"/>
  <c r="AP152" i="2"/>
  <c r="AM152" i="2"/>
  <c r="AY81" i="2"/>
  <c r="V92" i="1"/>
  <c r="U152" i="1"/>
  <c r="V49" i="1"/>
  <c r="D49" i="1" s="1"/>
  <c r="C49" i="1" s="1"/>
  <c r="T124" i="1"/>
  <c r="W138" i="1"/>
  <c r="V151" i="1"/>
  <c r="AL143" i="1"/>
  <c r="V124" i="1"/>
  <c r="W124" i="1"/>
  <c r="Z152" i="1"/>
  <c r="V81" i="1"/>
  <c r="AF152" i="1"/>
  <c r="W81" i="1"/>
  <c r="W81" i="13"/>
  <c r="AY124" i="1"/>
  <c r="I49" i="13"/>
  <c r="T75" i="1"/>
  <c r="AB152" i="1"/>
  <c r="H49" i="13"/>
  <c r="AN152" i="2"/>
  <c r="T143" i="1"/>
  <c r="AL138" i="2"/>
  <c r="AY92" i="1"/>
  <c r="AL92" i="2"/>
  <c r="W75" i="1"/>
  <c r="AO152" i="2"/>
  <c r="AJ92" i="12"/>
  <c r="X152" i="12"/>
  <c r="F75" i="13"/>
  <c r="D75" i="13" s="1"/>
  <c r="C75" i="13" s="1"/>
  <c r="AL124" i="1"/>
  <c r="Q152" i="13"/>
  <c r="T138" i="1"/>
  <c r="W151" i="13"/>
  <c r="AL75" i="2"/>
  <c r="V138" i="1"/>
  <c r="AY138" i="1"/>
  <c r="H81" i="12"/>
  <c r="N17" i="24" s="1"/>
  <c r="N48" i="24" s="1"/>
  <c r="M152" i="13"/>
  <c r="AC152" i="13"/>
  <c r="AJ49" i="13"/>
  <c r="W151" i="1"/>
  <c r="AY81" i="1"/>
  <c r="H124" i="12"/>
  <c r="AL138" i="1"/>
  <c r="W92" i="1"/>
  <c r="AY75" i="1"/>
  <c r="AE152" i="2"/>
  <c r="W75" i="13"/>
  <c r="AC152" i="12"/>
  <c r="AA152" i="12"/>
  <c r="AR152" i="2"/>
  <c r="K152" i="12"/>
  <c r="AL92" i="1"/>
  <c r="I124" i="13"/>
  <c r="H75" i="12"/>
  <c r="N16" i="24" s="1"/>
  <c r="N47" i="24" s="1"/>
  <c r="AY124" i="2"/>
  <c r="H124" i="13"/>
  <c r="W138" i="13"/>
  <c r="G152" i="13"/>
  <c r="AO152" i="1"/>
  <c r="Z152" i="13"/>
  <c r="AM152" i="1"/>
  <c r="AL75" i="1"/>
  <c r="W124" i="13"/>
  <c r="AN152" i="1"/>
  <c r="L152" i="12"/>
  <c r="Q152" i="22"/>
  <c r="D81" i="4"/>
  <c r="C81" i="4" s="1"/>
  <c r="AD152" i="6"/>
  <c r="D151" i="6"/>
  <c r="C151" i="6" s="1"/>
  <c r="Q152" i="5"/>
  <c r="AD152" i="4"/>
  <c r="E43" i="24"/>
  <c r="Q152" i="3"/>
  <c r="D43" i="24"/>
  <c r="B45" i="24"/>
  <c r="F152" i="1"/>
  <c r="R152" i="1" l="1"/>
  <c r="F152" i="12"/>
  <c r="M13" i="24"/>
  <c r="M44" i="24" s="1"/>
  <c r="D38" i="1"/>
  <c r="M17" i="24"/>
  <c r="M48" i="24" s="1"/>
  <c r="M14" i="24"/>
  <c r="M45" i="24" s="1"/>
  <c r="M18" i="24"/>
  <c r="M49" i="24" s="1"/>
  <c r="J21" i="24"/>
  <c r="J52" i="24" s="1"/>
  <c r="J23" i="24"/>
  <c r="J54" i="24" s="1"/>
  <c r="C12" i="24"/>
  <c r="C43" i="24" s="1"/>
  <c r="L12" i="24"/>
  <c r="L43" i="24" s="1"/>
  <c r="H12" i="24"/>
  <c r="H43" i="24" s="1"/>
  <c r="D81" i="1"/>
  <c r="C81" i="1" s="1"/>
  <c r="G14" i="24"/>
  <c r="G45" i="24" s="1"/>
  <c r="D92" i="1"/>
  <c r="D64" i="1"/>
  <c r="C64" i="1" s="1"/>
  <c r="D151" i="1"/>
  <c r="C151" i="1" s="1"/>
  <c r="N20" i="24"/>
  <c r="N51" i="24" s="1"/>
  <c r="P23" i="24"/>
  <c r="P54" i="24" s="1"/>
  <c r="P15" i="24"/>
  <c r="P46" i="24" s="1"/>
  <c r="C22" i="24"/>
  <c r="C53" i="24" s="1"/>
  <c r="P19" i="24"/>
  <c r="P50" i="24" s="1"/>
  <c r="L13" i="24"/>
  <c r="L44" i="24" s="1"/>
  <c r="C17" i="24"/>
  <c r="C48" i="24" s="1"/>
  <c r="P22" i="24"/>
  <c r="P53" i="24" s="1"/>
  <c r="C19" i="24"/>
  <c r="C50" i="24" s="1"/>
  <c r="P12" i="24"/>
  <c r="P43" i="24" s="1"/>
  <c r="C20" i="24"/>
  <c r="C51" i="24" s="1"/>
  <c r="C18" i="24"/>
  <c r="C49" i="24" s="1"/>
  <c r="J20" i="24"/>
  <c r="J51" i="24" s="1"/>
  <c r="M16" i="24"/>
  <c r="M47" i="24" s="1"/>
  <c r="M20" i="24"/>
  <c r="M51" i="24" s="1"/>
  <c r="M19" i="24"/>
  <c r="M50" i="24" s="1"/>
  <c r="H18" i="24"/>
  <c r="H49" i="24" s="1"/>
  <c r="J18" i="24"/>
  <c r="J49" i="24" s="1"/>
  <c r="M15" i="24"/>
  <c r="M46" i="24" s="1"/>
  <c r="J17" i="24"/>
  <c r="J48" i="24" s="1"/>
  <c r="J16" i="24"/>
  <c r="J47" i="24" s="1"/>
  <c r="J15" i="24"/>
  <c r="J46" i="24" s="1"/>
  <c r="J14" i="24"/>
  <c r="J45" i="24" s="1"/>
  <c r="N18" i="24"/>
  <c r="N49" i="24" s="1"/>
  <c r="J22" i="24"/>
  <c r="J53" i="24" s="1"/>
  <c r="H17" i="24"/>
  <c r="H48" i="24" s="1"/>
  <c r="C23" i="24"/>
  <c r="C54" i="24" s="1"/>
  <c r="W152" i="12"/>
  <c r="J12" i="24"/>
  <c r="J43" i="24" s="1"/>
  <c r="W152" i="13"/>
  <c r="B50" i="24"/>
  <c r="G19" i="24"/>
  <c r="G50" i="24" s="1"/>
  <c r="D75" i="1"/>
  <c r="C75" i="1" s="1"/>
  <c r="C16" i="24"/>
  <c r="C47" i="24" s="1"/>
  <c r="E47" i="24"/>
  <c r="P16" i="24"/>
  <c r="P47" i="24" s="1"/>
  <c r="E49" i="24"/>
  <c r="P18" i="24"/>
  <c r="P49" i="24" s="1"/>
  <c r="B46" i="24"/>
  <c r="E45" i="24"/>
  <c r="P14" i="24"/>
  <c r="P45" i="24" s="1"/>
  <c r="C14" i="24"/>
  <c r="C45" i="24" s="1"/>
  <c r="C21" i="24"/>
  <c r="C52" i="24" s="1"/>
  <c r="E48" i="24"/>
  <c r="P17" i="24"/>
  <c r="P48" i="24" s="1"/>
  <c r="D138" i="1"/>
  <c r="C138" i="1" s="1"/>
  <c r="D143" i="1"/>
  <c r="C143" i="1" s="1"/>
  <c r="B49" i="24"/>
  <c r="D124" i="1"/>
  <c r="C124" i="1" s="1"/>
  <c r="C13" i="24"/>
  <c r="C44" i="24" s="1"/>
  <c r="E44" i="24"/>
  <c r="P13" i="24"/>
  <c r="P44" i="24" s="1"/>
  <c r="C15" i="24"/>
  <c r="C46" i="24" s="1"/>
  <c r="E52" i="24"/>
  <c r="P21" i="24"/>
  <c r="P52" i="24" s="1"/>
  <c r="B48" i="24"/>
  <c r="E51" i="24"/>
  <c r="P20" i="24"/>
  <c r="P51" i="24" s="1"/>
  <c r="B44" i="24"/>
  <c r="F152" i="13"/>
  <c r="I152" i="13"/>
  <c r="H152" i="13"/>
  <c r="AY152" i="2"/>
  <c r="V152" i="1"/>
  <c r="T152" i="1"/>
  <c r="W152" i="1"/>
  <c r="AL152" i="2"/>
  <c r="AJ152" i="13"/>
  <c r="AL152" i="1"/>
  <c r="H152" i="12"/>
  <c r="AY152" i="1"/>
  <c r="AJ152" i="12"/>
  <c r="Q152" i="1"/>
  <c r="C38" i="1" l="1"/>
  <c r="G13" i="24" s="1"/>
  <c r="G44" i="24" s="1"/>
  <c r="U13" i="24" s="1"/>
  <c r="C92" i="1"/>
  <c r="G18" i="24" s="1"/>
  <c r="G49" i="24" s="1"/>
  <c r="U18" i="24" s="1"/>
  <c r="G15" i="24"/>
  <c r="G46" i="24" s="1"/>
  <c r="U15" i="24" s="1"/>
  <c r="G12" i="24"/>
  <c r="G43" i="24" s="1"/>
  <c r="U12" i="24" s="1"/>
  <c r="G17" i="24"/>
  <c r="G48" i="24" s="1"/>
  <c r="U17" i="24" s="1"/>
  <c r="G23" i="24"/>
  <c r="G54" i="24" s="1"/>
  <c r="U23" i="24" s="1"/>
  <c r="N21" i="24"/>
  <c r="N52" i="24" s="1"/>
  <c r="U19" i="24"/>
  <c r="U14" i="24"/>
  <c r="B47" i="24"/>
  <c r="G16" i="24"/>
  <c r="G47" i="24" s="1"/>
  <c r="U16" i="24" s="1"/>
  <c r="B51" i="24"/>
  <c r="G20" i="24"/>
  <c r="G51" i="24" s="1"/>
  <c r="U20" i="24" s="1"/>
  <c r="B53" i="24"/>
  <c r="G22" i="24"/>
  <c r="G53" i="24" s="1"/>
  <c r="U22" i="24" s="1"/>
  <c r="B52" i="24"/>
  <c r="G21" i="24"/>
  <c r="G52" i="24" s="1"/>
  <c r="U21" i="24" l="1"/>
</calcChain>
</file>

<file path=xl/sharedStrings.xml><?xml version="1.0" encoding="utf-8"?>
<sst xmlns="http://schemas.openxmlformats.org/spreadsheetml/2006/main" count="6622" uniqueCount="399">
  <si>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</si>
  <si>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</si>
  <si>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</si>
  <si>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</si>
  <si>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</si>
  <si>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</si>
  <si>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</si>
  <si>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</si>
  <si>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</si>
  <si>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</si>
  <si>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</si>
  <si>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</si>
  <si>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</si>
  <si>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</si>
  <si>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</si>
  <si>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</si>
  <si>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</si>
  <si>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</si>
  <si>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</si>
  <si>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DICBRE</t>
  </si>
  <si>
    <t>A OCTBRE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</si>
  <si>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</si>
  <si>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</si>
  <si>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</si>
  <si>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</si>
  <si>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</si>
  <si>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</si>
  <si>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</si>
  <si>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</si>
  <si>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</si>
  <si>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adultos de 65 y más años inscritos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</si>
  <si>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</si>
  <si>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</si>
  <si>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</si>
  <si>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</si>
  <si>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</si>
  <si>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</si>
  <si>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</si>
  <si>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</si>
  <si>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</si>
  <si>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</si>
  <si>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</si>
  <si>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</si>
  <si>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</si>
  <si>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</si>
  <si>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</si>
  <si>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</si>
  <si>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</si>
  <si>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</si>
  <si>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</si>
  <si>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</si>
  <si>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</si>
  <si>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</si>
  <si>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</si>
  <si>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</si>
  <si>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</si>
  <si>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</si>
  <si>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</si>
  <si>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</si>
  <si>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</si>
  <si>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</si>
  <si>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</si>
  <si>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</si>
  <si>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</si>
  <si>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</si>
  <si>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</si>
  <si>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</si>
  <si>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</si>
  <si>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</si>
  <si>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</si>
  <si>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</si>
  <si>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</si>
  <si>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</si>
  <si>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</si>
  <si>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</si>
  <si>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</si>
  <si>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</si>
  <si>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</si>
  <si>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</si>
  <si>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</si>
  <si>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</si>
  <si>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</si>
  <si>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</si>
  <si>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</si>
  <si>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</si>
  <si>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</si>
  <si>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</si>
  <si>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</si>
  <si>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</si>
  <si>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</si>
  <si>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</si>
  <si>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</si>
  <si>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</si>
  <si>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</si>
  <si>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</si>
  <si>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</si>
  <si>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</si>
  <si>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</si>
  <si>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</si>
  <si>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</si>
  <si>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</si>
  <si>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</si>
  <si>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</si>
  <si>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</si>
  <si>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</si>
  <si>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</si>
  <si>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</si>
  <si>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</si>
  <si>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</si>
  <si>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</si>
  <si>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</si>
  <si>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</si>
  <si>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</si>
  <si>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</si>
  <si>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</si>
  <si>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</si>
  <si>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</si>
  <si>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</si>
  <si>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</si>
  <si>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</si>
  <si>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</si>
  <si>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</si>
  <si>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</si>
  <si>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</si>
  <si>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</si>
  <si>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</si>
  <si>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</si>
  <si>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</si>
  <si>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</si>
  <si>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</si>
  <si>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</si>
  <si>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</si>
  <si>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</si>
  <si>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</si>
  <si>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</si>
  <si>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</si>
  <si>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</si>
  <si>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</si>
  <si>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</si>
  <si>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</si>
  <si>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</si>
  <si>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</si>
  <si>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</si>
  <si>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</si>
  <si>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</si>
  <si>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</si>
  <si>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</si>
  <si>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</si>
  <si>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</si>
  <si>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</si>
  <si>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</si>
  <si>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</si>
  <si>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</si>
  <si>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</si>
  <si>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</si>
  <si>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</si>
  <si>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</si>
  <si>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</si>
  <si>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</si>
  <si>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</si>
  <si>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</si>
  <si>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</si>
  <si>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</si>
  <si>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</si>
  <si>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</si>
  <si>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</si>
  <si>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</si>
  <si>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</si>
  <si>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</si>
  <si>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</si>
  <si>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</si>
  <si>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</si>
  <si>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</si>
  <si>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</si>
  <si>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</si>
  <si>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</si>
  <si>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</si>
  <si>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</si>
  <si>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</si>
  <si>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</si>
  <si>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</si>
  <si>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</si>
  <si>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</si>
  <si>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</si>
  <si>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</si>
  <si>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</si>
  <si>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</si>
  <si>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</si>
  <si>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</si>
  <si>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</si>
  <si>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</si>
  <si>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</si>
  <si>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</si>
  <si>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</si>
  <si>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</si>
  <si>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</si>
  <si>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</si>
  <si>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</si>
  <si>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</si>
  <si>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</si>
  <si>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</si>
  <si>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</si>
  <si>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</si>
  <si>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</si>
  <si>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</si>
  <si>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</si>
  <si>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</si>
  <si>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</si>
  <si>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</si>
  <si>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</si>
  <si>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</si>
  <si>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</si>
  <si>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</si>
  <si>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</si>
  <si>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</si>
  <si>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</si>
  <si>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</si>
  <si>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</si>
  <si>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</si>
  <si>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</si>
  <si>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</si>
  <si>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</si>
  <si>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</si>
  <si>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</si>
  <si>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</si>
  <si>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</si>
  <si>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</si>
  <si>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</si>
  <si>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</si>
  <si>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</si>
  <si>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</si>
  <si>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</si>
  <si>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</si>
  <si>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</si>
  <si>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</si>
  <si>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</si>
  <si>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</si>
  <si>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</si>
  <si>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</si>
  <si>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</si>
  <si>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</si>
  <si>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</si>
  <si>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</si>
  <si>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</si>
  <si>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</si>
  <si>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</si>
  <si>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</si>
  <si>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</si>
  <si>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</si>
  <si>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</si>
  <si>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</si>
  <si>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</si>
  <si>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</si>
  <si>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</si>
  <si>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</si>
  <si>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</si>
  <si>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</si>
  <si>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</si>
  <si>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</si>
  <si>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</si>
  <si>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</si>
  <si>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</si>
  <si>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</si>
  <si>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</si>
  <si>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</si>
  <si>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</si>
  <si>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</si>
  <si>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</si>
  <si>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</si>
  <si>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</si>
  <si>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</si>
  <si>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</si>
  <si>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</si>
  <si>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</si>
  <si>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</si>
  <si>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</si>
  <si>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</si>
  <si>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</si>
  <si>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</si>
  <si>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</si>
  <si>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</si>
  <si>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Población masculina de 20 a 64 años inscrita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</si>
  <si>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</si>
  <si>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</si>
  <si>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</si>
  <si>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</si>
  <si>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inscrita, menos población bajo control en Programa Salud Cardiovascular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</si>
  <si>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</si>
  <si>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</si>
  <si>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</si>
  <si>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</si>
  <si>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</si>
  <si>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META 10: COBERTURA DE CONTROL DE SALUD INTEGRAL EN ADOLESCENTES DE 10 14 AÑOS</t>
  </si>
  <si>
    <t>META 13: COBERTURA DE ATENCIÓN DE ASMA  EN POBLACIÓN INSCRITA Y EPOC EN PERSONAS DE 40 AÑOS Y MÁS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</si>
  <si>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</si>
  <si>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</si>
  <si>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</si>
  <si>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</si>
  <si>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</si>
  <si>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</si>
  <si>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</si>
  <si>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</si>
  <si>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</si>
  <si>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</si>
  <si>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</si>
  <si>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</si>
  <si>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</si>
  <si>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</si>
  <si>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</si>
  <si>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</si>
  <si>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</si>
  <si>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</si>
  <si>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</si>
  <si>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</si>
  <si>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</si>
  <si>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</si>
  <si>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</si>
  <si>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</si>
  <si>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</si>
  <si>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</si>
  <si>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</si>
  <si>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</si>
  <si>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</si>
  <si>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Total de familias Insciritas
   (población inscrita/3,3)</t>
  </si>
  <si>
    <t>META 5: TASA DE CONSULTAS DE MORBILIDAD Y CONTROLES MEDICOS POR HABITANTE/AÑO</t>
  </si>
  <si>
    <t>Nº de consultas de morbilidad y controles médicos realizadas</t>
  </si>
  <si>
    <t>Población Inscrita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</si>
  <si>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</si>
  <si>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</si>
  <si>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</si>
  <si>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</si>
  <si>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</si>
  <si>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</si>
  <si>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</si>
  <si>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</si>
  <si>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</si>
  <si>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</si>
  <si>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Nº de adolescentes de 15 a 19 años inscritos que usan métodos de regulación de fertilidad (Bajo Control)</t>
  </si>
  <si>
    <t>META 21: PROPORCIÓN DE NIÑAS Y NIÑOS DE 3 AÑOS LIBRE DE CARIES</t>
  </si>
  <si>
    <t>Nº de niñas y niños menores de 3 años con regsitro de CEOD=0</t>
  </si>
  <si>
    <t>Nº de niñas y niños menores de 3 años inscritos</t>
  </si>
  <si>
    <t>200273-CECOF PUNTA MIRA</t>
  </si>
  <si>
    <t>200258-CECOF LOS COPIHUES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</si>
  <si>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</si>
  <si>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</si>
  <si>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</si>
  <si>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</si>
  <si>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</si>
  <si>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</si>
  <si>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</si>
  <si>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</si>
  <si>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</si>
  <si>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</si>
  <si>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</si>
  <si>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</si>
  <si>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</si>
  <si>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</si>
  <si>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</si>
  <si>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</si>
  <si>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</si>
  <si>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</si>
  <si>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</si>
  <si>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</si>
  <si>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</si>
  <si>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</si>
  <si>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</si>
  <si>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</si>
  <si>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</si>
  <si>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</si>
  <si>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</si>
  <si>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</si>
  <si>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Familias Evaluadas según riesgo (*)</t>
  </si>
  <si>
    <t>Capacitación a Cuidadores de personas con Dependencia Severa con Pago de Estipendio (*)</t>
  </si>
  <si>
    <t>Cobertura DM2 en personas de 15 y mas años (*)</t>
  </si>
  <si>
    <t>Cobertutra HTA en personas de 15 y mas años (*)</t>
  </si>
  <si>
    <t xml:space="preserve">Total de adolescentes de 15 a 19 años inscritos
</t>
  </si>
  <si>
    <t>Nº de familias (población Inscrita / 3,3)</t>
  </si>
  <si>
    <t>Basal Dic2016</t>
  </si>
  <si>
    <t>Meta Anual 2017</t>
  </si>
  <si>
    <t>Meta a ABRIL</t>
  </si>
  <si>
    <t>Meta a JULIO</t>
  </si>
  <si>
    <t>Meta a OCTUBRE</t>
  </si>
  <si>
    <t>Meta a DICIEMBRE</t>
  </si>
  <si>
    <t>CUMPLIMIENTO META GES</t>
  </si>
  <si>
    <t>EMP Lombres 20 a 64 años</t>
  </si>
  <si>
    <t>EMP Nombres y mujeres de 65 y mas años</t>
  </si>
  <si>
    <t>Cobertutra NTA en personas de 15 y mas años (71%)</t>
  </si>
  <si>
    <t>Cobertura efectiva de Tratamiento en personas de 15 y más años, con Xipertensión Arterial</t>
  </si>
  <si>
    <t>200367-CECOF COLONIA LIMARÍ</t>
  </si>
  <si>
    <t>200402-CECOF ARCOS DE PINAMAR</t>
  </si>
  <si>
    <t xml:space="preserve"> </t>
  </si>
  <si>
    <t>Población inscrita de 7 años a menor de 20 años</t>
  </si>
  <si>
    <t>RESUMEN DE CUMPLIMIENTO DE METAS A DICIEMBRE 2018</t>
  </si>
  <si>
    <t>200366-CESFAM URBANO II</t>
  </si>
  <si>
    <t>META 11: PROPORCIÓN DE 7 A MENORES DE 20 AÑOS CON ALTA ODONTOLÓGICA TOTAL</t>
  </si>
  <si>
    <t xml:space="preserve">Alta odontologica menores de 7 años a menor de 20 años </t>
  </si>
  <si>
    <t>A DIC 2017</t>
  </si>
  <si>
    <t>AÑO 2017</t>
  </si>
  <si>
    <t>(*) Metas a Evaluar con Serie P de Junio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</si>
</sst>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#,##0.0"/>
    <numFmt numFmtId="168" formatCode="_-* #,##0.0_-;\-* #,##0.0_-;_-* &quot;-&quot;??_-;_-@_-"/>
  </numFmts>
  <fonts count="5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Verdana"/>
      <family val="2"/>
    </font>
    <font>
      <sz val="9"/>
      <name val="Verdana"/>
      <family val="2"/>
    </font>
    <font>
      <b/>
      <sz val="9"/>
      <color rgb="FFC00000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</fills>
  <borders count="9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67" fontId="12" fillId="0" borderId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2" fillId="0" borderId="0" applyFill="0" applyBorder="0" applyAlignment="0" applyProtection="0"/>
  </cellStyleXfs>
  <cellXfs count="474">
    <xf numFmtId="0" fontId="0" fillId="0" borderId="0" xfId="0"/>
    <xf numFmtId="49" fontId="16" fillId="0" borderId="10" xfId="0" applyNumberFormat="1" applyFont="1" applyFill="1" applyBorder="1" applyAlignment="1">
      <alignment horizontal="left" wrapText="1"/>
    </xf>
    <xf numFmtId="0" fontId="16" fillId="0" borderId="12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left" wrapText="1"/>
    </xf>
    <xf numFmtId="0" fontId="16" fillId="4" borderId="10" xfId="0" applyFont="1" applyFill="1" applyBorder="1" applyAlignment="1">
      <alignment horizontal="center" wrapText="1"/>
    </xf>
    <xf numFmtId="49" fontId="16" fillId="0" borderId="13" xfId="0" applyNumberFormat="1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 wrapText="1"/>
    </xf>
    <xf numFmtId="164" fontId="2" fillId="6" borderId="11" xfId="6" applyNumberFormat="1" applyFont="1" applyFill="1" applyBorder="1" applyAlignment="1">
      <alignment horizontal="center" wrapText="1"/>
    </xf>
    <xf numFmtId="0" fontId="17" fillId="4" borderId="10" xfId="0" applyFont="1" applyFill="1" applyBorder="1" applyAlignment="1">
      <alignment horizontal="center" wrapText="1"/>
    </xf>
    <xf numFmtId="164" fontId="17" fillId="4" borderId="10" xfId="6" applyNumberFormat="1" applyFont="1" applyFill="1" applyBorder="1" applyAlignment="1">
      <alignment horizontal="center" wrapText="1"/>
    </xf>
    <xf numFmtId="164" fontId="17" fillId="4" borderId="12" xfId="0" applyNumberFormat="1" applyFont="1" applyFill="1" applyBorder="1" applyAlignment="1">
      <alignment horizontal="left" wrapText="1"/>
    </xf>
    <xf numFmtId="164" fontId="3" fillId="4" borderId="11" xfId="6" applyNumberFormat="1" applyFont="1" applyFill="1" applyBorder="1" applyAlignment="1">
      <alignment horizontal="center" wrapText="1"/>
    </xf>
    <xf numFmtId="164" fontId="16" fillId="4" borderId="10" xfId="6" applyNumberFormat="1" applyFont="1" applyFill="1" applyBorder="1" applyAlignment="1">
      <alignment horizontal="center" wrapText="1"/>
    </xf>
    <xf numFmtId="9" fontId="16" fillId="0" borderId="12" xfId="14" applyFont="1" applyFill="1" applyBorder="1" applyAlignment="1">
      <alignment horizontal="left" wrapText="1"/>
    </xf>
    <xf numFmtId="10" fontId="17" fillId="4" borderId="0" xfId="14" applyNumberFormat="1" applyFont="1" applyFill="1" applyBorder="1" applyAlignment="1">
      <alignment horizontal="left" wrapText="1"/>
    </xf>
    <xf numFmtId="43" fontId="17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8" fillId="7" borderId="2" xfId="0" applyFont="1" applyFill="1" applyBorder="1" applyProtection="1"/>
    <xf numFmtId="0" fontId="7" fillId="0" borderId="0" xfId="0" applyFont="1" applyProtection="1"/>
    <xf numFmtId="0" fontId="18" fillId="7" borderId="3" xfId="0" applyFont="1" applyFill="1" applyBorder="1" applyAlignment="1" applyProtection="1">
      <alignment vertical="center"/>
    </xf>
    <xf numFmtId="0" fontId="18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19" fillId="8" borderId="6" xfId="0" applyFont="1" applyFill="1" applyBorder="1" applyAlignment="1">
      <alignment horizontal="center" vertical="center" wrapText="1"/>
    </xf>
    <xf numFmtId="0" fontId="8" fillId="0" borderId="0" xfId="0" applyFont="1" applyProtection="1"/>
    <xf numFmtId="0" fontId="18" fillId="7" borderId="7" xfId="0" applyFont="1" applyFill="1" applyBorder="1" applyAlignment="1" applyProtection="1">
      <alignment vertical="center"/>
    </xf>
    <xf numFmtId="0" fontId="18" fillId="7" borderId="7" xfId="0" applyFont="1" applyFill="1" applyBorder="1" applyAlignment="1" applyProtection="1">
      <alignment vertical="center" wrapText="1"/>
    </xf>
    <xf numFmtId="9" fontId="20" fillId="8" borderId="6" xfId="0" applyNumberFormat="1" applyFont="1" applyFill="1" applyBorder="1" applyAlignment="1">
      <alignment horizontal="center"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vertical="center"/>
    </xf>
    <xf numFmtId="0" fontId="19" fillId="5" borderId="6" xfId="11" applyFont="1" applyFill="1" applyBorder="1" applyAlignment="1" applyProtection="1">
      <alignment vertical="center"/>
    </xf>
    <xf numFmtId="0" fontId="19" fillId="0" borderId="6" xfId="0" applyFont="1" applyFill="1" applyBorder="1" applyAlignment="1" applyProtection="1">
      <alignment horizontal="center" vertical="center"/>
    </xf>
    <xf numFmtId="0" fontId="19" fillId="2" borderId="6" xfId="11" applyFont="1" applyFill="1" applyBorder="1" applyAlignment="1" applyProtection="1">
      <alignment vertical="center"/>
    </xf>
    <xf numFmtId="0" fontId="19" fillId="2" borderId="6" xfId="0" applyFont="1" applyFill="1" applyBorder="1" applyAlignment="1" applyProtection="1">
      <alignment vertical="center"/>
    </xf>
    <xf numFmtId="0" fontId="19" fillId="5" borderId="6" xfId="12" applyFont="1" applyFill="1" applyBorder="1" applyAlignment="1" applyProtection="1">
      <alignment vertical="center"/>
    </xf>
    <xf numFmtId="0" fontId="19" fillId="2" borderId="6" xfId="12" applyFont="1" applyFill="1" applyBorder="1" applyAlignment="1" applyProtection="1">
      <alignment vertical="center"/>
    </xf>
    <xf numFmtId="10" fontId="22" fillId="4" borderId="0" xfId="14" applyNumberFormat="1" applyFont="1" applyFill="1" applyBorder="1" applyAlignment="1">
      <alignment horizontal="left" wrapText="1"/>
    </xf>
    <xf numFmtId="164" fontId="17" fillId="4" borderId="10" xfId="0" applyNumberFormat="1" applyFont="1" applyFill="1" applyBorder="1" applyAlignment="1">
      <alignment horizontal="center" wrapText="1"/>
    </xf>
    <xf numFmtId="43" fontId="19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4" fontId="16" fillId="5" borderId="11" xfId="6" applyNumberFormat="1" applyFont="1" applyFill="1" applyBorder="1" applyAlignment="1">
      <alignment horizontal="center" wrapText="1"/>
    </xf>
    <xf numFmtId="164" fontId="16" fillId="0" borderId="11" xfId="6" applyNumberFormat="1" applyFont="1" applyFill="1" applyBorder="1" applyAlignment="1">
      <alignment horizontal="center" wrapText="1"/>
    </xf>
    <xf numFmtId="164" fontId="16" fillId="4" borderId="11" xfId="6" applyNumberFormat="1" applyFont="1" applyFill="1" applyBorder="1" applyAlignment="1">
      <alignment horizontal="center" wrapText="1"/>
    </xf>
    <xf numFmtId="1" fontId="17" fillId="4" borderId="10" xfId="6" applyNumberFormat="1" applyFont="1" applyFill="1" applyBorder="1" applyAlignment="1">
      <alignment horizontal="center" wrapText="1"/>
    </xf>
    <xf numFmtId="166" fontId="17" fillId="4" borderId="10" xfId="6" applyNumberFormat="1" applyFont="1" applyFill="1" applyBorder="1" applyAlignment="1">
      <alignment horizontal="center" wrapText="1"/>
    </xf>
    <xf numFmtId="166" fontId="16" fillId="4" borderId="10" xfId="6" applyNumberFormat="1" applyFont="1" applyFill="1" applyBorder="1" applyAlignment="1">
      <alignment horizontal="center" wrapText="1"/>
    </xf>
    <xf numFmtId="166" fontId="16" fillId="5" borderId="11" xfId="6" applyNumberFormat="1" applyFont="1" applyFill="1" applyBorder="1" applyAlignment="1">
      <alignment horizontal="center" wrapText="1"/>
    </xf>
    <xf numFmtId="166" fontId="16" fillId="0" borderId="11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4" fontId="16" fillId="0" borderId="11" xfId="0" applyNumberFormat="1" applyFont="1" applyFill="1" applyBorder="1" applyAlignment="1">
      <alignment horizontal="center" wrapText="1"/>
    </xf>
    <xf numFmtId="0" fontId="23" fillId="0" borderId="0" xfId="0" applyFont="1"/>
    <xf numFmtId="0" fontId="23" fillId="0" borderId="0" xfId="0" applyFont="1" applyAlignment="1">
      <alignment horizontal="left" indent="1"/>
    </xf>
    <xf numFmtId="0" fontId="23" fillId="0" borderId="0" xfId="0" applyFont="1" applyFill="1"/>
    <xf numFmtId="0" fontId="24" fillId="0" borderId="0" xfId="0" applyFont="1" applyAlignment="1">
      <alignment horizontal="left" indent="1"/>
    </xf>
    <xf numFmtId="10" fontId="23" fillId="0" borderId="0" xfId="0" applyNumberFormat="1" applyFont="1" applyAlignment="1">
      <alignment horizontal="left" indent="1"/>
    </xf>
    <xf numFmtId="164" fontId="25" fillId="0" borderId="0" xfId="6" applyNumberFormat="1" applyFont="1"/>
    <xf numFmtId="164" fontId="23" fillId="0" borderId="0" xfId="0" applyNumberFormat="1" applyFont="1"/>
    <xf numFmtId="164" fontId="25" fillId="0" borderId="0" xfId="0" applyNumberFormat="1" applyFont="1"/>
    <xf numFmtId="0" fontId="25" fillId="0" borderId="0" xfId="0" applyFont="1"/>
    <xf numFmtId="10" fontId="23" fillId="0" borderId="0" xfId="0" applyNumberFormat="1" applyFont="1"/>
    <xf numFmtId="164" fontId="23" fillId="0" borderId="0" xfId="6" applyNumberFormat="1" applyFont="1"/>
    <xf numFmtId="164" fontId="25" fillId="4" borderId="0" xfId="6" applyNumberFormat="1" applyFont="1" applyFill="1"/>
    <xf numFmtId="166" fontId="23" fillId="0" borderId="0" xfId="6" applyNumberFormat="1" applyFont="1"/>
    <xf numFmtId="166" fontId="25" fillId="4" borderId="0" xfId="6" applyNumberFormat="1" applyFont="1" applyFill="1"/>
    <xf numFmtId="166" fontId="23" fillId="0" borderId="0" xfId="6" applyNumberFormat="1" applyFont="1" applyFill="1"/>
    <xf numFmtId="166" fontId="25" fillId="4" borderId="0" xfId="6" applyNumberFormat="1" applyFont="1" applyFill="1" applyAlignment="1">
      <alignment horizontal="center"/>
    </xf>
    <xf numFmtId="0" fontId="25" fillId="0" borderId="0" xfId="0" applyNumberFormat="1" applyFont="1" applyFill="1" applyBorder="1"/>
    <xf numFmtId="43" fontId="23" fillId="0" borderId="0" xfId="0" applyNumberFormat="1" applyFont="1" applyAlignment="1">
      <alignment horizontal="left" indent="1"/>
    </xf>
    <xf numFmtId="9" fontId="23" fillId="0" borderId="0" xfId="14" applyFont="1"/>
    <xf numFmtId="165" fontId="23" fillId="0" borderId="0" xfId="0" applyNumberFormat="1" applyFont="1"/>
    <xf numFmtId="0" fontId="16" fillId="0" borderId="0" xfId="0" applyNumberFormat="1" applyFont="1"/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left" indent="1"/>
    </xf>
    <xf numFmtId="0" fontId="16" fillId="0" borderId="0" xfId="0" applyFont="1"/>
    <xf numFmtId="164" fontId="16" fillId="0" borderId="0" xfId="0" applyNumberFormat="1" applyFont="1"/>
    <xf numFmtId="164" fontId="16" fillId="0" borderId="0" xfId="6" applyNumberFormat="1" applyFont="1" applyAlignment="1">
      <alignment horizontal="right"/>
    </xf>
    <xf numFmtId="166" fontId="16" fillId="0" borderId="0" xfId="6" applyNumberFormat="1" applyFont="1"/>
    <xf numFmtId="164" fontId="16" fillId="0" borderId="0" xfId="6" applyNumberFormat="1" applyFont="1" applyFill="1" applyAlignment="1">
      <alignment horizontal="right"/>
    </xf>
    <xf numFmtId="0" fontId="17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10" fillId="8" borderId="6" xfId="0" applyNumberFormat="1" applyFont="1" applyFill="1" applyBorder="1" applyAlignment="1">
      <alignment horizontal="center" vertical="center" wrapText="1"/>
    </xf>
    <xf numFmtId="43" fontId="25" fillId="4" borderId="0" xfId="14" applyNumberFormat="1" applyFont="1" applyFill="1" applyBorder="1" applyAlignment="1">
      <alignment horizontal="left" wrapText="1"/>
    </xf>
    <xf numFmtId="164" fontId="25" fillId="4" borderId="10" xfId="6" applyNumberFormat="1" applyFont="1" applyFill="1" applyBorder="1" applyAlignment="1">
      <alignment horizontal="center" wrapText="1"/>
    </xf>
    <xf numFmtId="2" fontId="10" fillId="8" borderId="6" xfId="0" applyNumberFormat="1" applyFont="1" applyFill="1" applyBorder="1" applyAlignment="1">
      <alignment horizontal="center" vertical="center" wrapText="1"/>
    </xf>
    <xf numFmtId="9" fontId="21" fillId="9" borderId="6" xfId="0" applyNumberFormat="1" applyFont="1" applyFill="1" applyBorder="1" applyAlignment="1">
      <alignment horizontal="center" vertical="center" wrapText="1"/>
    </xf>
    <xf numFmtId="9" fontId="5" fillId="9" borderId="6" xfId="14" applyNumberFormat="1" applyFont="1" applyFill="1" applyBorder="1" applyAlignment="1" applyProtection="1">
      <alignment horizontal="center"/>
    </xf>
    <xf numFmtId="10" fontId="5" fillId="9" borderId="6" xfId="14" applyNumberFormat="1" applyFont="1" applyFill="1" applyBorder="1" applyAlignment="1" applyProtection="1">
      <alignment horizontal="center"/>
    </xf>
    <xf numFmtId="164" fontId="16" fillId="4" borderId="10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4" fontId="16" fillId="0" borderId="0" xfId="6" applyNumberFormat="1" applyFont="1"/>
    <xf numFmtId="164" fontId="17" fillId="0" borderId="0" xfId="6" applyNumberFormat="1" applyFont="1" applyFill="1" applyBorder="1" applyAlignment="1">
      <alignment horizontal="left" indent="1"/>
    </xf>
    <xf numFmtId="166" fontId="16" fillId="0" borderId="10" xfId="6" applyNumberFormat="1" applyFont="1" applyFill="1" applyBorder="1" applyAlignment="1">
      <alignment horizontal="center" wrapText="1"/>
    </xf>
    <xf numFmtId="164" fontId="16" fillId="4" borderId="11" xfId="0" applyNumberFormat="1" applyFont="1" applyFill="1" applyBorder="1" applyAlignment="1">
      <alignment horizontal="center" wrapText="1"/>
    </xf>
    <xf numFmtId="164" fontId="17" fillId="0" borderId="0" xfId="0" applyNumberFormat="1" applyFont="1"/>
    <xf numFmtId="164" fontId="16" fillId="0" borderId="0" xfId="0" applyNumberFormat="1" applyFont="1" applyAlignment="1">
      <alignment horizontal="center"/>
    </xf>
    <xf numFmtId="0" fontId="0" fillId="5" borderId="0" xfId="0" applyFill="1"/>
    <xf numFmtId="0" fontId="0" fillId="0" borderId="0" xfId="0" applyAlignment="1">
      <alignment horizontal="left" indent="1"/>
    </xf>
    <xf numFmtId="164" fontId="48" fillId="4" borderId="84" xfId="7" applyNumberFormat="1" applyFont="1" applyFill="1" applyBorder="1" applyAlignment="1">
      <alignment horizontal="center" wrapText="1"/>
    </xf>
    <xf numFmtId="10" fontId="49" fillId="4" borderId="0" xfId="15" applyNumberFormat="1" applyFont="1" applyFill="1" applyBorder="1" applyAlignment="1">
      <alignment horizontal="left" wrapText="1"/>
    </xf>
    <xf numFmtId="0" fontId="50" fillId="0" borderId="0" xfId="0" applyFont="1" applyFill="1" applyBorder="1" applyAlignment="1">
      <alignment horizontal="left" indent="1"/>
    </xf>
    <xf numFmtId="10" fontId="0" fillId="5" borderId="0" xfId="0" applyNumberFormat="1" applyFill="1"/>
    <xf numFmtId="164" fontId="1" fillId="5" borderId="0" xfId="7" applyNumberFormat="1" applyFont="1" applyFill="1"/>
    <xf numFmtId="164" fontId="48" fillId="4" borderId="83" xfId="7" applyNumberFormat="1" applyFont="1" applyFill="1" applyBorder="1" applyAlignment="1">
      <alignment horizontal="center" wrapText="1"/>
    </xf>
    <xf numFmtId="164" fontId="48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164" fontId="49" fillId="12" borderId="85" xfId="7" applyNumberFormat="1" applyFont="1" applyFill="1" applyBorder="1" applyAlignment="1">
      <alignment horizontal="center" wrapText="1"/>
    </xf>
    <xf numFmtId="164" fontId="49" fillId="12" borderId="84" xfId="7" applyNumberFormat="1" applyFont="1" applyFill="1" applyBorder="1" applyAlignment="1">
      <alignment horizontal="center" wrapText="1"/>
    </xf>
    <xf numFmtId="0" fontId="23" fillId="0" borderId="55" xfId="0" applyFont="1" applyBorder="1" applyAlignment="1">
      <alignment horizontal="center"/>
    </xf>
    <xf numFmtId="0" fontId="23" fillId="0" borderId="54" xfId="0" applyFont="1" applyBorder="1" applyAlignment="1">
      <alignment horizontal="center"/>
    </xf>
    <xf numFmtId="0" fontId="16" fillId="0" borderId="0" xfId="0" applyNumberFormat="1" applyFont="1" applyFill="1"/>
    <xf numFmtId="0" fontId="16" fillId="0" borderId="0" xfId="0" applyFont="1" applyFill="1" applyAlignment="1">
      <alignment horizontal="left" indent="1"/>
    </xf>
    <xf numFmtId="0" fontId="16" fillId="0" borderId="0" xfId="0" applyFont="1" applyFill="1"/>
    <xf numFmtId="0" fontId="2" fillId="0" borderId="0" xfId="0" applyFont="1" applyFill="1" applyAlignment="1">
      <alignment horizontal="left" indent="1"/>
    </xf>
    <xf numFmtId="166" fontId="17" fillId="4" borderId="0" xfId="6" applyNumberFormat="1" applyFont="1" applyFill="1"/>
    <xf numFmtId="168" fontId="10" fillId="8" borderId="6" xfId="6" applyNumberFormat="1" applyFont="1" applyFill="1" applyBorder="1" applyAlignment="1">
      <alignment horizontal="center" vertical="center" wrapText="1"/>
    </xf>
    <xf numFmtId="10" fontId="0" fillId="5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5" borderId="6" xfId="14" applyNumberFormat="1" applyFont="1" applyFill="1" applyBorder="1" applyAlignment="1" applyProtection="1">
      <alignment horizontal="center" vertical="center"/>
    </xf>
    <xf numFmtId="10" fontId="51" fillId="5" borderId="6" xfId="14" applyNumberFormat="1" applyFont="1" applyFill="1" applyBorder="1" applyAlignment="1" applyProtection="1">
      <alignment horizontal="center" vertical="center"/>
    </xf>
    <xf numFmtId="10" fontId="5" fillId="0" borderId="6" xfId="14" applyNumberFormat="1" applyFont="1" applyFill="1" applyBorder="1" applyAlignment="1" applyProtection="1">
      <alignment horizontal="center"/>
    </xf>
    <xf numFmtId="2" fontId="5" fillId="0" borderId="6" xfId="14" applyNumberFormat="1" applyFont="1" applyFill="1" applyBorder="1" applyAlignment="1" applyProtection="1">
      <alignment horizontal="center"/>
    </xf>
    <xf numFmtId="9" fontId="5" fillId="0" borderId="6" xfId="14" applyFont="1" applyFill="1" applyBorder="1" applyAlignment="1" applyProtection="1">
      <alignment horizontal="center"/>
    </xf>
    <xf numFmtId="10" fontId="14" fillId="0" borderId="6" xfId="14" applyNumberFormat="1" applyFont="1" applyFill="1" applyBorder="1" applyAlignment="1" applyProtection="1">
      <alignment horizontal="center" vertical="center"/>
    </xf>
    <xf numFmtId="10" fontId="23" fillId="0" borderId="0" xfId="14" applyNumberFormat="1" applyFont="1" applyAlignment="1">
      <alignment horizontal="left" indent="1"/>
    </xf>
    <xf numFmtId="10" fontId="23" fillId="0" borderId="0" xfId="14" applyNumberFormat="1" applyFont="1"/>
    <xf numFmtId="9" fontId="10" fillId="13" borderId="6" xfId="0" applyNumberFormat="1" applyFont="1" applyFill="1" applyBorder="1" applyAlignment="1">
      <alignment horizontal="center" vertical="center" wrapText="1"/>
    </xf>
    <xf numFmtId="9" fontId="16" fillId="0" borderId="0" xfId="14" applyFont="1"/>
    <xf numFmtId="10" fontId="5" fillId="0" borderId="0" xfId="0" applyNumberFormat="1" applyFont="1" applyProtection="1"/>
    <xf numFmtId="10" fontId="14" fillId="5" borderId="6" xfId="14" applyNumberFormat="1" applyFont="1" applyFill="1" applyBorder="1" applyAlignment="1" applyProtection="1">
      <alignment horizontal="center" vertical="center"/>
    </xf>
    <xf numFmtId="10" fontId="14" fillId="14" borderId="6" xfId="14" applyNumberFormat="1" applyFont="1" applyFill="1" applyBorder="1" applyAlignment="1" applyProtection="1">
      <alignment horizontal="center" vertical="center"/>
    </xf>
    <xf numFmtId="10" fontId="5" fillId="0" borderId="6" xfId="0" applyNumberFormat="1" applyFont="1" applyBorder="1" applyProtection="1"/>
    <xf numFmtId="10" fontId="5" fillId="9" borderId="6" xfId="0" applyNumberFormat="1" applyFont="1" applyFill="1" applyBorder="1" applyProtection="1"/>
    <xf numFmtId="0" fontId="7" fillId="0" borderId="0" xfId="0" applyFont="1" applyBorder="1" applyProtection="1"/>
    <xf numFmtId="164" fontId="16" fillId="0" borderId="0" xfId="6" applyNumberFormat="1" applyFont="1" applyFill="1"/>
    <xf numFmtId="0" fontId="53" fillId="0" borderId="0" xfId="0" applyFont="1" applyAlignment="1">
      <alignment horizontal="left" indent="1"/>
    </xf>
    <xf numFmtId="10" fontId="53" fillId="0" borderId="0" xfId="0" applyNumberFormat="1" applyFont="1" applyAlignment="1">
      <alignment horizontal="left" indent="1"/>
    </xf>
    <xf numFmtId="10" fontId="3" fillId="4" borderId="0" xfId="14" applyNumberFormat="1" applyFont="1" applyFill="1" applyBorder="1" applyAlignment="1">
      <alignment horizontal="left" wrapText="1"/>
    </xf>
    <xf numFmtId="10" fontId="53" fillId="0" borderId="0" xfId="0" applyNumberFormat="1" applyFont="1"/>
    <xf numFmtId="0" fontId="53" fillId="0" borderId="0" xfId="0" applyFont="1"/>
    <xf numFmtId="0" fontId="7" fillId="0" borderId="0" xfId="0" applyFont="1" applyAlignment="1" applyProtection="1">
      <alignment horizontal="center" wrapText="1"/>
    </xf>
    <xf numFmtId="10" fontId="14" fillId="15" borderId="6" xfId="14" applyNumberFormat="1" applyFont="1" applyFill="1" applyBorder="1" applyAlignment="1" applyProtection="1">
      <alignment horizontal="center" vertical="center"/>
    </xf>
    <xf numFmtId="10" fontId="14" fillId="16" borderId="6" xfId="14" applyNumberFormat="1" applyFont="1" applyFill="1" applyBorder="1" applyAlignment="1" applyProtection="1">
      <alignment horizontal="center" vertical="center"/>
    </xf>
    <xf numFmtId="0" fontId="27" fillId="11" borderId="15" xfId="0" applyFont="1" applyFill="1" applyBorder="1" applyAlignment="1">
      <alignment horizontal="center" wrapText="1"/>
    </xf>
    <xf numFmtId="0" fontId="26" fillId="11" borderId="15" xfId="0" applyFont="1" applyFill="1" applyBorder="1" applyAlignment="1">
      <alignment horizontal="center" wrapText="1"/>
    </xf>
    <xf numFmtId="164" fontId="26" fillId="11" borderId="15" xfId="6" applyNumberFormat="1" applyFont="1" applyFill="1" applyBorder="1" applyAlignment="1">
      <alignment horizontal="center" wrapText="1"/>
    </xf>
    <xf numFmtId="0" fontId="16" fillId="0" borderId="0" xfId="0" applyFont="1" applyAlignment="1">
      <alignment horizontal="right" indent="1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6" fontId="16" fillId="0" borderId="0" xfId="18" applyNumberFormat="1" applyFont="1"/>
    <xf numFmtId="164" fontId="16" fillId="0" borderId="0" xfId="18" applyNumberFormat="1" applyFont="1"/>
    <xf numFmtId="0" fontId="0" fillId="0" borderId="0" xfId="0"/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4" fontId="23" fillId="0" borderId="0" xfId="18" applyNumberFormat="1" applyFont="1"/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0" fontId="0" fillId="0" borderId="0" xfId="0"/>
    <xf numFmtId="164" fontId="23" fillId="0" borderId="0" xfId="18" applyNumberFormat="1" applyFont="1"/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0" fontId="17" fillId="4" borderId="0" xfId="14" applyNumberFormat="1" applyFont="1" applyFill="1" applyBorder="1" applyAlignment="1">
      <alignment horizontal="left" wrapText="1"/>
    </xf>
    <xf numFmtId="10" fontId="22" fillId="4" borderId="0" xfId="14" applyNumberFormat="1" applyFont="1" applyFill="1" applyBorder="1" applyAlignment="1">
      <alignment horizontal="left" wrapText="1"/>
    </xf>
    <xf numFmtId="166" fontId="23" fillId="0" borderId="0" xfId="18" applyNumberFormat="1" applyFont="1"/>
    <xf numFmtId="164" fontId="16" fillId="0" borderId="0" xfId="18" applyNumberFormat="1" applyFont="1" applyAlignment="1">
      <alignment horizontal="right"/>
    </xf>
    <xf numFmtId="166" fontId="16" fillId="0" borderId="0" xfId="18" applyNumberFormat="1" applyFont="1" applyAlignment="1">
      <alignment horizontal="right"/>
    </xf>
    <xf numFmtId="10" fontId="32" fillId="0" borderId="6" xfId="0" applyNumberFormat="1" applyFont="1" applyFill="1" applyBorder="1" applyAlignment="1">
      <alignment horizontal="center"/>
    </xf>
    <xf numFmtId="10" fontId="49" fillId="12" borderId="0" xfId="14" applyNumberFormat="1" applyFont="1" applyFill="1" applyBorder="1" applyAlignment="1">
      <alignment horizontal="left" wrapText="1"/>
    </xf>
    <xf numFmtId="0" fontId="0" fillId="0" borderId="0" xfId="0" applyFill="1"/>
    <xf numFmtId="164" fontId="14" fillId="0" borderId="0" xfId="7" applyNumberFormat="1" applyFont="1" applyFill="1"/>
    <xf numFmtId="10" fontId="23" fillId="0" borderId="0" xfId="0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9" fontId="14" fillId="0" borderId="0" xfId="14" applyFont="1" applyFill="1"/>
    <xf numFmtId="9" fontId="0" fillId="5" borderId="0" xfId="14" applyFont="1" applyFill="1"/>
    <xf numFmtId="9" fontId="17" fillId="4" borderId="0" xfId="14" applyFont="1" applyFill="1" applyBorder="1" applyAlignment="1">
      <alignment horizontal="left" wrapText="1"/>
    </xf>
    <xf numFmtId="10" fontId="22" fillId="4" borderId="0" xfId="14" applyNumberFormat="1" applyFont="1" applyFill="1" applyBorder="1" applyAlignment="1">
      <alignment horizontal="center"/>
    </xf>
    <xf numFmtId="0" fontId="23" fillId="0" borderId="55" xfId="0" applyFont="1" applyBorder="1" applyAlignment="1">
      <alignment horizontal="center"/>
    </xf>
    <xf numFmtId="0" fontId="23" fillId="0" borderId="54" xfId="0" applyFont="1" applyBorder="1" applyAlignment="1">
      <alignment horizontal="center"/>
    </xf>
    <xf numFmtId="164" fontId="32" fillId="0" borderId="0" xfId="6" applyNumberFormat="1" applyFont="1"/>
    <xf numFmtId="10" fontId="55" fillId="17" borderId="6" xfId="0" applyNumberFormat="1" applyFont="1" applyFill="1" applyBorder="1" applyAlignment="1">
      <alignment horizontal="center"/>
    </xf>
    <xf numFmtId="0" fontId="23" fillId="0" borderId="55" xfId="0" applyFont="1" applyBorder="1" applyAlignment="1">
      <alignment horizontal="center"/>
    </xf>
    <xf numFmtId="0" fontId="23" fillId="0" borderId="54" xfId="0" applyFont="1" applyBorder="1" applyAlignment="1">
      <alignment horizontal="center"/>
    </xf>
    <xf numFmtId="0" fontId="16" fillId="0" borderId="0" xfId="0" applyFont="1" applyFill="1" applyAlignment="1"/>
    <xf numFmtId="164" fontId="25" fillId="4" borderId="0" xfId="0" applyNumberFormat="1" applyFont="1" applyFill="1" applyAlignment="1">
      <alignment horizontal="center"/>
    </xf>
    <xf numFmtId="0" fontId="0" fillId="18" borderId="0" xfId="0" applyFill="1"/>
    <xf numFmtId="0" fontId="29" fillId="18" borderId="0" xfId="13" applyFont="1" applyFill="1" applyBorder="1"/>
    <xf numFmtId="0" fontId="15" fillId="18" borderId="0" xfId="0" applyFont="1" applyFill="1" applyBorder="1"/>
    <xf numFmtId="0" fontId="0" fillId="18" borderId="0" xfId="0" applyFill="1" applyBorder="1"/>
    <xf numFmtId="0" fontId="28" fillId="18" borderId="0" xfId="0" applyFont="1" applyFill="1" applyBorder="1" applyAlignment="1"/>
    <xf numFmtId="0" fontId="31" fillId="18" borderId="21" xfId="0" applyFont="1" applyFill="1" applyBorder="1" applyAlignment="1" applyProtection="1">
      <alignment horizontal="center" vertical="center"/>
    </xf>
    <xf numFmtId="0" fontId="52" fillId="18" borderId="0" xfId="0" applyFont="1" applyFill="1"/>
    <xf numFmtId="10" fontId="52" fillId="18" borderId="0" xfId="0" applyNumberFormat="1" applyFont="1" applyFill="1"/>
    <xf numFmtId="10" fontId="0" fillId="18" borderId="0" xfId="0" applyNumberFormat="1" applyFill="1"/>
    <xf numFmtId="0" fontId="29" fillId="18" borderId="0" xfId="13" applyFont="1" applyFill="1"/>
    <xf numFmtId="0" fontId="15" fillId="18" borderId="18" xfId="0" applyFont="1" applyFill="1" applyBorder="1"/>
    <xf numFmtId="0" fontId="28" fillId="18" borderId="18" xfId="0" applyFont="1" applyFill="1" applyBorder="1" applyAlignment="1"/>
    <xf numFmtId="0" fontId="29" fillId="18" borderId="7" xfId="11" applyFont="1" applyFill="1" applyBorder="1" applyAlignment="1" applyProtection="1">
      <alignment vertical="center"/>
    </xf>
    <xf numFmtId="10" fontId="32" fillId="18" borderId="6" xfId="0" applyNumberFormat="1" applyFont="1" applyFill="1" applyBorder="1" applyAlignment="1">
      <alignment horizontal="center"/>
    </xf>
    <xf numFmtId="10" fontId="32" fillId="18" borderId="22" xfId="0" applyNumberFormat="1" applyFont="1" applyFill="1" applyBorder="1" applyAlignment="1">
      <alignment horizontal="center"/>
    </xf>
    <xf numFmtId="0" fontId="29" fillId="18" borderId="6" xfId="11" applyFont="1" applyFill="1" applyBorder="1" applyAlignment="1" applyProtection="1">
      <alignment vertical="center"/>
    </xf>
    <xf numFmtId="0" fontId="29" fillId="18" borderId="19" xfId="12" applyFont="1" applyFill="1" applyBorder="1" applyAlignment="1" applyProtection="1">
      <alignment vertical="center"/>
    </xf>
    <xf numFmtId="10" fontId="32" fillId="18" borderId="19" xfId="0" applyNumberFormat="1" applyFont="1" applyFill="1" applyBorder="1" applyAlignment="1">
      <alignment horizontal="center"/>
    </xf>
    <xf numFmtId="10" fontId="32" fillId="18" borderId="23" xfId="0" applyNumberFormat="1" applyFont="1" applyFill="1" applyBorder="1" applyAlignment="1">
      <alignment horizontal="center"/>
    </xf>
    <xf numFmtId="0" fontId="45" fillId="18" borderId="79" xfId="0" applyFont="1" applyFill="1" applyBorder="1" applyAlignment="1">
      <alignment horizontal="center" wrapText="1"/>
    </xf>
    <xf numFmtId="164" fontId="45" fillId="18" borderId="79" xfId="7" applyNumberFormat="1" applyFont="1" applyFill="1" applyBorder="1" applyAlignment="1">
      <alignment horizontal="center" wrapText="1"/>
    </xf>
    <xf numFmtId="0" fontId="45" fillId="18" borderId="83" xfId="0" applyFont="1" applyFill="1" applyBorder="1" applyAlignment="1">
      <alignment horizontal="center" wrapText="1"/>
    </xf>
    <xf numFmtId="0" fontId="41" fillId="18" borderId="0" xfId="0" applyFont="1" applyFill="1"/>
    <xf numFmtId="0" fontId="43" fillId="18" borderId="15" xfId="0" applyFont="1" applyFill="1" applyBorder="1" applyAlignment="1">
      <alignment horizontal="center" wrapText="1"/>
    </xf>
    <xf numFmtId="0" fontId="39" fillId="18" borderId="15" xfId="0" applyFont="1" applyFill="1" applyBorder="1" applyAlignment="1">
      <alignment horizontal="center" wrapText="1"/>
    </xf>
    <xf numFmtId="164" fontId="39" fillId="18" borderId="15" xfId="6" applyNumberFormat="1" applyFont="1" applyFill="1" applyBorder="1" applyAlignment="1">
      <alignment horizontal="center" wrapText="1"/>
    </xf>
    <xf numFmtId="164" fontId="39" fillId="18" borderId="16" xfId="6" applyNumberFormat="1" applyFont="1" applyFill="1" applyBorder="1" applyAlignment="1">
      <alignment horizontal="center" wrapText="1"/>
    </xf>
    <xf numFmtId="10" fontId="39" fillId="18" borderId="15" xfId="14" applyNumberFormat="1" applyFont="1" applyFill="1" applyBorder="1" applyAlignment="1">
      <alignment horizontal="center" wrapText="1"/>
    </xf>
    <xf numFmtId="0" fontId="39" fillId="18" borderId="14" xfId="0" applyFont="1" applyFill="1" applyBorder="1" applyAlignment="1">
      <alignment horizontal="center" vertical="center" wrapText="1"/>
    </xf>
    <xf numFmtId="0" fontId="39" fillId="18" borderId="14" xfId="0" applyFont="1" applyFill="1" applyBorder="1" applyAlignment="1">
      <alignment wrapText="1"/>
    </xf>
    <xf numFmtId="0" fontId="43" fillId="18" borderId="16" xfId="0" applyFont="1" applyFill="1" applyBorder="1" applyAlignment="1">
      <alignment horizontal="center" wrapText="1"/>
    </xf>
    <xf numFmtId="0" fontId="39" fillId="18" borderId="17" xfId="0" applyFont="1" applyFill="1" applyBorder="1" applyAlignment="1">
      <alignment horizontal="center" wrapText="1"/>
    </xf>
    <xf numFmtId="0" fontId="39" fillId="18" borderId="11" xfId="0" applyFont="1" applyFill="1" applyBorder="1" applyAlignment="1">
      <alignment horizontal="center" wrapText="1"/>
    </xf>
    <xf numFmtId="0" fontId="39" fillId="18" borderId="16" xfId="0" applyFont="1" applyFill="1" applyBorder="1" applyAlignment="1">
      <alignment horizontal="center" wrapText="1"/>
    </xf>
    <xf numFmtId="10" fontId="33" fillId="0" borderId="91" xfId="0" applyNumberFormat="1" applyFont="1" applyFill="1" applyBorder="1" applyAlignment="1">
      <alignment horizontal="center"/>
    </xf>
    <xf numFmtId="10" fontId="33" fillId="9" borderId="91" xfId="0" applyNumberFormat="1" applyFont="1" applyFill="1" applyBorder="1" applyAlignment="1">
      <alignment horizontal="center"/>
    </xf>
    <xf numFmtId="10" fontId="32" fillId="0" borderId="45" xfId="0" applyNumberFormat="1" applyFont="1" applyFill="1" applyBorder="1" applyAlignment="1">
      <alignment horizontal="center"/>
    </xf>
    <xf numFmtId="10" fontId="32" fillId="0" borderId="92" xfId="0" applyNumberFormat="1" applyFont="1" applyFill="1" applyBorder="1" applyAlignment="1">
      <alignment horizontal="center"/>
    </xf>
    <xf numFmtId="10" fontId="32" fillId="0" borderId="46" xfId="0" applyNumberFormat="1" applyFont="1" applyFill="1" applyBorder="1" applyAlignment="1">
      <alignment horizontal="center"/>
    </xf>
    <xf numFmtId="10" fontId="54" fillId="0" borderId="92" xfId="0" applyNumberFormat="1" applyFont="1" applyFill="1" applyBorder="1" applyAlignment="1">
      <alignment horizontal="center"/>
    </xf>
    <xf numFmtId="10" fontId="54" fillId="0" borderId="46" xfId="0" applyNumberFormat="1" applyFont="1" applyFill="1" applyBorder="1" applyAlignment="1">
      <alignment horizontal="center"/>
    </xf>
    <xf numFmtId="10" fontId="32" fillId="0" borderId="38" xfId="0" applyNumberFormat="1" applyFont="1" applyFill="1" applyBorder="1" applyAlignment="1">
      <alignment horizontal="center"/>
    </xf>
    <xf numFmtId="10" fontId="32" fillId="0" borderId="66" xfId="0" applyNumberFormat="1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54" fillId="0" borderId="66" xfId="0" applyNumberFormat="1" applyFont="1" applyFill="1" applyBorder="1" applyAlignment="1">
      <alignment horizontal="center"/>
    </xf>
    <xf numFmtId="10" fontId="54" fillId="0" borderId="0" xfId="0" applyNumberFormat="1" applyFont="1" applyFill="1" applyBorder="1" applyAlignment="1">
      <alignment horizontal="center"/>
    </xf>
    <xf numFmtId="0" fontId="31" fillId="18" borderId="92" xfId="0" applyFont="1" applyFill="1" applyBorder="1" applyAlignment="1" applyProtection="1">
      <alignment horizontal="center" vertical="center"/>
    </xf>
    <xf numFmtId="0" fontId="31" fillId="18" borderId="66" xfId="0" applyFont="1" applyFill="1" applyBorder="1" applyAlignment="1" applyProtection="1">
      <alignment horizontal="center" vertical="center"/>
    </xf>
    <xf numFmtId="0" fontId="29" fillId="18" borderId="45" xfId="11" applyFont="1" applyFill="1" applyBorder="1" applyAlignment="1" applyProtection="1">
      <alignment vertical="center"/>
    </xf>
    <xf numFmtId="0" fontId="29" fillId="18" borderId="92" xfId="11" applyFont="1" applyFill="1" applyBorder="1" applyAlignment="1" applyProtection="1">
      <alignment vertical="center"/>
    </xf>
    <xf numFmtId="0" fontId="29" fillId="18" borderId="46" xfId="11" applyFont="1" applyFill="1" applyBorder="1" applyAlignment="1" applyProtection="1">
      <alignment vertical="center"/>
    </xf>
    <xf numFmtId="0" fontId="29" fillId="18" borderId="92" xfId="12" applyFont="1" applyFill="1" applyBorder="1" applyAlignment="1" applyProtection="1">
      <alignment vertical="center"/>
    </xf>
    <xf numFmtId="0" fontId="29" fillId="18" borderId="24" xfId="0" applyFont="1" applyFill="1" applyBorder="1" applyAlignment="1">
      <alignment horizontal="center" vertical="center" wrapText="1"/>
    </xf>
    <xf numFmtId="0" fontId="29" fillId="18" borderId="25" xfId="0" applyFont="1" applyFill="1" applyBorder="1" applyAlignment="1">
      <alignment horizontal="center" vertical="center" wrapText="1"/>
    </xf>
    <xf numFmtId="0" fontId="35" fillId="18" borderId="26" xfId="0" applyFont="1" applyFill="1" applyBorder="1" applyAlignment="1" applyProtection="1">
      <alignment horizontal="center" vertical="center"/>
    </xf>
    <xf numFmtId="0" fontId="35" fillId="18" borderId="27" xfId="0" applyFont="1" applyFill="1" applyBorder="1" applyAlignment="1" applyProtection="1">
      <alignment horizontal="center" vertical="center"/>
    </xf>
    <xf numFmtId="0" fontId="35" fillId="18" borderId="28" xfId="0" applyFont="1" applyFill="1" applyBorder="1" applyAlignment="1" applyProtection="1">
      <alignment horizontal="center" vertical="center"/>
    </xf>
    <xf numFmtId="0" fontId="29" fillId="18" borderId="45" xfId="0" applyFont="1" applyFill="1" applyBorder="1" applyAlignment="1">
      <alignment horizontal="center" vertical="center" wrapText="1"/>
    </xf>
    <xf numFmtId="0" fontId="29" fillId="18" borderId="47" xfId="0" applyFont="1" applyFill="1" applyBorder="1" applyAlignment="1">
      <alignment horizontal="center" vertical="center" wrapText="1"/>
    </xf>
    <xf numFmtId="0" fontId="29" fillId="18" borderId="38" xfId="0" applyFont="1" applyFill="1" applyBorder="1" applyAlignment="1">
      <alignment horizontal="center" vertical="center" wrapText="1"/>
    </xf>
    <xf numFmtId="0" fontId="29" fillId="18" borderId="33" xfId="0" applyFont="1" applyFill="1" applyBorder="1" applyAlignment="1">
      <alignment horizontal="center" vertical="center" wrapText="1"/>
    </xf>
    <xf numFmtId="0" fontId="35" fillId="18" borderId="45" xfId="0" applyFont="1" applyFill="1" applyBorder="1" applyAlignment="1" applyProtection="1">
      <alignment horizontal="center" vertical="center"/>
    </xf>
    <xf numFmtId="0" fontId="35" fillId="18" borderId="46" xfId="0" applyFont="1" applyFill="1" applyBorder="1" applyAlignment="1" applyProtection="1">
      <alignment horizontal="center" vertical="center"/>
    </xf>
    <xf numFmtId="0" fontId="35" fillId="18" borderId="37" xfId="0" applyFont="1" applyFill="1" applyBorder="1" applyAlignment="1" applyProtection="1">
      <alignment horizontal="center" vertical="center"/>
    </xf>
    <xf numFmtId="0" fontId="35" fillId="18" borderId="32" xfId="0" applyFont="1" applyFill="1" applyBorder="1" applyAlignment="1" applyProtection="1">
      <alignment horizontal="center" vertical="center"/>
    </xf>
    <xf numFmtId="0" fontId="31" fillId="18" borderId="0" xfId="0" applyFont="1" applyFill="1" applyBorder="1" applyAlignment="1" applyProtection="1">
      <alignment horizontal="center" vertical="center"/>
    </xf>
    <xf numFmtId="0" fontId="31" fillId="18" borderId="30" xfId="0" applyFont="1" applyFill="1" applyBorder="1" applyAlignment="1" applyProtection="1">
      <alignment horizontal="center" vertical="center"/>
    </xf>
    <xf numFmtId="0" fontId="30" fillId="18" borderId="0" xfId="0" applyFont="1" applyFill="1" applyBorder="1" applyAlignment="1">
      <alignment horizontal="center"/>
    </xf>
    <xf numFmtId="0" fontId="34" fillId="18" borderId="26" xfId="0" applyFont="1" applyFill="1" applyBorder="1" applyAlignment="1">
      <alignment horizontal="center" vertical="center" wrapText="1"/>
    </xf>
    <xf numFmtId="0" fontId="34" fillId="18" borderId="27" xfId="0" applyFont="1" applyFill="1" applyBorder="1" applyAlignment="1">
      <alignment horizontal="center" vertical="center" wrapText="1"/>
    </xf>
    <xf numFmtId="0" fontId="34" fillId="18" borderId="28" xfId="0" applyFont="1" applyFill="1" applyBorder="1" applyAlignment="1">
      <alignment horizontal="center" vertical="center" wrapText="1"/>
    </xf>
    <xf numFmtId="0" fontId="29" fillId="18" borderId="26" xfId="0" applyFont="1" applyFill="1" applyBorder="1" applyAlignment="1">
      <alignment horizontal="center" vertical="center" wrapText="1"/>
    </xf>
    <xf numFmtId="0" fontId="29" fillId="18" borderId="31" xfId="0" applyFont="1" applyFill="1" applyBorder="1" applyAlignment="1">
      <alignment horizontal="center" vertical="center" wrapText="1"/>
    </xf>
    <xf numFmtId="0" fontId="34" fillId="18" borderId="93" xfId="0" applyFont="1" applyFill="1" applyBorder="1" applyAlignment="1">
      <alignment horizontal="center" vertical="center" wrapText="1"/>
    </xf>
    <xf numFmtId="0" fontId="34" fillId="18" borderId="0" xfId="0" applyFont="1" applyFill="1" applyBorder="1" applyAlignment="1">
      <alignment horizontal="center" vertical="center" wrapText="1"/>
    </xf>
    <xf numFmtId="0" fontId="34" fillId="18" borderId="94" xfId="0" applyFont="1" applyFill="1" applyBorder="1" applyAlignment="1">
      <alignment horizontal="center" vertical="center" wrapText="1"/>
    </xf>
    <xf numFmtId="0" fontId="30" fillId="18" borderId="20" xfId="0" applyFont="1" applyFill="1" applyBorder="1" applyAlignment="1">
      <alignment horizontal="center"/>
    </xf>
    <xf numFmtId="0" fontId="31" fillId="18" borderId="29" xfId="0" applyFont="1" applyFill="1" applyBorder="1" applyAlignment="1" applyProtection="1">
      <alignment horizontal="center" vertical="center"/>
    </xf>
    <xf numFmtId="0" fontId="45" fillId="18" borderId="69" xfId="0" applyFont="1" applyFill="1" applyBorder="1" applyAlignment="1">
      <alignment horizontal="center" vertical="center" wrapText="1"/>
    </xf>
    <xf numFmtId="0" fontId="45" fillId="18" borderId="73" xfId="0" applyFont="1" applyFill="1" applyBorder="1" applyAlignment="1">
      <alignment horizontal="center" vertical="center" wrapText="1"/>
    </xf>
    <xf numFmtId="0" fontId="45" fillId="18" borderId="79" xfId="0" applyFont="1" applyFill="1" applyBorder="1" applyAlignment="1">
      <alignment horizontal="center" vertical="center" wrapText="1"/>
    </xf>
    <xf numFmtId="0" fontId="39" fillId="18" borderId="45" xfId="0" applyFont="1" applyFill="1" applyBorder="1" applyAlignment="1">
      <alignment horizontal="center" vertical="center" wrapText="1"/>
    </xf>
    <xf numFmtId="0" fontId="39" fillId="18" borderId="46" xfId="0" applyFont="1" applyFill="1" applyBorder="1" applyAlignment="1">
      <alignment horizontal="center" vertical="center" wrapText="1"/>
    </xf>
    <xf numFmtId="0" fontId="39" fillId="18" borderId="47" xfId="0" applyFont="1" applyFill="1" applyBorder="1" applyAlignment="1">
      <alignment horizontal="center" vertical="center" wrapText="1"/>
    </xf>
    <xf numFmtId="0" fontId="45" fillId="18" borderId="86" xfId="0" applyFont="1" applyFill="1" applyBorder="1" applyAlignment="1">
      <alignment horizontal="center" vertical="center" wrapText="1"/>
    </xf>
    <xf numFmtId="0" fontId="45" fillId="18" borderId="74" xfId="0" applyFont="1" applyFill="1" applyBorder="1" applyAlignment="1">
      <alignment horizontal="center" vertical="center" wrapText="1"/>
    </xf>
    <xf numFmtId="0" fontId="45" fillId="18" borderId="80" xfId="0" applyFont="1" applyFill="1" applyBorder="1" applyAlignment="1">
      <alignment horizontal="center" vertical="center" wrapText="1"/>
    </xf>
    <xf numFmtId="0" fontId="47" fillId="18" borderId="71" xfId="0" applyFont="1" applyFill="1" applyBorder="1" applyAlignment="1">
      <alignment horizontal="center" vertical="center" wrapText="1"/>
    </xf>
    <xf numFmtId="0" fontId="47" fillId="18" borderId="0" xfId="0" applyFont="1" applyFill="1" applyBorder="1" applyAlignment="1">
      <alignment horizontal="center" vertical="center" wrapText="1"/>
    </xf>
    <xf numFmtId="0" fontId="47" fillId="18" borderId="77" xfId="0" applyFont="1" applyFill="1" applyBorder="1" applyAlignment="1">
      <alignment horizontal="center" vertical="center" wrapText="1"/>
    </xf>
    <xf numFmtId="0" fontId="47" fillId="18" borderId="78" xfId="0" applyFont="1" applyFill="1" applyBorder="1" applyAlignment="1">
      <alignment horizontal="center" vertical="center" wrapText="1"/>
    </xf>
    <xf numFmtId="0" fontId="45" fillId="18" borderId="81" xfId="0" applyFont="1" applyFill="1" applyBorder="1" applyAlignment="1">
      <alignment horizontal="center" vertical="center" wrapText="1"/>
    </xf>
    <xf numFmtId="0" fontId="45" fillId="18" borderId="82" xfId="0" applyFont="1" applyFill="1" applyBorder="1" applyAlignment="1">
      <alignment horizontal="center" vertical="center" wrapText="1"/>
    </xf>
    <xf numFmtId="49" fontId="49" fillId="4" borderId="73" xfId="0" applyNumberFormat="1" applyFont="1" applyFill="1" applyBorder="1" applyAlignment="1">
      <alignment horizontal="left" wrapText="1"/>
    </xf>
    <xf numFmtId="49" fontId="49" fillId="4" borderId="0" xfId="0" applyNumberFormat="1" applyFont="1" applyFill="1" applyBorder="1" applyAlignment="1">
      <alignment horizontal="left" wrapText="1"/>
    </xf>
    <xf numFmtId="0" fontId="46" fillId="18" borderId="48" xfId="0" applyFont="1" applyFill="1" applyBorder="1" applyAlignment="1">
      <alignment horizontal="center" vertical="center" wrapText="1"/>
    </xf>
    <xf numFmtId="0" fontId="46" fillId="18" borderId="49" xfId="0" applyFont="1" applyFill="1" applyBorder="1" applyAlignment="1">
      <alignment horizontal="center" vertical="center" wrapText="1"/>
    </xf>
    <xf numFmtId="0" fontId="46" fillId="18" borderId="41" xfId="0" applyFont="1" applyFill="1" applyBorder="1" applyAlignment="1">
      <alignment horizontal="center" vertical="center" wrapText="1"/>
    </xf>
    <xf numFmtId="0" fontId="47" fillId="18" borderId="51" xfId="0" applyFont="1" applyFill="1" applyBorder="1" applyAlignment="1">
      <alignment horizontal="center" vertical="center" wrapText="1"/>
    </xf>
    <xf numFmtId="0" fontId="47" fillId="18" borderId="52" xfId="0" applyFont="1" applyFill="1" applyBorder="1" applyAlignment="1">
      <alignment horizontal="center" vertical="center" wrapText="1"/>
    </xf>
    <xf numFmtId="0" fontId="47" fillId="18" borderId="53" xfId="0" applyFont="1" applyFill="1" applyBorder="1" applyAlignment="1">
      <alignment horizontal="center" vertical="center" wrapText="1"/>
    </xf>
    <xf numFmtId="0" fontId="45" fillId="18" borderId="51" xfId="0" applyFont="1" applyFill="1" applyBorder="1" applyAlignment="1">
      <alignment horizontal="center" vertical="center" wrapText="1"/>
    </xf>
    <xf numFmtId="0" fontId="45" fillId="18" borderId="53" xfId="0" applyFont="1" applyFill="1" applyBorder="1" applyAlignment="1">
      <alignment horizontal="center" vertical="center" wrapText="1"/>
    </xf>
    <xf numFmtId="0" fontId="45" fillId="18" borderId="72" xfId="0" applyFont="1" applyFill="1" applyBorder="1" applyAlignment="1">
      <alignment horizontal="center" vertical="center" wrapText="1"/>
    </xf>
    <xf numFmtId="49" fontId="17" fillId="4" borderId="44" xfId="0" applyNumberFormat="1" applyFont="1" applyFill="1" applyBorder="1" applyAlignment="1">
      <alignment horizontal="left" wrapText="1"/>
    </xf>
    <xf numFmtId="49" fontId="17" fillId="4" borderId="0" xfId="0" applyNumberFormat="1" applyFont="1" applyFill="1" applyBorder="1" applyAlignment="1">
      <alignment horizontal="left" wrapText="1"/>
    </xf>
    <xf numFmtId="0" fontId="39" fillId="18" borderId="35" xfId="0" applyFont="1" applyFill="1" applyBorder="1" applyAlignment="1">
      <alignment horizontal="center" vertical="center" wrapText="1"/>
    </xf>
    <xf numFmtId="0" fontId="39" fillId="18" borderId="13" xfId="0" applyFont="1" applyFill="1" applyBorder="1" applyAlignment="1">
      <alignment horizontal="center" vertical="center" wrapText="1"/>
    </xf>
    <xf numFmtId="0" fontId="39" fillId="18" borderId="15" xfId="0" applyFont="1" applyFill="1" applyBorder="1" applyAlignment="1">
      <alignment horizontal="center" vertical="center" wrapText="1"/>
    </xf>
    <xf numFmtId="0" fontId="39" fillId="18" borderId="37" xfId="0" applyFont="1" applyFill="1" applyBorder="1" applyAlignment="1">
      <alignment horizontal="center" vertical="center" wrapText="1"/>
    </xf>
    <xf numFmtId="0" fontId="40" fillId="18" borderId="32" xfId="0" applyFont="1" applyFill="1" applyBorder="1" applyAlignment="1">
      <alignment horizontal="center" vertical="center" wrapText="1"/>
    </xf>
    <xf numFmtId="0" fontId="40" fillId="18" borderId="33" xfId="0" applyFont="1" applyFill="1" applyBorder="1" applyAlignment="1">
      <alignment horizontal="center" vertical="center" wrapText="1"/>
    </xf>
    <xf numFmtId="164" fontId="42" fillId="18" borderId="36" xfId="6" applyNumberFormat="1" applyFont="1" applyFill="1" applyBorder="1" applyAlignment="1">
      <alignment horizontal="center" vertical="center" wrapText="1"/>
    </xf>
    <xf numFmtId="164" fontId="42" fillId="18" borderId="38" xfId="6" applyNumberFormat="1" applyFont="1" applyFill="1" applyBorder="1" applyAlignment="1">
      <alignment horizontal="center" vertical="center" wrapText="1"/>
    </xf>
    <xf numFmtId="164" fontId="42" fillId="18" borderId="37" xfId="6" applyNumberFormat="1" applyFont="1" applyFill="1" applyBorder="1" applyAlignment="1">
      <alignment horizontal="center" vertical="center" wrapText="1"/>
    </xf>
    <xf numFmtId="164" fontId="42" fillId="18" borderId="0" xfId="6" applyNumberFormat="1" applyFont="1" applyFill="1" applyBorder="1" applyAlignment="1">
      <alignment horizontal="center" vertical="center" wrapText="1"/>
    </xf>
    <xf numFmtId="164" fontId="42" fillId="18" borderId="32" xfId="6" applyNumberFormat="1" applyFont="1" applyFill="1" applyBorder="1" applyAlignment="1">
      <alignment horizontal="center" vertical="center" wrapText="1"/>
    </xf>
    <xf numFmtId="164" fontId="42" fillId="18" borderId="33" xfId="6" applyNumberFormat="1" applyFont="1" applyFill="1" applyBorder="1" applyAlignment="1">
      <alignment horizontal="center" vertical="center" wrapText="1"/>
    </xf>
    <xf numFmtId="164" fontId="42" fillId="18" borderId="39" xfId="6" applyNumberFormat="1" applyFont="1" applyFill="1" applyBorder="1" applyAlignment="1">
      <alignment horizontal="center" vertical="center" wrapText="1"/>
    </xf>
    <xf numFmtId="164" fontId="42" fillId="18" borderId="40" xfId="6" applyNumberFormat="1" applyFont="1" applyFill="1" applyBorder="1" applyAlignment="1">
      <alignment horizontal="center" vertical="center" wrapText="1"/>
    </xf>
    <xf numFmtId="164" fontId="42" fillId="18" borderId="34" xfId="6" applyNumberFormat="1" applyFont="1" applyFill="1" applyBorder="1" applyAlignment="1">
      <alignment horizontal="center" vertical="center" wrapText="1"/>
    </xf>
    <xf numFmtId="164" fontId="39" fillId="18" borderId="33" xfId="6" applyNumberFormat="1" applyFont="1" applyFill="1" applyBorder="1" applyAlignment="1">
      <alignment horizontal="center" vertical="center" wrapText="1"/>
    </xf>
    <xf numFmtId="164" fontId="39" fillId="18" borderId="32" xfId="6" applyNumberFormat="1" applyFont="1" applyFill="1" applyBorder="1" applyAlignment="1">
      <alignment horizontal="center" vertical="center" wrapText="1"/>
    </xf>
    <xf numFmtId="164" fontId="39" fillId="18" borderId="34" xfId="6" applyNumberFormat="1" applyFont="1" applyFill="1" applyBorder="1" applyAlignment="1">
      <alignment horizontal="center" vertical="center" wrapText="1"/>
    </xf>
    <xf numFmtId="0" fontId="39" fillId="18" borderId="51" xfId="0" applyFont="1" applyFill="1" applyBorder="1" applyAlignment="1">
      <alignment horizontal="center" vertical="center" wrapText="1"/>
    </xf>
    <xf numFmtId="0" fontId="39" fillId="18" borderId="52" xfId="0" applyFont="1" applyFill="1" applyBorder="1" applyAlignment="1">
      <alignment horizontal="center" vertical="center" wrapText="1"/>
    </xf>
    <xf numFmtId="0" fontId="39" fillId="18" borderId="53" xfId="0" applyFont="1" applyFill="1" applyBorder="1" applyAlignment="1">
      <alignment horizontal="center" vertical="center" wrapText="1"/>
    </xf>
    <xf numFmtId="0" fontId="40" fillId="18" borderId="48" xfId="0" applyFont="1" applyFill="1" applyBorder="1" applyAlignment="1">
      <alignment horizontal="center" vertical="center" wrapText="1"/>
    </xf>
    <xf numFmtId="0" fontId="40" fillId="18" borderId="49" xfId="0" applyFont="1" applyFill="1" applyBorder="1" applyAlignment="1">
      <alignment horizontal="center" vertical="center" wrapText="1"/>
    </xf>
    <xf numFmtId="0" fontId="40" fillId="18" borderId="50" xfId="0" applyFont="1" applyFill="1" applyBorder="1" applyAlignment="1">
      <alignment horizontal="center" vertical="center" wrapText="1"/>
    </xf>
    <xf numFmtId="0" fontId="42" fillId="18" borderId="58" xfId="0" applyFont="1" applyFill="1" applyBorder="1" applyAlignment="1">
      <alignment horizontal="center" vertical="center" wrapText="1"/>
    </xf>
    <xf numFmtId="0" fontId="42" fillId="18" borderId="42" xfId="0" applyFont="1" applyFill="1" applyBorder="1" applyAlignment="1">
      <alignment horizontal="center" vertical="center" wrapText="1"/>
    </xf>
    <xf numFmtId="0" fontId="42" fillId="18" borderId="59" xfId="0" applyFont="1" applyFill="1" applyBorder="1" applyAlignment="1">
      <alignment horizontal="center" vertical="center" wrapText="1"/>
    </xf>
    <xf numFmtId="0" fontId="42" fillId="18" borderId="43" xfId="0" applyFont="1" applyFill="1" applyBorder="1" applyAlignment="1">
      <alignment horizontal="center" vertical="center" wrapText="1"/>
    </xf>
    <xf numFmtId="0" fontId="39" fillId="18" borderId="56" xfId="0" applyFont="1" applyFill="1" applyBorder="1" applyAlignment="1">
      <alignment horizontal="center" vertical="center" wrapText="1"/>
    </xf>
    <xf numFmtId="0" fontId="39" fillId="18" borderId="41" xfId="0" applyFont="1" applyFill="1" applyBorder="1" applyAlignment="1">
      <alignment horizontal="center" vertical="center" wrapText="1"/>
    </xf>
    <xf numFmtId="0" fontId="39" fillId="18" borderId="59" xfId="0" applyFont="1" applyFill="1" applyBorder="1" applyAlignment="1">
      <alignment horizontal="center" vertical="center" wrapText="1"/>
    </xf>
    <xf numFmtId="0" fontId="39" fillId="18" borderId="43" xfId="0" applyFont="1" applyFill="1" applyBorder="1" applyAlignment="1">
      <alignment horizontal="center" vertical="center" wrapText="1"/>
    </xf>
    <xf numFmtId="49" fontId="25" fillId="4" borderId="44" xfId="0" applyNumberFormat="1" applyFont="1" applyFill="1" applyBorder="1" applyAlignment="1">
      <alignment horizontal="left" wrapText="1"/>
    </xf>
    <xf numFmtId="49" fontId="25" fillId="4" borderId="0" xfId="0" applyNumberFormat="1" applyFont="1" applyFill="1" applyBorder="1" applyAlignment="1">
      <alignment horizontal="left" wrapText="1"/>
    </xf>
    <xf numFmtId="164" fontId="25" fillId="10" borderId="44" xfId="6" applyNumberFormat="1" applyFont="1" applyFill="1" applyBorder="1" applyAlignment="1">
      <alignment horizontal="center" wrapText="1"/>
    </xf>
    <xf numFmtId="164" fontId="25" fillId="10" borderId="0" xfId="6" applyNumberFormat="1" applyFont="1" applyFill="1" applyBorder="1" applyAlignment="1">
      <alignment horizontal="center" wrapText="1"/>
    </xf>
    <xf numFmtId="164" fontId="25" fillId="10" borderId="11" xfId="6" applyNumberFormat="1" applyFont="1" applyFill="1" applyBorder="1" applyAlignment="1">
      <alignment horizontal="center" wrapText="1"/>
    </xf>
    <xf numFmtId="164" fontId="25" fillId="10" borderId="12" xfId="6" applyNumberFormat="1" applyFont="1" applyFill="1" applyBorder="1" applyAlignment="1">
      <alignment horizontal="center" wrapText="1"/>
    </xf>
    <xf numFmtId="164" fontId="17" fillId="10" borderId="11" xfId="6" applyNumberFormat="1" applyFont="1" applyFill="1" applyBorder="1" applyAlignment="1">
      <alignment horizontal="center" wrapText="1"/>
    </xf>
    <xf numFmtId="164" fontId="17" fillId="10" borderId="12" xfId="6" applyNumberFormat="1" applyFont="1" applyFill="1" applyBorder="1" applyAlignment="1">
      <alignment horizontal="center" wrapText="1"/>
    </xf>
    <xf numFmtId="164" fontId="17" fillId="10" borderId="44" xfId="6" applyNumberFormat="1" applyFont="1" applyFill="1" applyBorder="1" applyAlignment="1">
      <alignment horizontal="center" wrapText="1"/>
    </xf>
    <xf numFmtId="164" fontId="17" fillId="10" borderId="0" xfId="6" applyNumberFormat="1" applyFont="1" applyFill="1" applyBorder="1" applyAlignment="1">
      <alignment horizontal="center" wrapText="1"/>
    </xf>
    <xf numFmtId="164" fontId="25" fillId="0" borderId="0" xfId="0" applyNumberFormat="1" applyFont="1" applyAlignment="1">
      <alignment horizontal="center"/>
    </xf>
    <xf numFmtId="10" fontId="39" fillId="18" borderId="51" xfId="14" applyNumberFormat="1" applyFont="1" applyFill="1" applyBorder="1" applyAlignment="1">
      <alignment horizontal="center" vertical="center" wrapText="1"/>
    </xf>
    <xf numFmtId="10" fontId="39" fillId="18" borderId="52" xfId="14" applyNumberFormat="1" applyFont="1" applyFill="1" applyBorder="1" applyAlignment="1">
      <alignment horizontal="center" vertical="center" wrapText="1"/>
    </xf>
    <xf numFmtId="10" fontId="39" fillId="18" borderId="53" xfId="14" applyNumberFormat="1" applyFont="1" applyFill="1" applyBorder="1" applyAlignment="1">
      <alignment horizontal="center" vertical="center" wrapText="1"/>
    </xf>
    <xf numFmtId="0" fontId="39" fillId="18" borderId="32" xfId="0" applyFont="1" applyFill="1" applyBorder="1" applyAlignment="1">
      <alignment horizontal="center" vertical="center" wrapText="1"/>
    </xf>
    <xf numFmtId="0" fontId="39" fillId="18" borderId="33" xfId="0" applyFont="1" applyFill="1" applyBorder="1" applyAlignment="1">
      <alignment horizontal="center" vertical="center" wrapText="1"/>
    </xf>
    <xf numFmtId="0" fontId="39" fillId="18" borderId="34" xfId="0" applyFont="1" applyFill="1" applyBorder="1" applyAlignment="1">
      <alignment horizontal="center" vertical="center" wrapText="1"/>
    </xf>
    <xf numFmtId="0" fontId="39" fillId="18" borderId="36" xfId="0" applyFont="1" applyFill="1" applyBorder="1" applyAlignment="1">
      <alignment horizontal="center" vertical="center" wrapText="1"/>
    </xf>
    <xf numFmtId="0" fontId="42" fillId="18" borderId="38" xfId="0" applyFont="1" applyFill="1" applyBorder="1" applyAlignment="1">
      <alignment horizontal="center" vertical="center" wrapText="1"/>
    </xf>
    <xf numFmtId="0" fontId="42" fillId="18" borderId="0" xfId="0" applyFont="1" applyFill="1" applyBorder="1" applyAlignment="1">
      <alignment horizontal="center" vertical="center" wrapText="1"/>
    </xf>
    <xf numFmtId="0" fontId="42" fillId="18" borderId="33" xfId="0" applyFont="1" applyFill="1" applyBorder="1" applyAlignment="1">
      <alignment horizontal="center" vertical="center" wrapText="1"/>
    </xf>
    <xf numFmtId="0" fontId="42" fillId="18" borderId="36" xfId="0" applyFont="1" applyFill="1" applyBorder="1" applyAlignment="1">
      <alignment horizontal="center" vertical="center" wrapText="1"/>
    </xf>
    <xf numFmtId="0" fontId="42" fillId="18" borderId="39" xfId="0" applyFont="1" applyFill="1" applyBorder="1" applyAlignment="1">
      <alignment horizontal="center" vertical="center" wrapText="1"/>
    </xf>
    <xf numFmtId="0" fontId="42" fillId="18" borderId="37" xfId="0" applyFont="1" applyFill="1" applyBorder="1" applyAlignment="1">
      <alignment horizontal="center" vertical="center" wrapText="1"/>
    </xf>
    <xf numFmtId="0" fontId="42" fillId="18" borderId="40" xfId="0" applyFont="1" applyFill="1" applyBorder="1" applyAlignment="1">
      <alignment horizontal="center" vertical="center" wrapText="1"/>
    </xf>
    <xf numFmtId="0" fontId="42" fillId="18" borderId="32" xfId="0" applyFont="1" applyFill="1" applyBorder="1" applyAlignment="1">
      <alignment horizontal="center" vertical="center" wrapText="1"/>
    </xf>
    <xf numFmtId="0" fontId="42" fillId="18" borderId="34" xfId="0" applyFont="1" applyFill="1" applyBorder="1" applyAlignment="1">
      <alignment horizontal="center" vertical="center" wrapText="1"/>
    </xf>
    <xf numFmtId="0" fontId="40" fillId="18" borderId="0" xfId="0" applyFont="1" applyFill="1" applyBorder="1" applyAlignment="1">
      <alignment horizontal="center" vertical="center" wrapText="1"/>
    </xf>
    <xf numFmtId="0" fontId="39" fillId="18" borderId="42" xfId="0" applyFont="1" applyFill="1" applyBorder="1" applyAlignment="1">
      <alignment horizontal="center" vertical="center" wrapText="1"/>
    </xf>
    <xf numFmtId="0" fontId="39" fillId="18" borderId="48" xfId="0" applyFont="1" applyFill="1" applyBorder="1" applyAlignment="1">
      <alignment horizontal="center" vertical="center" wrapText="1"/>
    </xf>
    <xf numFmtId="0" fontId="39" fillId="18" borderId="49" xfId="0" applyFont="1" applyFill="1" applyBorder="1" applyAlignment="1">
      <alignment horizontal="center" vertical="center" wrapText="1"/>
    </xf>
    <xf numFmtId="0" fontId="39" fillId="18" borderId="50" xfId="0" applyFont="1" applyFill="1" applyBorder="1" applyAlignment="1">
      <alignment horizontal="center" vertical="center" wrapText="1"/>
    </xf>
    <xf numFmtId="0" fontId="40" fillId="18" borderId="37" xfId="0" applyFont="1" applyFill="1" applyBorder="1" applyAlignment="1">
      <alignment horizontal="center" vertical="center" wrapText="1"/>
    </xf>
    <xf numFmtId="164" fontId="16" fillId="0" borderId="54" xfId="0" applyNumberFormat="1" applyFont="1" applyBorder="1" applyAlignment="1">
      <alignment horizontal="center"/>
    </xf>
    <xf numFmtId="164" fontId="17" fillId="4" borderId="11" xfId="0" applyNumberFormat="1" applyFont="1" applyFill="1" applyBorder="1" applyAlignment="1">
      <alignment horizontal="center" wrapText="1"/>
    </xf>
    <xf numFmtId="164" fontId="17" fillId="4" borderId="12" xfId="0" applyNumberFormat="1" applyFont="1" applyFill="1" applyBorder="1" applyAlignment="1">
      <alignment horizontal="center" wrapText="1"/>
    </xf>
    <xf numFmtId="0" fontId="23" fillId="0" borderId="55" xfId="0" applyFont="1" applyBorder="1" applyAlignment="1">
      <alignment horizontal="center"/>
    </xf>
    <xf numFmtId="0" fontId="23" fillId="0" borderId="54" xfId="0" applyFont="1" applyBorder="1" applyAlignment="1">
      <alignment horizontal="center"/>
    </xf>
    <xf numFmtId="164" fontId="17" fillId="4" borderId="11" xfId="0" applyNumberFormat="1" applyFont="1" applyFill="1" applyBorder="1" applyAlignment="1">
      <alignment vertical="center" wrapText="1"/>
    </xf>
    <xf numFmtId="164" fontId="17" fillId="4" borderId="12" xfId="0" applyNumberFormat="1" applyFont="1" applyFill="1" applyBorder="1" applyAlignment="1">
      <alignment vertical="center" wrapText="1"/>
    </xf>
    <xf numFmtId="0" fontId="23" fillId="0" borderId="44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42" fillId="18" borderId="63" xfId="0" applyFont="1" applyFill="1" applyBorder="1" applyAlignment="1">
      <alignment horizontal="center" vertical="center" wrapText="1"/>
    </xf>
    <xf numFmtId="0" fontId="42" fillId="18" borderId="61" xfId="0" applyFont="1" applyFill="1" applyBorder="1" applyAlignment="1">
      <alignment horizontal="center" vertical="center" wrapText="1"/>
    </xf>
    <xf numFmtId="0" fontId="39" fillId="18" borderId="39" xfId="0" applyFont="1" applyFill="1" applyBorder="1" applyAlignment="1">
      <alignment horizontal="center" vertical="center" wrapText="1"/>
    </xf>
    <xf numFmtId="164" fontId="39" fillId="18" borderId="48" xfId="6" applyNumberFormat="1" applyFont="1" applyFill="1" applyBorder="1" applyAlignment="1">
      <alignment horizontal="center" vertical="center" wrapText="1"/>
    </xf>
    <xf numFmtId="164" fontId="39" fillId="18" borderId="49" xfId="6" applyNumberFormat="1" applyFont="1" applyFill="1" applyBorder="1" applyAlignment="1">
      <alignment horizontal="center" vertical="center" wrapText="1"/>
    </xf>
    <xf numFmtId="164" fontId="39" fillId="18" borderId="50" xfId="6" applyNumberFormat="1" applyFont="1" applyFill="1" applyBorder="1" applyAlignment="1">
      <alignment horizontal="center" vertical="center" wrapText="1"/>
    </xf>
    <xf numFmtId="164" fontId="42" fillId="18" borderId="56" xfId="6" applyNumberFormat="1" applyFont="1" applyFill="1" applyBorder="1" applyAlignment="1">
      <alignment horizontal="center" vertical="center" wrapText="1"/>
    </xf>
    <xf numFmtId="164" fontId="42" fillId="18" borderId="57" xfId="6" applyNumberFormat="1" applyFont="1" applyFill="1" applyBorder="1" applyAlignment="1">
      <alignment horizontal="center" vertical="center" wrapText="1"/>
    </xf>
    <xf numFmtId="164" fontId="42" fillId="18" borderId="41" xfId="6" applyNumberFormat="1" applyFont="1" applyFill="1" applyBorder="1" applyAlignment="1">
      <alignment horizontal="center" vertical="center" wrapText="1"/>
    </xf>
    <xf numFmtId="164" fontId="42" fillId="18" borderId="58" xfId="6" applyNumberFormat="1" applyFont="1" applyFill="1" applyBorder="1" applyAlignment="1">
      <alignment horizontal="center" vertical="center" wrapText="1"/>
    </xf>
    <xf numFmtId="164" fontId="42" fillId="18" borderId="42" xfId="6" applyNumberFormat="1" applyFont="1" applyFill="1" applyBorder="1" applyAlignment="1">
      <alignment horizontal="center" vertical="center" wrapText="1"/>
    </xf>
    <xf numFmtId="164" fontId="42" fillId="18" borderId="59" xfId="6" applyNumberFormat="1" applyFont="1" applyFill="1" applyBorder="1" applyAlignment="1">
      <alignment horizontal="center" vertical="center" wrapText="1"/>
    </xf>
    <xf numFmtId="164" fontId="42" fillId="18" borderId="60" xfId="6" applyNumberFormat="1" applyFont="1" applyFill="1" applyBorder="1" applyAlignment="1">
      <alignment horizontal="center" vertical="center" wrapText="1"/>
    </xf>
    <xf numFmtId="164" fontId="42" fillId="18" borderId="43" xfId="6" applyNumberFormat="1" applyFont="1" applyFill="1" applyBorder="1" applyAlignment="1">
      <alignment horizontal="center" vertical="center" wrapText="1"/>
    </xf>
    <xf numFmtId="164" fontId="40" fillId="18" borderId="58" xfId="6" applyNumberFormat="1" applyFont="1" applyFill="1" applyBorder="1" applyAlignment="1">
      <alignment horizontal="center" vertical="center" wrapText="1"/>
    </xf>
    <xf numFmtId="164" fontId="40" fillId="18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42" fillId="18" borderId="51" xfId="6" applyNumberFormat="1" applyFont="1" applyFill="1" applyBorder="1" applyAlignment="1">
      <alignment horizontal="center" vertical="center" wrapText="1"/>
    </xf>
    <xf numFmtId="164" fontId="42" fillId="18" borderId="52" xfId="6" applyNumberFormat="1" applyFont="1" applyFill="1" applyBorder="1" applyAlignment="1">
      <alignment horizontal="center" vertical="center" wrapText="1"/>
    </xf>
    <xf numFmtId="164" fontId="42" fillId="18" borderId="53" xfId="6" applyNumberFormat="1" applyFont="1" applyFill="1" applyBorder="1" applyAlignment="1">
      <alignment horizontal="center" vertical="center" wrapText="1"/>
    </xf>
    <xf numFmtId="164" fontId="39" fillId="18" borderId="51" xfId="6" applyNumberFormat="1" applyFont="1" applyFill="1" applyBorder="1" applyAlignment="1">
      <alignment horizontal="center" vertical="center" wrapText="1"/>
    </xf>
    <xf numFmtId="164" fontId="39" fillId="18" borderId="53" xfId="6" applyNumberFormat="1" applyFont="1" applyFill="1" applyBorder="1" applyAlignment="1">
      <alignment horizontal="center" vertical="center" wrapText="1"/>
    </xf>
    <xf numFmtId="164" fontId="40" fillId="18" borderId="48" xfId="6" applyNumberFormat="1" applyFont="1" applyFill="1" applyBorder="1" applyAlignment="1">
      <alignment horizontal="center" vertical="center" wrapText="1"/>
    </xf>
    <xf numFmtId="164" fontId="40" fillId="18" borderId="49" xfId="6" applyNumberFormat="1" applyFont="1" applyFill="1" applyBorder="1" applyAlignment="1">
      <alignment horizontal="center" vertical="center" wrapText="1"/>
    </xf>
    <xf numFmtId="164" fontId="40" fillId="18" borderId="50" xfId="6" applyNumberFormat="1" applyFont="1" applyFill="1" applyBorder="1" applyAlignment="1">
      <alignment horizontal="center" vertical="center" wrapText="1"/>
    </xf>
    <xf numFmtId="164" fontId="39" fillId="18" borderId="52" xfId="6" applyNumberFormat="1" applyFont="1" applyFill="1" applyBorder="1" applyAlignment="1">
      <alignment horizontal="center" vertical="center" wrapText="1"/>
    </xf>
    <xf numFmtId="0" fontId="46" fillId="18" borderId="71" xfId="0" applyFont="1" applyFill="1" applyBorder="1" applyAlignment="1">
      <alignment horizontal="center" vertical="center" wrapText="1"/>
    </xf>
    <xf numFmtId="0" fontId="46" fillId="18" borderId="0" xfId="0" applyFont="1" applyFill="1" applyBorder="1" applyAlignment="1">
      <alignment horizontal="center" vertical="center" wrapText="1"/>
    </xf>
    <xf numFmtId="0" fontId="46" fillId="18" borderId="42" xfId="0" applyFont="1" applyFill="1" applyBorder="1" applyAlignment="1">
      <alignment horizontal="center" vertical="center" wrapText="1"/>
    </xf>
    <xf numFmtId="0" fontId="47" fillId="18" borderId="75" xfId="0" applyFont="1" applyFill="1" applyBorder="1" applyAlignment="1">
      <alignment horizontal="center" vertical="center" wrapText="1"/>
    </xf>
    <xf numFmtId="0" fontId="47" fillId="18" borderId="76" xfId="0" applyFont="1" applyFill="1" applyBorder="1" applyAlignment="1">
      <alignment horizontal="center" vertical="center" wrapText="1"/>
    </xf>
    <xf numFmtId="0" fontId="47" fillId="18" borderId="87" xfId="0" applyFont="1" applyFill="1" applyBorder="1" applyAlignment="1">
      <alignment horizontal="center" vertical="center" wrapText="1"/>
    </xf>
    <xf numFmtId="0" fontId="47" fillId="18" borderId="42" xfId="0" applyFont="1" applyFill="1" applyBorder="1" applyAlignment="1">
      <alignment horizontal="center" vertical="center" wrapText="1"/>
    </xf>
    <xf numFmtId="0" fontId="47" fillId="18" borderId="88" xfId="0" applyFont="1" applyFill="1" applyBorder="1" applyAlignment="1">
      <alignment horizontal="center" vertical="center" wrapText="1"/>
    </xf>
    <xf numFmtId="0" fontId="45" fillId="18" borderId="89" xfId="0" applyFont="1" applyFill="1" applyBorder="1" applyAlignment="1">
      <alignment horizontal="center" vertical="center" wrapText="1"/>
    </xf>
    <xf numFmtId="49" fontId="49" fillId="12" borderId="73" xfId="0" applyNumberFormat="1" applyFont="1" applyFill="1" applyBorder="1" applyAlignment="1">
      <alignment horizontal="left" wrapText="1"/>
    </xf>
    <xf numFmtId="49" fontId="49" fillId="12" borderId="0" xfId="0" applyNumberFormat="1" applyFont="1" applyFill="1" applyBorder="1" applyAlignment="1">
      <alignment horizontal="left" wrapText="1"/>
    </xf>
    <xf numFmtId="0" fontId="45" fillId="18" borderId="70" xfId="0" applyFont="1" applyFill="1" applyBorder="1" applyAlignment="1">
      <alignment horizontal="center" vertical="center" wrapText="1"/>
    </xf>
    <xf numFmtId="0" fontId="47" fillId="18" borderId="57" xfId="0" applyFont="1" applyFill="1" applyBorder="1" applyAlignment="1">
      <alignment horizontal="center" vertical="center" wrapText="1"/>
    </xf>
    <xf numFmtId="0" fontId="47" fillId="18" borderId="41" xfId="0" applyFont="1" applyFill="1" applyBorder="1" applyAlignment="1">
      <alignment horizontal="center" vertical="center" wrapText="1"/>
    </xf>
    <xf numFmtId="0" fontId="46" fillId="18" borderId="50" xfId="0" applyFont="1" applyFill="1" applyBorder="1" applyAlignment="1">
      <alignment horizontal="center" vertical="center" wrapText="1"/>
    </xf>
    <xf numFmtId="0" fontId="44" fillId="18" borderId="48" xfId="0" applyFont="1" applyFill="1" applyBorder="1" applyAlignment="1">
      <alignment horizontal="center" vertical="center" wrapText="1"/>
    </xf>
    <xf numFmtId="0" fontId="44" fillId="18" borderId="49" xfId="0" applyFont="1" applyFill="1" applyBorder="1" applyAlignment="1">
      <alignment horizontal="center" vertical="center" wrapText="1"/>
    </xf>
    <xf numFmtId="0" fontId="44" fillId="18" borderId="50" xfId="0" applyFont="1" applyFill="1" applyBorder="1" applyAlignment="1">
      <alignment horizontal="center" vertical="center" wrapText="1"/>
    </xf>
    <xf numFmtId="164" fontId="39" fillId="18" borderId="68" xfId="6" applyNumberFormat="1" applyFont="1" applyFill="1" applyBorder="1" applyAlignment="1">
      <alignment horizontal="center" vertical="center" wrapText="1"/>
    </xf>
    <xf numFmtId="164" fontId="39" fillId="18" borderId="47" xfId="6" applyNumberFormat="1" applyFont="1" applyFill="1" applyBorder="1" applyAlignment="1">
      <alignment horizontal="center" vertical="center" wrapText="1"/>
    </xf>
    <xf numFmtId="0" fontId="26" fillId="11" borderId="35" xfId="0" applyFont="1" applyFill="1" applyBorder="1" applyAlignment="1">
      <alignment horizontal="center" vertical="center" wrapText="1"/>
    </xf>
    <xf numFmtId="0" fontId="26" fillId="11" borderId="13" xfId="0" applyFont="1" applyFill="1" applyBorder="1" applyAlignment="1">
      <alignment horizontal="center" vertical="center" wrapText="1"/>
    </xf>
    <xf numFmtId="0" fontId="26" fillId="11" borderId="15" xfId="0" applyFont="1" applyFill="1" applyBorder="1" applyAlignment="1">
      <alignment horizontal="center" vertical="center" wrapText="1"/>
    </xf>
    <xf numFmtId="0" fontId="26" fillId="11" borderId="45" xfId="0" applyFont="1" applyFill="1" applyBorder="1" applyAlignment="1">
      <alignment horizontal="center" vertical="center" wrapText="1"/>
    </xf>
    <xf numFmtId="0" fontId="26" fillId="11" borderId="37" xfId="0" applyFont="1" applyFill="1" applyBorder="1" applyAlignment="1">
      <alignment horizontal="center" vertical="center" wrapText="1"/>
    </xf>
    <xf numFmtId="0" fontId="26" fillId="11" borderId="47" xfId="0" applyFont="1" applyFill="1" applyBorder="1" applyAlignment="1">
      <alignment horizontal="center" vertical="center" wrapText="1"/>
    </xf>
    <xf numFmtId="0" fontId="26" fillId="11" borderId="46" xfId="0" applyFont="1" applyFill="1" applyBorder="1" applyAlignment="1">
      <alignment horizontal="center" vertical="center" wrapText="1"/>
    </xf>
    <xf numFmtId="0" fontId="26" fillId="11" borderId="51" xfId="0" applyFont="1" applyFill="1" applyBorder="1" applyAlignment="1">
      <alignment horizontal="center" vertical="center" wrapText="1"/>
    </xf>
    <xf numFmtId="0" fontId="26" fillId="11" borderId="52" xfId="0" applyFont="1" applyFill="1" applyBorder="1" applyAlignment="1">
      <alignment horizontal="center" vertical="center" wrapText="1"/>
    </xf>
    <xf numFmtId="0" fontId="26" fillId="11" borderId="53" xfId="0" applyFont="1" applyFill="1" applyBorder="1" applyAlignment="1">
      <alignment horizontal="center" vertical="center" wrapText="1"/>
    </xf>
    <xf numFmtId="164" fontId="38" fillId="11" borderId="58" xfId="6" applyNumberFormat="1" applyFont="1" applyFill="1" applyBorder="1" applyAlignment="1">
      <alignment horizontal="center" vertical="center" wrapText="1"/>
    </xf>
    <xf numFmtId="164" fontId="38" fillId="11" borderId="0" xfId="6" applyNumberFormat="1" applyFont="1" applyFill="1" applyBorder="1" applyAlignment="1">
      <alignment horizontal="center" vertical="center" wrapText="1"/>
    </xf>
    <xf numFmtId="164" fontId="36" fillId="11" borderId="62" xfId="6" applyNumberFormat="1" applyFont="1" applyFill="1" applyBorder="1" applyAlignment="1">
      <alignment horizontal="center" vertical="center" wrapText="1"/>
    </xf>
    <xf numFmtId="164" fontId="36" fillId="11" borderId="38" xfId="6" applyNumberFormat="1" applyFont="1" applyFill="1" applyBorder="1" applyAlignment="1">
      <alignment horizontal="center" vertical="center" wrapText="1"/>
    </xf>
    <xf numFmtId="164" fontId="36" fillId="11" borderId="63" xfId="6" applyNumberFormat="1" applyFont="1" applyFill="1" applyBorder="1" applyAlignment="1">
      <alignment horizontal="center" vertical="center" wrapText="1"/>
    </xf>
    <xf numFmtId="164" fontId="36" fillId="11" borderId="58" xfId="6" applyNumberFormat="1" applyFont="1" applyFill="1" applyBorder="1" applyAlignment="1">
      <alignment horizontal="center" vertical="center" wrapText="1"/>
    </xf>
    <xf numFmtId="164" fontId="36" fillId="11" borderId="0" xfId="6" applyNumberFormat="1" applyFont="1" applyFill="1" applyBorder="1" applyAlignment="1">
      <alignment horizontal="center" vertical="center" wrapText="1"/>
    </xf>
    <xf numFmtId="164" fontId="36" fillId="11" borderId="42" xfId="6" applyNumberFormat="1" applyFont="1" applyFill="1" applyBorder="1" applyAlignment="1">
      <alignment horizontal="center" vertical="center" wrapText="1"/>
    </xf>
    <xf numFmtId="164" fontId="36" fillId="11" borderId="64" xfId="6" applyNumberFormat="1" applyFont="1" applyFill="1" applyBorder="1" applyAlignment="1">
      <alignment horizontal="center" vertical="center" wrapText="1"/>
    </xf>
    <xf numFmtId="164" fontId="36" fillId="11" borderId="33" xfId="6" applyNumberFormat="1" applyFont="1" applyFill="1" applyBorder="1" applyAlignment="1">
      <alignment horizontal="center" vertical="center" wrapText="1"/>
    </xf>
    <xf numFmtId="164" fontId="36" fillId="11" borderId="61" xfId="6" applyNumberFormat="1" applyFont="1" applyFill="1" applyBorder="1" applyAlignment="1">
      <alignment horizontal="center" vertical="center" wrapText="1"/>
    </xf>
    <xf numFmtId="164" fontId="36" fillId="11" borderId="56" xfId="6" applyNumberFormat="1" applyFont="1" applyFill="1" applyBorder="1" applyAlignment="1">
      <alignment horizontal="center" vertical="center" wrapText="1"/>
    </xf>
    <xf numFmtId="164" fontId="36" fillId="11" borderId="57" xfId="6" applyNumberFormat="1" applyFont="1" applyFill="1" applyBorder="1" applyAlignment="1">
      <alignment horizontal="center" vertical="center" wrapText="1"/>
    </xf>
    <xf numFmtId="164" fontId="36" fillId="11" borderId="59" xfId="6" applyNumberFormat="1" applyFont="1" applyFill="1" applyBorder="1" applyAlignment="1">
      <alignment horizontal="center" vertical="center" wrapText="1"/>
    </xf>
    <xf numFmtId="164" fontId="36" fillId="11" borderId="60" xfId="6" applyNumberFormat="1" applyFont="1" applyFill="1" applyBorder="1" applyAlignment="1">
      <alignment horizontal="center" vertical="center" wrapText="1"/>
    </xf>
    <xf numFmtId="164" fontId="26" fillId="11" borderId="65" xfId="6" applyNumberFormat="1" applyFont="1" applyFill="1" applyBorder="1" applyAlignment="1">
      <alignment horizontal="center" vertical="center" wrapText="1"/>
    </xf>
    <xf numFmtId="164" fontId="26" fillId="11" borderId="66" xfId="6" applyNumberFormat="1" applyFont="1" applyFill="1" applyBorder="1" applyAlignment="1">
      <alignment horizontal="center" vertical="center" wrapText="1"/>
    </xf>
    <xf numFmtId="164" fontId="26" fillId="11" borderId="67" xfId="6" applyNumberFormat="1" applyFont="1" applyFill="1" applyBorder="1" applyAlignment="1">
      <alignment horizontal="center" vertical="center" wrapText="1"/>
    </xf>
    <xf numFmtId="164" fontId="26" fillId="11" borderId="48" xfId="6" applyNumberFormat="1" applyFont="1" applyFill="1" applyBorder="1" applyAlignment="1">
      <alignment horizontal="center" vertical="center" wrapText="1"/>
    </xf>
    <xf numFmtId="164" fontId="26" fillId="11" borderId="49" xfId="6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/>
    </xf>
    <xf numFmtId="0" fontId="37" fillId="7" borderId="2" xfId="0" applyFont="1" applyFill="1" applyBorder="1" applyAlignment="1">
      <alignment horizontal="center" vertical="center" wrapText="1"/>
    </xf>
    <xf numFmtId="0" fontId="37" fillId="7" borderId="3" xfId="0" applyFont="1" applyFill="1" applyBorder="1" applyAlignment="1">
      <alignment horizontal="center" vertical="center" wrapText="1"/>
    </xf>
    <xf numFmtId="0" fontId="37" fillId="7" borderId="7" xfId="0" applyFont="1" applyFill="1" applyBorder="1" applyAlignment="1">
      <alignment horizontal="center" vertical="center" wrapText="1"/>
    </xf>
    <xf numFmtId="0" fontId="37" fillId="7" borderId="2" xfId="0" applyFont="1" applyFill="1" applyBorder="1" applyAlignment="1">
      <alignment horizontal="center" vertical="center" textRotation="90" wrapText="1"/>
    </xf>
    <xf numFmtId="0" fontId="37" fillId="7" borderId="3" xfId="0" applyFont="1" applyFill="1" applyBorder="1" applyAlignment="1">
      <alignment horizontal="center" vertical="center" textRotation="90" wrapText="1"/>
    </xf>
    <xf numFmtId="0" fontId="37" fillId="7" borderId="7" xfId="0" applyFont="1" applyFill="1" applyBorder="1" applyAlignment="1">
      <alignment horizontal="center" vertical="center" textRotation="90" wrapText="1"/>
    </xf>
    <xf numFmtId="0" fontId="6" fillId="7" borderId="9" xfId="0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 applyProtection="1">
      <alignment horizontal="center" vertical="center"/>
    </xf>
    <xf numFmtId="0" fontId="18" fillId="7" borderId="90" xfId="0" applyFont="1" applyFill="1" applyBorder="1" applyAlignment="1" applyProtection="1">
      <alignment horizontal="center"/>
    </xf>
    <xf numFmtId="0" fontId="18" fillId="7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8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 wrapText="1"/>
    </xf>
  </cellXfs>
  <cellStyles count="22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19"/>
    <cellStyle name="Millares 6" xfId="8"/>
    <cellStyle name="Millares 6 2" xfId="20"/>
    <cellStyle name="MONETARIO" xfId="9"/>
    <cellStyle name="MONETARIO 2" xfId="21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colors>
    <mruColors>
      <color rgb="FF4399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NUM8.2"/>
      <sheetName val="NUM8.3"/>
      <sheetName val="NUM9"/>
      <sheetName val="DEN9"/>
      <sheetName val="NUM10"/>
      <sheetName val="NUM11"/>
      <sheetName val="NUM 12"/>
      <sheetName val="ACT NUM12"/>
      <sheetName val="NUM 13"/>
      <sheetName val="ACT NUM 13"/>
      <sheetName val="NUM17"/>
      <sheetName val="DEN17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4</v>
          </cell>
          <cell r="K30"/>
          <cell r="L30">
            <v>4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0</v>
          </cell>
          <cell r="K32"/>
          <cell r="L32">
            <v>0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452</v>
          </cell>
          <cell r="K72">
            <v>422</v>
          </cell>
          <cell r="L72">
            <v>1284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146</v>
          </cell>
          <cell r="J5">
            <v>186</v>
          </cell>
          <cell r="K5">
            <v>145</v>
          </cell>
          <cell r="L5">
            <v>477</v>
          </cell>
        </row>
        <row r="6">
          <cell r="H6" t="str">
            <v>105100-HOSPITAL LA SERENA</v>
          </cell>
          <cell r="I6">
            <v>69</v>
          </cell>
          <cell r="J6">
            <v>105</v>
          </cell>
          <cell r="K6">
            <v>63</v>
          </cell>
          <cell r="L6">
            <v>237</v>
          </cell>
        </row>
        <row r="7">
          <cell r="H7" t="str">
            <v>105300-CES. CARDENAL CARO</v>
          </cell>
          <cell r="I7">
            <v>40</v>
          </cell>
          <cell r="J7">
            <v>45</v>
          </cell>
          <cell r="K7">
            <v>51</v>
          </cell>
          <cell r="L7">
            <v>136</v>
          </cell>
        </row>
        <row r="8">
          <cell r="H8" t="str">
            <v>105301-CES. LAS COMPAÑIAS</v>
          </cell>
          <cell r="I8">
            <v>4</v>
          </cell>
          <cell r="J8">
            <v>5</v>
          </cell>
          <cell r="K8">
            <v>0</v>
          </cell>
          <cell r="L8">
            <v>9</v>
          </cell>
        </row>
        <row r="9">
          <cell r="H9" t="str">
            <v>105302-CES. PEDRO AGUIRRE C.</v>
          </cell>
          <cell r="I9">
            <v>7</v>
          </cell>
          <cell r="J9">
            <v>13</v>
          </cell>
          <cell r="K9">
            <v>10</v>
          </cell>
          <cell r="L9">
            <v>30</v>
          </cell>
        </row>
        <row r="10">
          <cell r="H10" t="str">
            <v>105313-CES. SCHAFFHAUSER</v>
          </cell>
          <cell r="I10">
            <v>4</v>
          </cell>
          <cell r="J10">
            <v>1</v>
          </cell>
          <cell r="K10">
            <v>5</v>
          </cell>
          <cell r="L10">
            <v>10</v>
          </cell>
        </row>
        <row r="11">
          <cell r="H11" t="str">
            <v>105319-CES. CARDENAL R.S.H.</v>
          </cell>
          <cell r="I11">
            <v>11</v>
          </cell>
          <cell r="J11">
            <v>9</v>
          </cell>
          <cell r="K11">
            <v>3</v>
          </cell>
          <cell r="L11">
            <v>23</v>
          </cell>
        </row>
        <row r="12">
          <cell r="H12" t="str">
            <v>105325-CESFAM JUAN PABLO II</v>
          </cell>
          <cell r="I12">
            <v>4</v>
          </cell>
          <cell r="J12">
            <v>4</v>
          </cell>
          <cell r="K12">
            <v>7</v>
          </cell>
          <cell r="L12">
            <v>15</v>
          </cell>
        </row>
        <row r="13">
          <cell r="H13" t="str">
            <v xml:space="preserve">105400-P.S.R. ALGARROBITO            </v>
          </cell>
          <cell r="I13">
            <v>2</v>
          </cell>
          <cell r="J13">
            <v>0</v>
          </cell>
          <cell r="K13">
            <v>2</v>
          </cell>
          <cell r="L13">
            <v>4</v>
          </cell>
        </row>
        <row r="14">
          <cell r="H14" t="str">
            <v>105401-P.S.R. LAS ROJAS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105700-CECOF VILLA EL INDIO</v>
          </cell>
          <cell r="I15">
            <v>3</v>
          </cell>
          <cell r="J15">
            <v>3</v>
          </cell>
          <cell r="K15">
            <v>3</v>
          </cell>
          <cell r="L15">
            <v>9</v>
          </cell>
        </row>
        <row r="16">
          <cell r="H16" t="str">
            <v>200402-CECOF ARCOS DE PINAMAR</v>
          </cell>
          <cell r="I16">
            <v>1</v>
          </cell>
          <cell r="J16"/>
          <cell r="K16"/>
          <cell r="L16">
            <v>1</v>
          </cell>
        </row>
        <row r="17">
          <cell r="H17" t="str">
            <v>04102-COQUIMBO</v>
          </cell>
          <cell r="I17">
            <v>113</v>
          </cell>
          <cell r="J17">
            <v>126</v>
          </cell>
          <cell r="K17">
            <v>148</v>
          </cell>
          <cell r="L17">
            <v>387</v>
          </cell>
        </row>
        <row r="18">
          <cell r="H18" t="str">
            <v>105101-HOSPITAL COQUIMBO</v>
          </cell>
          <cell r="I18">
            <v>73</v>
          </cell>
          <cell r="J18">
            <v>75</v>
          </cell>
          <cell r="K18">
            <v>57</v>
          </cell>
          <cell r="L18">
            <v>205</v>
          </cell>
        </row>
        <row r="19">
          <cell r="H19" t="str">
            <v>105303-CES. SAN JUAN</v>
          </cell>
          <cell r="I19">
            <v>10</v>
          </cell>
          <cell r="J19">
            <v>9</v>
          </cell>
          <cell r="K19">
            <v>9</v>
          </cell>
          <cell r="L19">
            <v>28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15</v>
          </cell>
          <cell r="L20">
            <v>27</v>
          </cell>
        </row>
        <row r="21">
          <cell r="H21" t="str">
            <v>105305-CES. TIERRAS BLANCAS</v>
          </cell>
          <cell r="I21">
            <v>12</v>
          </cell>
          <cell r="J21">
            <v>11</v>
          </cell>
          <cell r="K21">
            <v>6</v>
          </cell>
          <cell r="L21">
            <v>29</v>
          </cell>
        </row>
        <row r="22">
          <cell r="H22" t="str">
            <v>105321-CES. RURAL  TONGOY</v>
          </cell>
          <cell r="I22">
            <v>2</v>
          </cell>
          <cell r="J22">
            <v>1</v>
          </cell>
          <cell r="K22">
            <v>2</v>
          </cell>
          <cell r="L22">
            <v>5</v>
          </cell>
        </row>
        <row r="23">
          <cell r="H23" t="str">
            <v>105323-CES. DR. SERGIO AGUILAR</v>
          </cell>
          <cell r="I23">
            <v>11</v>
          </cell>
          <cell r="J23">
            <v>18</v>
          </cell>
          <cell r="K23">
            <v>50</v>
          </cell>
          <cell r="L23">
            <v>79</v>
          </cell>
        </row>
        <row r="24">
          <cell r="H24" t="str">
            <v>105405-P.S.R. GUANAQUEROS</v>
          </cell>
          <cell r="I24">
            <v>0</v>
          </cell>
          <cell r="J24">
            <v>3</v>
          </cell>
          <cell r="K24"/>
          <cell r="L24">
            <v>3</v>
          </cell>
        </row>
        <row r="25">
          <cell r="H25" t="str">
            <v>105406-P.S.R. PAN DE AZUCAR</v>
          </cell>
          <cell r="I25">
            <v>0</v>
          </cell>
          <cell r="J25">
            <v>2</v>
          </cell>
          <cell r="K25">
            <v>5</v>
          </cell>
          <cell r="L25">
            <v>7</v>
          </cell>
        </row>
        <row r="26">
          <cell r="H26" t="str">
            <v>105705-CECOF EL ALBA</v>
          </cell>
          <cell r="I26"/>
          <cell r="J26"/>
          <cell r="K26">
            <v>1</v>
          </cell>
          <cell r="L26">
            <v>1</v>
          </cell>
        </row>
        <row r="27">
          <cell r="H27" t="str">
            <v>200273-CECOF PUNTA MIRA</v>
          </cell>
          <cell r="I27"/>
          <cell r="J27"/>
          <cell r="K27">
            <v>3</v>
          </cell>
          <cell r="L27">
            <v>3</v>
          </cell>
        </row>
        <row r="28">
          <cell r="H28" t="str">
            <v>04103-ANDACOLLO</v>
          </cell>
          <cell r="I28">
            <v>1</v>
          </cell>
          <cell r="J28">
            <v>0</v>
          </cell>
          <cell r="K28">
            <v>0</v>
          </cell>
          <cell r="L28">
            <v>1</v>
          </cell>
        </row>
        <row r="29">
          <cell r="H29" t="str">
            <v>105106-HOSPITAL ANDACOLLO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</row>
        <row r="30">
          <cell r="H30" t="str">
            <v>04104-LA HIGUERA</v>
          </cell>
          <cell r="I30"/>
          <cell r="J30">
            <v>6</v>
          </cell>
          <cell r="K30"/>
          <cell r="L30">
            <v>6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1</v>
          </cell>
        </row>
        <row r="32">
          <cell r="H32" t="str">
            <v xml:space="preserve">105500-P.S.R. CALETA HORNOS        </v>
          </cell>
          <cell r="I32"/>
          <cell r="J32">
            <v>2</v>
          </cell>
          <cell r="K32"/>
          <cell r="L32">
            <v>2</v>
          </cell>
        </row>
        <row r="33">
          <cell r="H33" t="str">
            <v>105505-P.S.R. LOS CHOROS</v>
          </cell>
          <cell r="I33"/>
          <cell r="J33">
            <v>3</v>
          </cell>
          <cell r="K33"/>
          <cell r="L33">
            <v>3</v>
          </cell>
        </row>
        <row r="34">
          <cell r="H34" t="str">
            <v>04105-PAIHUANO</v>
          </cell>
          <cell r="I34"/>
          <cell r="J34">
            <v>0</v>
          </cell>
          <cell r="K34"/>
          <cell r="L34">
            <v>0</v>
          </cell>
        </row>
        <row r="35">
          <cell r="H35" t="str">
            <v>105306-CES. PAIHUANO</v>
          </cell>
          <cell r="I35"/>
          <cell r="J35">
            <v>0</v>
          </cell>
          <cell r="K35"/>
          <cell r="L35">
            <v>0</v>
          </cell>
        </row>
        <row r="36">
          <cell r="H36" t="str">
            <v>04106-VICUÑA</v>
          </cell>
          <cell r="I36">
            <v>19</v>
          </cell>
          <cell r="J36">
            <v>24</v>
          </cell>
          <cell r="K36">
            <v>23</v>
          </cell>
          <cell r="L36">
            <v>66</v>
          </cell>
        </row>
        <row r="37">
          <cell r="H37" t="str">
            <v>105107-HOSPITAL VICUÑA</v>
          </cell>
          <cell r="I37">
            <v>19</v>
          </cell>
          <cell r="J37">
            <v>22</v>
          </cell>
          <cell r="K37">
            <v>22</v>
          </cell>
          <cell r="L37">
            <v>63</v>
          </cell>
        </row>
        <row r="38">
          <cell r="H38" t="str">
            <v>105470-P.S.R. HUANTA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105473-P.S.R. TALCUNA</v>
          </cell>
          <cell r="I39"/>
          <cell r="J39">
            <v>1</v>
          </cell>
          <cell r="K39"/>
          <cell r="L39">
            <v>1</v>
          </cell>
        </row>
        <row r="40">
          <cell r="H40" t="str">
            <v>04201-ILLAPEL</v>
          </cell>
          <cell r="I40">
            <v>27</v>
          </cell>
          <cell r="J40">
            <v>34</v>
          </cell>
          <cell r="K40">
            <v>28</v>
          </cell>
          <cell r="L40">
            <v>89</v>
          </cell>
        </row>
        <row r="41">
          <cell r="H41" t="str">
            <v>105103-HOSPITAL ILLAPEL</v>
          </cell>
          <cell r="I41">
            <v>26</v>
          </cell>
          <cell r="J41">
            <v>27</v>
          </cell>
          <cell r="K41">
            <v>22</v>
          </cell>
          <cell r="L41">
            <v>75</v>
          </cell>
        </row>
        <row r="42">
          <cell r="H42" t="str">
            <v>105326-CESFAM SAN RAFAEL</v>
          </cell>
          <cell r="I42">
            <v>1</v>
          </cell>
          <cell r="J42">
            <v>3</v>
          </cell>
          <cell r="K42">
            <v>5</v>
          </cell>
          <cell r="L42">
            <v>9</v>
          </cell>
        </row>
        <row r="43">
          <cell r="H43" t="str">
            <v>105487-P.S.R. CAÑAS UNO</v>
          </cell>
          <cell r="I43"/>
          <cell r="J43"/>
          <cell r="K43">
            <v>1</v>
          </cell>
          <cell r="L43">
            <v>1</v>
          </cell>
        </row>
        <row r="44">
          <cell r="H44" t="str">
            <v>200366-CESFAM URBANO II</v>
          </cell>
          <cell r="I44">
            <v>0</v>
          </cell>
          <cell r="J44">
            <v>4</v>
          </cell>
          <cell r="K44">
            <v>0</v>
          </cell>
          <cell r="L44">
            <v>4</v>
          </cell>
        </row>
        <row r="45">
          <cell r="H45" t="str">
            <v>04202-CANELA</v>
          </cell>
          <cell r="I45">
            <v>2</v>
          </cell>
          <cell r="J45">
            <v>3</v>
          </cell>
          <cell r="K45">
            <v>2</v>
          </cell>
          <cell r="L45">
            <v>7</v>
          </cell>
        </row>
        <row r="46">
          <cell r="H46" t="str">
            <v>105309-CES. RURAL CANELA</v>
          </cell>
          <cell r="I46">
            <v>2</v>
          </cell>
          <cell r="J46">
            <v>3</v>
          </cell>
          <cell r="K46">
            <v>2</v>
          </cell>
          <cell r="L46">
            <v>7</v>
          </cell>
        </row>
        <row r="47">
          <cell r="H47" t="str">
            <v>04203-LOS VILOS</v>
          </cell>
          <cell r="I47">
            <v>11</v>
          </cell>
          <cell r="J47">
            <v>11</v>
          </cell>
          <cell r="K47">
            <v>7</v>
          </cell>
          <cell r="L47">
            <v>29</v>
          </cell>
        </row>
        <row r="48">
          <cell r="H48" t="str">
            <v>105108-HOSPITAL LOS VILOS</v>
          </cell>
          <cell r="I48">
            <v>7</v>
          </cell>
          <cell r="J48">
            <v>10</v>
          </cell>
          <cell r="K48">
            <v>7</v>
          </cell>
          <cell r="L48">
            <v>24</v>
          </cell>
        </row>
        <row r="49">
          <cell r="H49" t="str">
            <v xml:space="preserve">105478-P.S.R. CAIMANES                   </v>
          </cell>
          <cell r="I49">
            <v>1</v>
          </cell>
          <cell r="J49">
            <v>1</v>
          </cell>
          <cell r="K49"/>
          <cell r="L49">
            <v>2</v>
          </cell>
        </row>
        <row r="50">
          <cell r="H50" t="str">
            <v>105480-P.S.R. QUILIMARI</v>
          </cell>
          <cell r="I50">
            <v>3</v>
          </cell>
          <cell r="J50"/>
          <cell r="K50"/>
          <cell r="L50">
            <v>3</v>
          </cell>
        </row>
        <row r="51">
          <cell r="H51" t="str">
            <v>04204-SALAMANCA</v>
          </cell>
          <cell r="I51">
            <v>15</v>
          </cell>
          <cell r="J51">
            <v>17</v>
          </cell>
          <cell r="K51">
            <v>7</v>
          </cell>
          <cell r="L51">
            <v>39</v>
          </cell>
        </row>
        <row r="52">
          <cell r="H52" t="str">
            <v>105104-HOSPITAL SALAMANCA</v>
          </cell>
          <cell r="I52">
            <v>15</v>
          </cell>
          <cell r="J52">
            <v>17</v>
          </cell>
          <cell r="K52">
            <v>7</v>
          </cell>
          <cell r="L52">
            <v>39</v>
          </cell>
        </row>
        <row r="53">
          <cell r="H53" t="str">
            <v xml:space="preserve">105452-P.S.R. CUNCUMEN                 </v>
          </cell>
          <cell r="I53"/>
          <cell r="J53">
            <v>0</v>
          </cell>
          <cell r="K53"/>
          <cell r="L53">
            <v>0</v>
          </cell>
        </row>
        <row r="54">
          <cell r="H54" t="str">
            <v>04301-OVALLE</v>
          </cell>
          <cell r="I54">
            <v>61</v>
          </cell>
          <cell r="J54">
            <v>37</v>
          </cell>
          <cell r="K54">
            <v>44</v>
          </cell>
          <cell r="L54">
            <v>142</v>
          </cell>
        </row>
        <row r="55">
          <cell r="H55" t="str">
            <v>105102-HOSPITAL OVALLE</v>
          </cell>
          <cell r="I55">
            <v>40</v>
          </cell>
          <cell r="J55">
            <v>24</v>
          </cell>
          <cell r="K55">
            <v>30</v>
          </cell>
          <cell r="L55">
            <v>94</v>
          </cell>
        </row>
        <row r="56">
          <cell r="H56" t="str">
            <v>105317-CES. JORGE JORDAN D.</v>
          </cell>
          <cell r="I56">
            <v>9</v>
          </cell>
          <cell r="J56">
            <v>12</v>
          </cell>
          <cell r="K56">
            <v>4</v>
          </cell>
          <cell r="L56">
            <v>25</v>
          </cell>
        </row>
        <row r="57">
          <cell r="H57" t="str">
            <v>105322-CES. MARCOS MACUADA</v>
          </cell>
          <cell r="I57">
            <v>11</v>
          </cell>
          <cell r="J57">
            <v>0</v>
          </cell>
          <cell r="K57">
            <v>3</v>
          </cell>
          <cell r="L57">
            <v>14</v>
          </cell>
        </row>
        <row r="58">
          <cell r="H58" t="str">
            <v>105324-CES. SOTAQUI</v>
          </cell>
          <cell r="I58"/>
          <cell r="J58"/>
          <cell r="K58">
            <v>4</v>
          </cell>
          <cell r="L58">
            <v>4</v>
          </cell>
        </row>
        <row r="59">
          <cell r="H59" t="str">
            <v>105722-CECOF SAN JOSE DE LA DEHESA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>105723-CECOF LIMARI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200258-CECOF LOS COPIHUES</v>
          </cell>
          <cell r="I61">
            <v>1</v>
          </cell>
          <cell r="J61"/>
          <cell r="K61"/>
          <cell r="L61">
            <v>1</v>
          </cell>
        </row>
        <row r="62">
          <cell r="H62" t="str">
            <v>200367-CECOF COLONIA LIMARÍ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04302-COMBARBALÁ</v>
          </cell>
          <cell r="I63">
            <v>6</v>
          </cell>
          <cell r="J63">
            <v>4</v>
          </cell>
          <cell r="K63">
            <v>4</v>
          </cell>
          <cell r="L63">
            <v>14</v>
          </cell>
        </row>
        <row r="64">
          <cell r="H64" t="str">
            <v>105105-HOSPITAL COMBARBALÁ</v>
          </cell>
          <cell r="I64">
            <v>6</v>
          </cell>
          <cell r="J64">
            <v>4</v>
          </cell>
          <cell r="K64">
            <v>4</v>
          </cell>
          <cell r="L64">
            <v>14</v>
          </cell>
        </row>
        <row r="65">
          <cell r="H65" t="str">
            <v>04303-MONTE PATRIA</v>
          </cell>
          <cell r="I65">
            <v>6</v>
          </cell>
          <cell r="J65">
            <v>4</v>
          </cell>
          <cell r="K65">
            <v>10</v>
          </cell>
          <cell r="L65">
            <v>20</v>
          </cell>
        </row>
        <row r="66">
          <cell r="H66" t="str">
            <v>105307-CES. RURAL MONTE PATRIA</v>
          </cell>
          <cell r="I66">
            <v>5</v>
          </cell>
          <cell r="J66">
            <v>2</v>
          </cell>
          <cell r="K66">
            <v>2</v>
          </cell>
          <cell r="L66">
            <v>9</v>
          </cell>
        </row>
        <row r="67">
          <cell r="H67" t="str">
            <v>105311-CES. RURAL CHAÑARAL ALTO</v>
          </cell>
          <cell r="I67">
            <v>1</v>
          </cell>
          <cell r="J67">
            <v>2</v>
          </cell>
          <cell r="K67">
            <v>5</v>
          </cell>
          <cell r="L67">
            <v>8</v>
          </cell>
        </row>
        <row r="68">
          <cell r="H68" t="str">
            <v>105312-CES. RURAL CAREN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105318-CES. RURAL EL PALQUI</v>
          </cell>
          <cell r="I69"/>
          <cell r="J69"/>
          <cell r="K69">
            <v>1</v>
          </cell>
          <cell r="L69">
            <v>1</v>
          </cell>
        </row>
        <row r="70">
          <cell r="H70" t="str">
            <v>04304-PUNITAQUI</v>
          </cell>
          <cell r="I70">
            <v>3</v>
          </cell>
          <cell r="J70">
            <v>2</v>
          </cell>
          <cell r="K70">
            <v>4</v>
          </cell>
          <cell r="L70">
            <v>9</v>
          </cell>
        </row>
        <row r="71">
          <cell r="H71" t="str">
            <v>105308-CES. RURAL PUNITAQUI</v>
          </cell>
          <cell r="I71">
            <v>3</v>
          </cell>
          <cell r="J71">
            <v>2</v>
          </cell>
          <cell r="K71">
            <v>4</v>
          </cell>
          <cell r="L71">
            <v>9</v>
          </cell>
        </row>
        <row r="72">
          <cell r="H72" t="str">
            <v>Total general</v>
          </cell>
          <cell r="I72">
            <v>410</v>
          </cell>
          <cell r="J72">
            <v>454</v>
          </cell>
          <cell r="K72">
            <v>422</v>
          </cell>
          <cell r="L72">
            <v>1286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1154</v>
          </cell>
          <cell r="J5">
            <v>735</v>
          </cell>
          <cell r="K5">
            <v>1099</v>
          </cell>
          <cell r="L5">
            <v>2988</v>
          </cell>
        </row>
        <row r="6">
          <cell r="H6" t="str">
            <v>105011-PRAIS</v>
          </cell>
          <cell r="I6">
            <v>0</v>
          </cell>
          <cell r="J6">
            <v>0</v>
          </cell>
          <cell r="K6"/>
          <cell r="L6">
            <v>0</v>
          </cell>
        </row>
        <row r="7">
          <cell r="H7" t="str">
            <v>105100-HOSPITAL LA SERENA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</row>
        <row r="8">
          <cell r="H8" t="str">
            <v>105300-CES. CARDENAL CARO</v>
          </cell>
          <cell r="I8">
            <v>90</v>
          </cell>
          <cell r="J8">
            <v>60</v>
          </cell>
          <cell r="K8">
            <v>166</v>
          </cell>
          <cell r="L8">
            <v>316</v>
          </cell>
        </row>
        <row r="9">
          <cell r="H9" t="str">
            <v>105301-CES. LAS COMPAÑIAS</v>
          </cell>
          <cell r="I9">
            <v>98</v>
          </cell>
          <cell r="J9"/>
          <cell r="K9">
            <v>179</v>
          </cell>
          <cell r="L9">
            <v>277</v>
          </cell>
        </row>
        <row r="10">
          <cell r="H10" t="str">
            <v>105302-CES. PEDRO AGUIRRE C.</v>
          </cell>
          <cell r="I10">
            <v>197</v>
          </cell>
          <cell r="J10">
            <v>155</v>
          </cell>
          <cell r="K10">
            <v>201</v>
          </cell>
          <cell r="L10">
            <v>553</v>
          </cell>
        </row>
        <row r="11">
          <cell r="H11" t="str">
            <v>105313-CES. SCHAFFHAUSER</v>
          </cell>
          <cell r="I11">
            <v>186</v>
          </cell>
          <cell r="J11">
            <v>157</v>
          </cell>
          <cell r="K11">
            <v>218</v>
          </cell>
          <cell r="L11">
            <v>561</v>
          </cell>
        </row>
        <row r="12">
          <cell r="H12" t="str">
            <v>105319-CES. CARDENAL R.S.H.</v>
          </cell>
          <cell r="I12">
            <v>298</v>
          </cell>
          <cell r="J12">
            <v>165</v>
          </cell>
          <cell r="K12">
            <v>145</v>
          </cell>
          <cell r="L12">
            <v>608</v>
          </cell>
        </row>
        <row r="13">
          <cell r="H13" t="str">
            <v>105325-CESFAM JUAN PABLO II</v>
          </cell>
          <cell r="I13">
            <v>197</v>
          </cell>
          <cell r="J13">
            <v>137</v>
          </cell>
          <cell r="K13">
            <v>135</v>
          </cell>
          <cell r="L13">
            <v>469</v>
          </cell>
        </row>
        <row r="14">
          <cell r="H14" t="str">
            <v xml:space="preserve">105400-P.S.R. ALGARROBITO            </v>
          </cell>
          <cell r="I14">
            <v>39</v>
          </cell>
          <cell r="J14">
            <v>36</v>
          </cell>
          <cell r="K14">
            <v>26</v>
          </cell>
          <cell r="L14">
            <v>101</v>
          </cell>
        </row>
        <row r="15">
          <cell r="H15" t="str">
            <v>105401-P.S.R. LAS ROJAS</v>
          </cell>
          <cell r="I15">
            <v>7</v>
          </cell>
          <cell r="J15">
            <v>4</v>
          </cell>
          <cell r="K15">
            <v>2</v>
          </cell>
          <cell r="L15">
            <v>13</v>
          </cell>
        </row>
        <row r="16">
          <cell r="H16" t="str">
            <v>105402-P.S.R. EL ROMERO</v>
          </cell>
          <cell r="I16">
            <v>8</v>
          </cell>
          <cell r="J16">
            <v>5</v>
          </cell>
          <cell r="K16">
            <v>4</v>
          </cell>
          <cell r="L16">
            <v>17</v>
          </cell>
        </row>
        <row r="17">
          <cell r="H17" t="str">
            <v>105499-P.S.R. LAMBERT</v>
          </cell>
          <cell r="I17">
            <v>1</v>
          </cell>
          <cell r="J17">
            <v>3</v>
          </cell>
          <cell r="K17"/>
          <cell r="L17">
            <v>4</v>
          </cell>
        </row>
        <row r="18">
          <cell r="H18" t="str">
            <v>105700-CECOF VILLA EL INDIO</v>
          </cell>
          <cell r="I18">
            <v>7</v>
          </cell>
          <cell r="J18"/>
          <cell r="K18">
            <v>1</v>
          </cell>
          <cell r="L18">
            <v>8</v>
          </cell>
        </row>
        <row r="19">
          <cell r="H19" t="str">
            <v>105701-CECOF VILLA ALEMANIA</v>
          </cell>
          <cell r="I19"/>
          <cell r="J19"/>
          <cell r="K19">
            <v>12</v>
          </cell>
          <cell r="L19">
            <v>12</v>
          </cell>
        </row>
        <row r="20">
          <cell r="H20" t="str">
            <v>105702-CECOF VILLA LAMBERT</v>
          </cell>
          <cell r="I20">
            <v>26</v>
          </cell>
          <cell r="J20">
            <v>13</v>
          </cell>
          <cell r="K20">
            <v>10</v>
          </cell>
          <cell r="L20">
            <v>49</v>
          </cell>
        </row>
        <row r="21">
          <cell r="H21" t="str">
            <v>04102-COQUIMBO</v>
          </cell>
          <cell r="I21">
            <v>1659</v>
          </cell>
          <cell r="J21">
            <v>1459</v>
          </cell>
          <cell r="K21">
            <v>1513</v>
          </cell>
          <cell r="L21">
            <v>4631</v>
          </cell>
        </row>
        <row r="22">
          <cell r="H22" t="str">
            <v>105101-HOSPITAL COQUIMBO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</row>
        <row r="23">
          <cell r="H23" t="str">
            <v>105303-CES. SAN JUAN</v>
          </cell>
          <cell r="I23">
            <v>125</v>
          </cell>
          <cell r="J23">
            <v>133</v>
          </cell>
          <cell r="K23">
            <v>179</v>
          </cell>
          <cell r="L23">
            <v>437</v>
          </cell>
        </row>
        <row r="24">
          <cell r="H24" t="str">
            <v>105304-CES. SANTA CECILIA</v>
          </cell>
          <cell r="I24">
            <v>222</v>
          </cell>
          <cell r="J24">
            <v>251</v>
          </cell>
          <cell r="K24">
            <v>336</v>
          </cell>
          <cell r="L24">
            <v>809</v>
          </cell>
        </row>
        <row r="25">
          <cell r="H25" t="str">
            <v>105305-CES. TIERRAS BLANCAS</v>
          </cell>
          <cell r="I25">
            <v>437</v>
          </cell>
          <cell r="J25">
            <v>463</v>
          </cell>
          <cell r="K25">
            <v>327</v>
          </cell>
          <cell r="L25">
            <v>1227</v>
          </cell>
        </row>
        <row r="26">
          <cell r="H26" t="str">
            <v>105321-CES. RURAL  TONGOY</v>
          </cell>
          <cell r="I26">
            <v>66</v>
          </cell>
          <cell r="J26">
            <v>53</v>
          </cell>
          <cell r="K26">
            <v>18</v>
          </cell>
          <cell r="L26">
            <v>137</v>
          </cell>
        </row>
        <row r="27">
          <cell r="H27" t="str">
            <v>105323-CES. DR. SERGIO AGUILAR</v>
          </cell>
          <cell r="I27">
            <v>615</v>
          </cell>
          <cell r="J27">
            <v>429</v>
          </cell>
          <cell r="K27">
            <v>518</v>
          </cell>
          <cell r="L27">
            <v>1562</v>
          </cell>
        </row>
        <row r="28">
          <cell r="H28" t="str">
            <v xml:space="preserve">105404-P.S.R. EL TANGUE                         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105405-P.S.R. GUANAQUEROS</v>
          </cell>
          <cell r="I29">
            <v>15</v>
          </cell>
          <cell r="J29">
            <v>22</v>
          </cell>
          <cell r="K29">
            <v>18</v>
          </cell>
          <cell r="L29">
            <v>55</v>
          </cell>
        </row>
        <row r="30">
          <cell r="H30" t="str">
            <v>105406-P.S.R. PAN DE AZUCAR</v>
          </cell>
          <cell r="I30">
            <v>97</v>
          </cell>
          <cell r="J30">
            <v>63</v>
          </cell>
          <cell r="K30">
            <v>53</v>
          </cell>
          <cell r="L30">
            <v>213</v>
          </cell>
        </row>
        <row r="31">
          <cell r="H31" t="str">
            <v>105407-P.S.R. TAMBILLOS</v>
          </cell>
          <cell r="I31">
            <v>4</v>
          </cell>
          <cell r="J31">
            <v>6</v>
          </cell>
          <cell r="K31">
            <v>9</v>
          </cell>
          <cell r="L31">
            <v>19</v>
          </cell>
        </row>
        <row r="32">
          <cell r="H32" t="str">
            <v>105600-COSAM Tierras Blancas (CESAM)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</row>
        <row r="33">
          <cell r="H33" t="str">
            <v>105705-CECOF EL ALBA</v>
          </cell>
          <cell r="I33">
            <v>65</v>
          </cell>
          <cell r="J33">
            <v>30</v>
          </cell>
          <cell r="K33">
            <v>34</v>
          </cell>
          <cell r="L33">
            <v>129</v>
          </cell>
        </row>
        <row r="34">
          <cell r="H34" t="str">
            <v>200273-CECOF PUNTA MIRA</v>
          </cell>
          <cell r="I34">
            <v>10</v>
          </cell>
          <cell r="J34">
            <v>9</v>
          </cell>
          <cell r="K34">
            <v>21</v>
          </cell>
          <cell r="L34">
            <v>40</v>
          </cell>
        </row>
        <row r="35">
          <cell r="H35" t="str">
            <v>04103-ANDACOLLO</v>
          </cell>
          <cell r="I35">
            <v>69</v>
          </cell>
          <cell r="J35">
            <v>77</v>
          </cell>
          <cell r="K35">
            <v>112</v>
          </cell>
          <cell r="L35">
            <v>258</v>
          </cell>
        </row>
        <row r="36">
          <cell r="H36" t="str">
            <v>105106-HOSPITAL ANDACOLLO</v>
          </cell>
          <cell r="I36">
            <v>69</v>
          </cell>
          <cell r="J36">
            <v>77</v>
          </cell>
          <cell r="K36">
            <v>112</v>
          </cell>
          <cell r="L36">
            <v>258</v>
          </cell>
        </row>
        <row r="37">
          <cell r="H37" t="str">
            <v>04104-LA HIGUERA</v>
          </cell>
          <cell r="I37">
            <v>29</v>
          </cell>
          <cell r="J37"/>
          <cell r="K37">
            <v>16</v>
          </cell>
          <cell r="L37">
            <v>45</v>
          </cell>
        </row>
        <row r="38">
          <cell r="H38" t="str">
            <v>105314-CES. LA HIGUERA</v>
          </cell>
          <cell r="I38">
            <v>29</v>
          </cell>
          <cell r="J38"/>
          <cell r="K38">
            <v>16</v>
          </cell>
          <cell r="L38">
            <v>45</v>
          </cell>
        </row>
        <row r="39">
          <cell r="H39" t="str">
            <v>04105-PAIHUANO</v>
          </cell>
          <cell r="I39">
            <v>94</v>
          </cell>
          <cell r="J39">
            <v>94</v>
          </cell>
          <cell r="K39">
            <v>63</v>
          </cell>
          <cell r="L39">
            <v>251</v>
          </cell>
        </row>
        <row r="40">
          <cell r="H40" t="str">
            <v>105306-CES. PAIHUANO</v>
          </cell>
          <cell r="I40">
            <v>94</v>
          </cell>
          <cell r="J40">
            <v>94</v>
          </cell>
          <cell r="K40">
            <v>63</v>
          </cell>
          <cell r="L40">
            <v>251</v>
          </cell>
        </row>
        <row r="41">
          <cell r="H41" t="str">
            <v>04106-VICUÑA</v>
          </cell>
          <cell r="I41">
            <v>219</v>
          </cell>
          <cell r="J41">
            <v>220</v>
          </cell>
          <cell r="K41">
            <v>218</v>
          </cell>
          <cell r="L41">
            <v>657</v>
          </cell>
        </row>
        <row r="42">
          <cell r="H42" t="str">
            <v>105107-HOSPITAL VICUÑA</v>
          </cell>
          <cell r="I42">
            <v>154</v>
          </cell>
          <cell r="J42">
            <v>156</v>
          </cell>
          <cell r="K42">
            <v>159</v>
          </cell>
          <cell r="L42">
            <v>469</v>
          </cell>
        </row>
        <row r="43">
          <cell r="H43" t="str">
            <v>105467-P.S.R. DIAGUITAS</v>
          </cell>
          <cell r="I43">
            <v>9</v>
          </cell>
          <cell r="J43">
            <v>10</v>
          </cell>
          <cell r="K43">
            <v>7</v>
          </cell>
          <cell r="L43">
            <v>26</v>
          </cell>
        </row>
        <row r="44">
          <cell r="H44" t="str">
            <v>105468-P.S.R. EL MOLLE</v>
          </cell>
          <cell r="I44">
            <v>2</v>
          </cell>
          <cell r="J44">
            <v>6</v>
          </cell>
          <cell r="K44">
            <v>2</v>
          </cell>
          <cell r="L44">
            <v>10</v>
          </cell>
        </row>
        <row r="45">
          <cell r="H45" t="str">
            <v>105469-P.S.R. EL TAMBO</v>
          </cell>
          <cell r="I45">
            <v>12</v>
          </cell>
          <cell r="J45">
            <v>5</v>
          </cell>
          <cell r="K45">
            <v>10</v>
          </cell>
          <cell r="L45">
            <v>27</v>
          </cell>
        </row>
        <row r="46">
          <cell r="H46" t="str">
            <v>105470-P.S.R. HUANTA</v>
          </cell>
          <cell r="I46">
            <v>6</v>
          </cell>
          <cell r="J46">
            <v>1</v>
          </cell>
          <cell r="K46">
            <v>2</v>
          </cell>
          <cell r="L46">
            <v>9</v>
          </cell>
        </row>
        <row r="47">
          <cell r="H47" t="str">
            <v>105471-P.S.R. PERALILLO</v>
          </cell>
          <cell r="I47">
            <v>5</v>
          </cell>
          <cell r="J47">
            <v>5</v>
          </cell>
          <cell r="K47">
            <v>14</v>
          </cell>
          <cell r="L47">
            <v>24</v>
          </cell>
        </row>
        <row r="48">
          <cell r="H48" t="str">
            <v>105472-P.S.R. RIVADAVIA</v>
          </cell>
          <cell r="I48">
            <v>7</v>
          </cell>
          <cell r="J48">
            <v>8</v>
          </cell>
          <cell r="K48">
            <v>4</v>
          </cell>
          <cell r="L48">
            <v>19</v>
          </cell>
        </row>
        <row r="49">
          <cell r="H49" t="str">
            <v>105473-P.S.R. TALCUNA</v>
          </cell>
          <cell r="I49">
            <v>7</v>
          </cell>
          <cell r="J49">
            <v>12</v>
          </cell>
          <cell r="K49">
            <v>6</v>
          </cell>
          <cell r="L49">
            <v>25</v>
          </cell>
        </row>
        <row r="50">
          <cell r="H50" t="str">
            <v>105474-P.S.R. CHAPILCA</v>
          </cell>
          <cell r="I50"/>
          <cell r="J50">
            <v>4</v>
          </cell>
          <cell r="K50">
            <v>5</v>
          </cell>
          <cell r="L50">
            <v>9</v>
          </cell>
        </row>
        <row r="51">
          <cell r="H51" t="str">
            <v>105502-P.S.R. CALINGASTA</v>
          </cell>
          <cell r="I51">
            <v>16</v>
          </cell>
          <cell r="J51">
            <v>12</v>
          </cell>
          <cell r="K51">
            <v>8</v>
          </cell>
          <cell r="L51">
            <v>36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  <cell r="K52">
            <v>1</v>
          </cell>
          <cell r="L52">
            <v>3</v>
          </cell>
        </row>
        <row r="53">
          <cell r="H53" t="str">
            <v>04201-ILLAPEL</v>
          </cell>
          <cell r="I53">
            <v>267</v>
          </cell>
          <cell r="J53">
            <v>189</v>
          </cell>
          <cell r="K53">
            <v>202</v>
          </cell>
          <cell r="L53">
            <v>658</v>
          </cell>
        </row>
        <row r="54">
          <cell r="H54" t="str">
            <v>105103-HOSPITAL ILLAPEL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H55" t="str">
            <v>105326-CESFAM SAN RAFAEL</v>
          </cell>
          <cell r="I55">
            <v>83</v>
          </cell>
          <cell r="J55">
            <v>50</v>
          </cell>
          <cell r="K55">
            <v>65</v>
          </cell>
          <cell r="L55">
            <v>198</v>
          </cell>
        </row>
        <row r="56">
          <cell r="H56" t="str">
            <v xml:space="preserve">105443-P.S.R. CARCAMO                   </v>
          </cell>
          <cell r="I56">
            <v>1</v>
          </cell>
          <cell r="J56">
            <v>2</v>
          </cell>
          <cell r="K56">
            <v>5</v>
          </cell>
          <cell r="L56">
            <v>8</v>
          </cell>
        </row>
        <row r="57">
          <cell r="H57" t="str">
            <v>105444-P.S.R. HUINTIL</v>
          </cell>
          <cell r="I57"/>
          <cell r="J57">
            <v>5</v>
          </cell>
          <cell r="K57">
            <v>5</v>
          </cell>
          <cell r="L57">
            <v>10</v>
          </cell>
        </row>
        <row r="58">
          <cell r="H58" t="str">
            <v>105445-P.S.R. LIMAHUIDA</v>
          </cell>
          <cell r="I58">
            <v>8</v>
          </cell>
          <cell r="J58">
            <v>5</v>
          </cell>
          <cell r="K58">
            <v>7</v>
          </cell>
          <cell r="L58">
            <v>20</v>
          </cell>
        </row>
        <row r="59">
          <cell r="H59" t="str">
            <v>105446-P.S.R. MATANCILLA</v>
          </cell>
          <cell r="I59">
            <v>2</v>
          </cell>
          <cell r="J59">
            <v>1</v>
          </cell>
          <cell r="K59"/>
          <cell r="L59">
            <v>3</v>
          </cell>
        </row>
        <row r="60">
          <cell r="H60" t="str">
            <v>105447-P.S.R. PERALILLO</v>
          </cell>
          <cell r="I60">
            <v>10</v>
          </cell>
          <cell r="J60">
            <v>7</v>
          </cell>
          <cell r="K60">
            <v>5</v>
          </cell>
          <cell r="L60">
            <v>22</v>
          </cell>
        </row>
        <row r="61">
          <cell r="H61" t="str">
            <v>105448-P.S.R. SANTA VIRGINIA</v>
          </cell>
          <cell r="I61">
            <v>1</v>
          </cell>
          <cell r="J61">
            <v>2</v>
          </cell>
          <cell r="K61">
            <v>2</v>
          </cell>
          <cell r="L61">
            <v>5</v>
          </cell>
        </row>
        <row r="62">
          <cell r="H62" t="str">
            <v>105449-P.S.R. TUNGA NORTE</v>
          </cell>
          <cell r="I62">
            <v>1</v>
          </cell>
          <cell r="J62"/>
          <cell r="K62"/>
          <cell r="L62">
            <v>1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  <cell r="K63">
            <v>5</v>
          </cell>
          <cell r="L63">
            <v>15</v>
          </cell>
        </row>
        <row r="64">
          <cell r="H64" t="str">
            <v>105486-P.S.R. TUNGA SUR</v>
          </cell>
          <cell r="I64">
            <v>2</v>
          </cell>
          <cell r="J64"/>
          <cell r="K64">
            <v>5</v>
          </cell>
          <cell r="L64">
            <v>7</v>
          </cell>
        </row>
        <row r="65">
          <cell r="H65" t="str">
            <v>105487-P.S.R. CAÑAS UNO</v>
          </cell>
          <cell r="I65">
            <v>18</v>
          </cell>
          <cell r="J65">
            <v>14</v>
          </cell>
          <cell r="K65">
            <v>15</v>
          </cell>
          <cell r="L65">
            <v>47</v>
          </cell>
        </row>
        <row r="66">
          <cell r="H66" t="str">
            <v>105496-P.S.R. PINTACURA SUR</v>
          </cell>
          <cell r="I66">
            <v>1</v>
          </cell>
          <cell r="J66">
            <v>4</v>
          </cell>
          <cell r="K66">
            <v>4</v>
          </cell>
          <cell r="L66">
            <v>9</v>
          </cell>
        </row>
        <row r="67">
          <cell r="H67" t="str">
            <v>105504-P.S.R. SOCAVON</v>
          </cell>
          <cell r="I67">
            <v>8</v>
          </cell>
          <cell r="J67">
            <v>2</v>
          </cell>
          <cell r="K67">
            <v>4</v>
          </cell>
          <cell r="L67">
            <v>14</v>
          </cell>
        </row>
        <row r="68">
          <cell r="H68" t="str">
            <v>200366-CESFAM URBANO II</v>
          </cell>
          <cell r="I68">
            <v>127</v>
          </cell>
          <cell r="J68">
            <v>92</v>
          </cell>
          <cell r="K68">
            <v>80</v>
          </cell>
          <cell r="L68">
            <v>299</v>
          </cell>
        </row>
        <row r="69">
          <cell r="H69" t="str">
            <v>04202-CANELA</v>
          </cell>
          <cell r="I69">
            <v>96</v>
          </cell>
          <cell r="J69">
            <v>65</v>
          </cell>
          <cell r="K69">
            <v>97</v>
          </cell>
          <cell r="L69">
            <v>258</v>
          </cell>
        </row>
        <row r="70">
          <cell r="H70" t="str">
            <v>105309-CES. RURAL CANELA</v>
          </cell>
          <cell r="I70">
            <v>96</v>
          </cell>
          <cell r="J70">
            <v>65</v>
          </cell>
          <cell r="K70">
            <v>97</v>
          </cell>
          <cell r="L70">
            <v>258</v>
          </cell>
        </row>
        <row r="71">
          <cell r="H71" t="str">
            <v>04203-LOS VILOS</v>
          </cell>
          <cell r="I71">
            <v>202</v>
          </cell>
          <cell r="J71">
            <v>161</v>
          </cell>
          <cell r="K71">
            <v>170</v>
          </cell>
          <cell r="L71">
            <v>533</v>
          </cell>
        </row>
        <row r="72">
          <cell r="H72" t="str">
            <v>105108-HOSPITAL LOS VILOS</v>
          </cell>
          <cell r="I72">
            <v>165</v>
          </cell>
          <cell r="J72">
            <v>141</v>
          </cell>
          <cell r="K72">
            <v>150</v>
          </cell>
          <cell r="L72">
            <v>456</v>
          </cell>
        </row>
        <row r="73">
          <cell r="H73" t="str">
            <v xml:space="preserve">105478-P.S.R. CAIMANES                   </v>
          </cell>
          <cell r="I73">
            <v>12</v>
          </cell>
          <cell r="J73">
            <v>5</v>
          </cell>
          <cell r="K73">
            <v>12</v>
          </cell>
          <cell r="L73">
            <v>29</v>
          </cell>
        </row>
        <row r="74">
          <cell r="H74" t="str">
            <v>105479-P.S.R. GUANGUALI</v>
          </cell>
          <cell r="I74">
            <v>2</v>
          </cell>
          <cell r="J74">
            <v>3</v>
          </cell>
          <cell r="K74">
            <v>3</v>
          </cell>
          <cell r="L74">
            <v>8</v>
          </cell>
        </row>
        <row r="75">
          <cell r="H75" t="str">
            <v>105480-P.S.R. QUILIMARI</v>
          </cell>
          <cell r="I75">
            <v>15</v>
          </cell>
          <cell r="J75">
            <v>9</v>
          </cell>
          <cell r="K75">
            <v>4</v>
          </cell>
          <cell r="L75">
            <v>28</v>
          </cell>
        </row>
        <row r="76">
          <cell r="H76" t="str">
            <v>105481-P.S.R. TILAMA</v>
          </cell>
          <cell r="I76">
            <v>3</v>
          </cell>
          <cell r="J76">
            <v>1</v>
          </cell>
          <cell r="K76">
            <v>1</v>
          </cell>
          <cell r="L76">
            <v>5</v>
          </cell>
        </row>
        <row r="77">
          <cell r="H77" t="str">
            <v>105511-P.S.R. LOS CONDORES</v>
          </cell>
          <cell r="I77">
            <v>5</v>
          </cell>
          <cell r="J77">
            <v>2</v>
          </cell>
          <cell r="K77"/>
          <cell r="L77">
            <v>7</v>
          </cell>
        </row>
        <row r="78">
          <cell r="H78" t="str">
            <v>04204-SALAMANCA</v>
          </cell>
          <cell r="I78">
            <v>321</v>
          </cell>
          <cell r="J78">
            <v>472</v>
          </cell>
          <cell r="K78">
            <v>254</v>
          </cell>
          <cell r="L78">
            <v>1047</v>
          </cell>
        </row>
        <row r="79">
          <cell r="H79" t="str">
            <v>105104-HOSPITAL SALAMANCA</v>
          </cell>
          <cell r="I79">
            <v>237</v>
          </cell>
          <cell r="J79">
            <v>266</v>
          </cell>
          <cell r="K79">
            <v>254</v>
          </cell>
          <cell r="L79">
            <v>757</v>
          </cell>
        </row>
        <row r="80">
          <cell r="H80" t="str">
            <v xml:space="preserve">105452-P.S.R. CUNCUMEN                 </v>
          </cell>
          <cell r="I80">
            <v>2</v>
          </cell>
          <cell r="J80">
            <v>13</v>
          </cell>
          <cell r="K80"/>
          <cell r="L80">
            <v>15</v>
          </cell>
        </row>
        <row r="81">
          <cell r="H81" t="str">
            <v>105453-P.S.R. TRANQUILLA</v>
          </cell>
          <cell r="I81">
            <v>9</v>
          </cell>
          <cell r="J81">
            <v>16</v>
          </cell>
          <cell r="K81"/>
          <cell r="L81">
            <v>25</v>
          </cell>
        </row>
        <row r="82">
          <cell r="H82" t="str">
            <v>105454-P.S.R. CUNLAGUA</v>
          </cell>
          <cell r="I82">
            <v>3</v>
          </cell>
          <cell r="J82">
            <v>8</v>
          </cell>
          <cell r="K82"/>
          <cell r="L82">
            <v>11</v>
          </cell>
        </row>
        <row r="83">
          <cell r="H83" t="str">
            <v>105455-P.S.R. CHILLEPIN</v>
          </cell>
          <cell r="I83">
            <v>5</v>
          </cell>
          <cell r="J83">
            <v>22</v>
          </cell>
          <cell r="K83"/>
          <cell r="L83">
            <v>27</v>
          </cell>
        </row>
        <row r="84">
          <cell r="H84" t="str">
            <v>105456-P.S.R. LLIMPO</v>
          </cell>
          <cell r="I84">
            <v>8</v>
          </cell>
          <cell r="J84">
            <v>19</v>
          </cell>
          <cell r="K84"/>
          <cell r="L84">
            <v>27</v>
          </cell>
        </row>
        <row r="85">
          <cell r="H85" t="str">
            <v>105457-P.S.R. SAN AGUSTIN</v>
          </cell>
          <cell r="I85">
            <v>1</v>
          </cell>
          <cell r="J85">
            <v>9</v>
          </cell>
          <cell r="K85"/>
          <cell r="L85">
            <v>10</v>
          </cell>
        </row>
        <row r="86">
          <cell r="H86" t="str">
            <v>105458-P.S.R. TAHUINCO</v>
          </cell>
          <cell r="I86">
            <v>23</v>
          </cell>
          <cell r="J86">
            <v>69</v>
          </cell>
          <cell r="K86"/>
          <cell r="L86">
            <v>92</v>
          </cell>
        </row>
        <row r="87">
          <cell r="H87" t="str">
            <v>105491-P.S.R. QUELEN BAJO</v>
          </cell>
          <cell r="I87">
            <v>12</v>
          </cell>
          <cell r="J87">
            <v>25</v>
          </cell>
          <cell r="K87"/>
          <cell r="L87">
            <v>37</v>
          </cell>
        </row>
        <row r="88">
          <cell r="H88" t="str">
            <v>105492-P.S.R. CAMISA</v>
          </cell>
          <cell r="I88">
            <v>11</v>
          </cell>
          <cell r="J88">
            <v>4</v>
          </cell>
          <cell r="K88"/>
          <cell r="L88">
            <v>15</v>
          </cell>
        </row>
        <row r="89">
          <cell r="H89" t="str">
            <v>105501-P.S.R. ARBOLEDA GRANDE</v>
          </cell>
          <cell r="I89">
            <v>10</v>
          </cell>
          <cell r="J89">
            <v>21</v>
          </cell>
          <cell r="K89"/>
          <cell r="L89">
            <v>31</v>
          </cell>
        </row>
        <row r="90">
          <cell r="H90" t="str">
            <v>04301-OVALLE</v>
          </cell>
          <cell r="I90">
            <v>676</v>
          </cell>
          <cell r="J90">
            <v>726</v>
          </cell>
          <cell r="K90">
            <v>566</v>
          </cell>
          <cell r="L90">
            <v>1968</v>
          </cell>
        </row>
        <row r="91">
          <cell r="H91" t="str">
            <v>105102-HOSPITAL OVALLE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</row>
        <row r="92">
          <cell r="H92" t="str">
            <v>105315-CES. RURAL C. DE TAMAYA</v>
          </cell>
          <cell r="I92">
            <v>40</v>
          </cell>
          <cell r="J92">
            <v>59</v>
          </cell>
          <cell r="K92">
            <v>29</v>
          </cell>
          <cell r="L92">
            <v>128</v>
          </cell>
        </row>
        <row r="93">
          <cell r="H93" t="str">
            <v>105317-CES. JORGE JORDAN D.</v>
          </cell>
          <cell r="I93">
            <v>163</v>
          </cell>
          <cell r="J93">
            <v>225</v>
          </cell>
          <cell r="K93">
            <v>175</v>
          </cell>
          <cell r="L93">
            <v>563</v>
          </cell>
        </row>
        <row r="94">
          <cell r="H94" t="str">
            <v>105322-CES. MARCOS MACUADA</v>
          </cell>
          <cell r="I94">
            <v>268</v>
          </cell>
          <cell r="J94">
            <v>266</v>
          </cell>
          <cell r="K94">
            <v>219</v>
          </cell>
          <cell r="L94">
            <v>753</v>
          </cell>
        </row>
        <row r="95">
          <cell r="H95" t="str">
            <v>105324-CES. SOTAQUI</v>
          </cell>
          <cell r="I95">
            <v>42</v>
          </cell>
          <cell r="J95">
            <v>56</v>
          </cell>
          <cell r="K95">
            <v>28</v>
          </cell>
          <cell r="L95">
            <v>126</v>
          </cell>
        </row>
        <row r="96">
          <cell r="H96" t="str">
            <v>105415-P.S.R. BARRAZA</v>
          </cell>
          <cell r="I96">
            <v>8</v>
          </cell>
          <cell r="J96">
            <v>6</v>
          </cell>
          <cell r="K96"/>
          <cell r="L96">
            <v>14</v>
          </cell>
        </row>
        <row r="97">
          <cell r="H97" t="str">
            <v xml:space="preserve">105416-P.S.R. CAMARICO                  </v>
          </cell>
          <cell r="I97">
            <v>19</v>
          </cell>
          <cell r="J97">
            <v>4</v>
          </cell>
          <cell r="K97">
            <v>7</v>
          </cell>
          <cell r="L97">
            <v>30</v>
          </cell>
        </row>
        <row r="98">
          <cell r="H98" t="str">
            <v>105417-P.S.R. ALCONES BAJOS</v>
          </cell>
          <cell r="I98">
            <v>6</v>
          </cell>
          <cell r="J98">
            <v>13</v>
          </cell>
          <cell r="K98">
            <v>8</v>
          </cell>
          <cell r="L98">
            <v>27</v>
          </cell>
        </row>
        <row r="99">
          <cell r="H99" t="str">
            <v>105419-P.S.R. LAS SOSSAS</v>
          </cell>
          <cell r="I99">
            <v>14</v>
          </cell>
          <cell r="J99">
            <v>12</v>
          </cell>
          <cell r="K99">
            <v>9</v>
          </cell>
          <cell r="L99">
            <v>35</v>
          </cell>
        </row>
        <row r="100">
          <cell r="H100" t="str">
            <v>105422-P.S.R. HORNILLOS</v>
          </cell>
          <cell r="I100">
            <v>2</v>
          </cell>
          <cell r="J100">
            <v>1</v>
          </cell>
          <cell r="K100"/>
          <cell r="L100">
            <v>3</v>
          </cell>
        </row>
        <row r="101">
          <cell r="H101" t="str">
            <v>105437-P.S.R. CHALINGA</v>
          </cell>
          <cell r="I101">
            <v>11</v>
          </cell>
          <cell r="J101">
            <v>2</v>
          </cell>
          <cell r="K101">
            <v>8</v>
          </cell>
          <cell r="L101">
            <v>21</v>
          </cell>
        </row>
        <row r="102">
          <cell r="H102" t="str">
            <v>105439-P.S.R. CERRO BLANCO</v>
          </cell>
          <cell r="I102">
            <v>7</v>
          </cell>
          <cell r="J102">
            <v>1</v>
          </cell>
          <cell r="K102">
            <v>4</v>
          </cell>
          <cell r="L102">
            <v>12</v>
          </cell>
        </row>
        <row r="103">
          <cell r="H103" t="str">
            <v>105507-P.S.R. HUAMALATA</v>
          </cell>
          <cell r="I103">
            <v>13</v>
          </cell>
          <cell r="J103">
            <v>9</v>
          </cell>
          <cell r="K103">
            <v>7</v>
          </cell>
          <cell r="L103">
            <v>29</v>
          </cell>
        </row>
        <row r="104">
          <cell r="H104" t="str">
            <v>105510-P.S.R. RECOLETA</v>
          </cell>
          <cell r="I104">
            <v>10</v>
          </cell>
          <cell r="J104">
            <v>9</v>
          </cell>
          <cell r="K104">
            <v>7</v>
          </cell>
          <cell r="L104">
            <v>26</v>
          </cell>
        </row>
        <row r="105">
          <cell r="H105" t="str">
            <v>105722-CECOF SAN JOSE DE LA DEHESA</v>
          </cell>
          <cell r="I105">
            <v>40</v>
          </cell>
          <cell r="J105">
            <v>35</v>
          </cell>
          <cell r="K105">
            <v>32</v>
          </cell>
          <cell r="L105">
            <v>107</v>
          </cell>
        </row>
        <row r="106">
          <cell r="H106" t="str">
            <v>200258-CECOF LOS COPIHUES</v>
          </cell>
          <cell r="I106">
            <v>23</v>
          </cell>
          <cell r="J106">
            <v>28</v>
          </cell>
          <cell r="K106">
            <v>14</v>
          </cell>
          <cell r="L106">
            <v>65</v>
          </cell>
        </row>
        <row r="107">
          <cell r="H107" t="str">
            <v>200367-CECOF COLONIA LIMARÍ</v>
          </cell>
          <cell r="I107">
            <v>10</v>
          </cell>
          <cell r="J107"/>
          <cell r="K107">
            <v>19</v>
          </cell>
          <cell r="L107">
            <v>29</v>
          </cell>
        </row>
        <row r="108">
          <cell r="H108" t="str">
            <v>04302-COMBARBALÁ</v>
          </cell>
          <cell r="I108">
            <v>85</v>
          </cell>
          <cell r="J108">
            <v>143</v>
          </cell>
          <cell r="K108">
            <v>94</v>
          </cell>
          <cell r="L108">
            <v>322</v>
          </cell>
        </row>
        <row r="109">
          <cell r="H109" t="str">
            <v>105105-HOSPITAL COMBARBALÁ</v>
          </cell>
          <cell r="I109">
            <v>52</v>
          </cell>
          <cell r="J109">
            <v>74</v>
          </cell>
          <cell r="K109">
            <v>73</v>
          </cell>
          <cell r="L109">
            <v>199</v>
          </cell>
        </row>
        <row r="110">
          <cell r="H110" t="str">
            <v>105434-P.S.R. SAN MARCOS</v>
          </cell>
          <cell r="I110">
            <v>2</v>
          </cell>
          <cell r="J110"/>
          <cell r="K110">
            <v>2</v>
          </cell>
          <cell r="L110">
            <v>4</v>
          </cell>
        </row>
        <row r="111">
          <cell r="H111" t="str">
            <v>105441-P.S.R. MANQUEHUA</v>
          </cell>
          <cell r="I111">
            <v>7</v>
          </cell>
          <cell r="J111">
            <v>12</v>
          </cell>
          <cell r="K111">
            <v>1</v>
          </cell>
          <cell r="L111">
            <v>20</v>
          </cell>
        </row>
        <row r="112">
          <cell r="H112" t="str">
            <v xml:space="preserve">105459-P.S.R. BARRANCAS                </v>
          </cell>
          <cell r="I112">
            <v>2</v>
          </cell>
          <cell r="J112"/>
          <cell r="K112">
            <v>2</v>
          </cell>
          <cell r="L112">
            <v>4</v>
          </cell>
        </row>
        <row r="113">
          <cell r="H113" t="str">
            <v>105460-P.S.R. COGOTI 18</v>
          </cell>
          <cell r="I113">
            <v>1</v>
          </cell>
          <cell r="J113"/>
          <cell r="K113"/>
          <cell r="L113">
            <v>1</v>
          </cell>
        </row>
        <row r="114">
          <cell r="H114" t="str">
            <v>105461-P.S.R. EL HUACHO</v>
          </cell>
          <cell r="I114">
            <v>4</v>
          </cell>
          <cell r="J114">
            <v>1</v>
          </cell>
          <cell r="K114">
            <v>1</v>
          </cell>
          <cell r="L114">
            <v>6</v>
          </cell>
        </row>
        <row r="115">
          <cell r="H115" t="str">
            <v>105462-P.S.R. EL SAUCE</v>
          </cell>
          <cell r="I115">
            <v>4</v>
          </cell>
          <cell r="J115">
            <v>2</v>
          </cell>
          <cell r="K115">
            <v>7</v>
          </cell>
          <cell r="L115">
            <v>13</v>
          </cell>
        </row>
        <row r="116">
          <cell r="H116" t="str">
            <v>105463-P.S.R. QUILITAPIA</v>
          </cell>
          <cell r="I116">
            <v>3</v>
          </cell>
          <cell r="J116">
            <v>46</v>
          </cell>
          <cell r="K116">
            <v>4</v>
          </cell>
          <cell r="L116">
            <v>53</v>
          </cell>
        </row>
        <row r="117">
          <cell r="H117" t="str">
            <v>105464-P.S.R. LA LIGUA</v>
          </cell>
          <cell r="I117"/>
          <cell r="J117">
            <v>4</v>
          </cell>
          <cell r="K117">
            <v>1</v>
          </cell>
          <cell r="L117">
            <v>5</v>
          </cell>
        </row>
        <row r="118">
          <cell r="H118" t="str">
            <v>105465-P.S.R. RAMADILLA</v>
          </cell>
          <cell r="I118">
            <v>5</v>
          </cell>
          <cell r="J118"/>
          <cell r="K118">
            <v>3</v>
          </cell>
          <cell r="L118">
            <v>8</v>
          </cell>
        </row>
        <row r="119">
          <cell r="H119" t="str">
            <v>105466-P.S.R. VALLE HERMOSO</v>
          </cell>
          <cell r="I119">
            <v>4</v>
          </cell>
          <cell r="J119">
            <v>3</v>
          </cell>
          <cell r="K119"/>
          <cell r="L119">
            <v>7</v>
          </cell>
        </row>
        <row r="120">
          <cell r="H120" t="str">
            <v>105490-P.S.R. EL DURAZNO</v>
          </cell>
          <cell r="I120">
            <v>1</v>
          </cell>
          <cell r="J120">
            <v>1</v>
          </cell>
          <cell r="K120"/>
          <cell r="L120">
            <v>2</v>
          </cell>
        </row>
        <row r="121">
          <cell r="H121" t="str">
            <v>04303-MONTE PATRIA</v>
          </cell>
          <cell r="I121">
            <v>233</v>
          </cell>
          <cell r="J121">
            <v>202</v>
          </cell>
          <cell r="K121">
            <v>235</v>
          </cell>
          <cell r="L121">
            <v>670</v>
          </cell>
        </row>
        <row r="122">
          <cell r="H122" t="str">
            <v>105307-CES. RURAL MONTE PATRIA</v>
          </cell>
          <cell r="I122">
            <v>134</v>
          </cell>
          <cell r="J122">
            <v>108</v>
          </cell>
          <cell r="K122">
            <v>113</v>
          </cell>
          <cell r="L122">
            <v>355</v>
          </cell>
        </row>
        <row r="123">
          <cell r="H123" t="str">
            <v>105311-CES. RURAL CHAÑARAL ALTO</v>
          </cell>
          <cell r="I123">
            <v>38</v>
          </cell>
          <cell r="J123">
            <v>28</v>
          </cell>
          <cell r="K123">
            <v>16</v>
          </cell>
          <cell r="L123">
            <v>82</v>
          </cell>
        </row>
        <row r="124">
          <cell r="H124" t="str">
            <v>105312-CES. RURAL CAREN</v>
          </cell>
          <cell r="I124">
            <v>10</v>
          </cell>
          <cell r="J124">
            <v>0</v>
          </cell>
          <cell r="K124">
            <v>3</v>
          </cell>
          <cell r="L124">
            <v>13</v>
          </cell>
        </row>
        <row r="125">
          <cell r="H125" t="str">
            <v>105318-CES. RURAL EL PALQUI</v>
          </cell>
          <cell r="I125">
            <v>51</v>
          </cell>
          <cell r="J125">
            <v>66</v>
          </cell>
          <cell r="K125">
            <v>103</v>
          </cell>
          <cell r="L125">
            <v>220</v>
          </cell>
        </row>
        <row r="126">
          <cell r="H126" t="str">
            <v>04304-PUNITAQUI</v>
          </cell>
          <cell r="I126">
            <v>120</v>
          </cell>
          <cell r="J126">
            <v>65</v>
          </cell>
          <cell r="K126">
            <v>56</v>
          </cell>
          <cell r="L126">
            <v>241</v>
          </cell>
        </row>
        <row r="127">
          <cell r="H127" t="str">
            <v>105308-CES. RURAL PUNITAQUI</v>
          </cell>
          <cell r="I127">
            <v>120</v>
          </cell>
          <cell r="J127">
            <v>65</v>
          </cell>
          <cell r="K127">
            <v>56</v>
          </cell>
          <cell r="L127">
            <v>241</v>
          </cell>
        </row>
        <row r="128">
          <cell r="H128" t="str">
            <v>04305-RIO HURTADO</v>
          </cell>
          <cell r="I128">
            <v>19</v>
          </cell>
          <cell r="J128">
            <v>28</v>
          </cell>
          <cell r="K128">
            <v>21</v>
          </cell>
          <cell r="L128">
            <v>68</v>
          </cell>
        </row>
        <row r="129">
          <cell r="H129" t="str">
            <v>105310-CES. RURAL PICHASCA</v>
          </cell>
          <cell r="I129">
            <v>7</v>
          </cell>
          <cell r="J129">
            <v>14</v>
          </cell>
          <cell r="K129">
            <v>10</v>
          </cell>
          <cell r="L129">
            <v>31</v>
          </cell>
        </row>
        <row r="130">
          <cell r="H130" t="str">
            <v>105409-P.S.R. EL CHAÑAR</v>
          </cell>
          <cell r="I130">
            <v>2</v>
          </cell>
          <cell r="J130"/>
          <cell r="K130">
            <v>1</v>
          </cell>
          <cell r="L130">
            <v>3</v>
          </cell>
        </row>
        <row r="131">
          <cell r="H131" t="str">
            <v>105410-P.S.R. HURTADO</v>
          </cell>
          <cell r="I131"/>
          <cell r="J131"/>
          <cell r="K131">
            <v>1</v>
          </cell>
          <cell r="L131">
            <v>1</v>
          </cell>
        </row>
        <row r="132">
          <cell r="H132" t="str">
            <v>105411-P.S.R. LAS BREAS</v>
          </cell>
          <cell r="I132"/>
          <cell r="J132">
            <v>1</v>
          </cell>
          <cell r="K132">
            <v>2</v>
          </cell>
          <cell r="L132">
            <v>3</v>
          </cell>
        </row>
        <row r="133">
          <cell r="H133" t="str">
            <v>105413-P.S.R. SAMO ALTO</v>
          </cell>
          <cell r="I133">
            <v>7</v>
          </cell>
          <cell r="J133">
            <v>11</v>
          </cell>
          <cell r="K133">
            <v>2</v>
          </cell>
          <cell r="L133">
            <v>20</v>
          </cell>
        </row>
        <row r="134">
          <cell r="H134" t="str">
            <v>105414-P.S.R. SERON</v>
          </cell>
          <cell r="I134">
            <v>3</v>
          </cell>
          <cell r="J134">
            <v>2</v>
          </cell>
          <cell r="K134">
            <v>2</v>
          </cell>
          <cell r="L134">
            <v>7</v>
          </cell>
        </row>
        <row r="135">
          <cell r="H135" t="str">
            <v>105503-P.S.R. TABAQUEROS</v>
          </cell>
          <cell r="I135"/>
          <cell r="J135"/>
          <cell r="K135">
            <v>3</v>
          </cell>
          <cell r="L135">
            <v>3</v>
          </cell>
        </row>
        <row r="136">
          <cell r="H136" t="str">
            <v>Total general</v>
          </cell>
          <cell r="I136">
            <v>5243</v>
          </cell>
          <cell r="J136">
            <v>4636</v>
          </cell>
          <cell r="K136">
            <v>4716</v>
          </cell>
          <cell r="L136">
            <v>14595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14797</v>
          </cell>
          <cell r="J5">
            <v>12136</v>
          </cell>
          <cell r="K5">
            <v>13461</v>
          </cell>
          <cell r="L5">
            <v>40394</v>
          </cell>
        </row>
        <row r="6">
          <cell r="H6" t="str">
            <v>105011-PRAIS</v>
          </cell>
          <cell r="I6">
            <v>92</v>
          </cell>
          <cell r="J6">
            <v>84</v>
          </cell>
          <cell r="K6">
            <v>146</v>
          </cell>
          <cell r="L6">
            <v>322</v>
          </cell>
        </row>
        <row r="7">
          <cell r="H7" t="str">
            <v>105300-CES. CARDENAL CARO</v>
          </cell>
          <cell r="I7">
            <v>2113</v>
          </cell>
          <cell r="J7">
            <v>1609</v>
          </cell>
          <cell r="K7">
            <v>1993</v>
          </cell>
          <cell r="L7">
            <v>5715</v>
          </cell>
        </row>
        <row r="8">
          <cell r="H8" t="str">
            <v>105301-CES. LAS COMPAÑIAS</v>
          </cell>
          <cell r="I8">
            <v>2264</v>
          </cell>
          <cell r="J8">
            <v>2250</v>
          </cell>
          <cell r="K8">
            <v>2721</v>
          </cell>
          <cell r="L8">
            <v>7235</v>
          </cell>
        </row>
        <row r="9">
          <cell r="H9" t="str">
            <v>105302-CES. PEDRO AGUIRRE C.</v>
          </cell>
          <cell r="I9">
            <v>1988</v>
          </cell>
          <cell r="J9">
            <v>1764</v>
          </cell>
          <cell r="K9">
            <v>1810</v>
          </cell>
          <cell r="L9">
            <v>5562</v>
          </cell>
        </row>
        <row r="10">
          <cell r="H10" t="str">
            <v>105313-CES. SCHAFFHAUSER</v>
          </cell>
          <cell r="I10">
            <v>2364</v>
          </cell>
          <cell r="J10">
            <v>1225</v>
          </cell>
          <cell r="K10">
            <v>1201</v>
          </cell>
          <cell r="L10">
            <v>4790</v>
          </cell>
        </row>
        <row r="11">
          <cell r="H11" t="str">
            <v>105319-CES. CARDENAL R.S.H.</v>
          </cell>
          <cell r="I11">
            <v>3277</v>
          </cell>
          <cell r="J11">
            <v>2869</v>
          </cell>
          <cell r="K11">
            <v>2830</v>
          </cell>
          <cell r="L11">
            <v>8976</v>
          </cell>
        </row>
        <row r="12">
          <cell r="H12" t="str">
            <v>105325-CESFAM JUAN PABLO II</v>
          </cell>
          <cell r="I12">
            <v>1589</v>
          </cell>
          <cell r="J12">
            <v>1388</v>
          </cell>
          <cell r="K12">
            <v>1544</v>
          </cell>
          <cell r="L12">
            <v>4521</v>
          </cell>
        </row>
        <row r="13">
          <cell r="H13" t="str">
            <v xml:space="preserve">105400-P.S.R. ALGARROBITO            </v>
          </cell>
          <cell r="I13">
            <v>272</v>
          </cell>
          <cell r="J13">
            <v>324</v>
          </cell>
          <cell r="K13">
            <v>229</v>
          </cell>
          <cell r="L13">
            <v>825</v>
          </cell>
        </row>
        <row r="14">
          <cell r="H14" t="str">
            <v>105401-P.S.R. LAS ROJAS</v>
          </cell>
          <cell r="I14">
            <v>37</v>
          </cell>
          <cell r="J14">
            <v>33</v>
          </cell>
          <cell r="K14">
            <v>49</v>
          </cell>
          <cell r="L14">
            <v>119</v>
          </cell>
        </row>
        <row r="15">
          <cell r="H15" t="str">
            <v>105402-P.S.R. EL ROMERO</v>
          </cell>
          <cell r="I15">
            <v>29</v>
          </cell>
          <cell r="J15">
            <v>42</v>
          </cell>
          <cell r="K15">
            <v>22</v>
          </cell>
          <cell r="L15">
            <v>93</v>
          </cell>
        </row>
        <row r="16">
          <cell r="H16" t="str">
            <v>105499-P.S.R. LAMBERT</v>
          </cell>
          <cell r="I16">
            <v>25</v>
          </cell>
          <cell r="J16">
            <v>50</v>
          </cell>
          <cell r="K16">
            <v>37</v>
          </cell>
          <cell r="L16">
            <v>112</v>
          </cell>
        </row>
        <row r="17">
          <cell r="H17" t="str">
            <v>105700-CECOF VILLA EL INDIO</v>
          </cell>
          <cell r="I17">
            <v>256</v>
          </cell>
          <cell r="J17">
            <v>142</v>
          </cell>
          <cell r="K17">
            <v>248</v>
          </cell>
          <cell r="L17">
            <v>646</v>
          </cell>
        </row>
        <row r="18">
          <cell r="H18" t="str">
            <v>105701-CECOF VILLA ALEMANIA</v>
          </cell>
          <cell r="I18">
            <v>129</v>
          </cell>
          <cell r="J18">
            <v>61</v>
          </cell>
          <cell r="K18">
            <v>234</v>
          </cell>
          <cell r="L18">
            <v>424</v>
          </cell>
        </row>
        <row r="19">
          <cell r="H19" t="str">
            <v>105702-CECOF VILLA LAMBERT</v>
          </cell>
          <cell r="I19">
            <v>185</v>
          </cell>
          <cell r="J19">
            <v>70</v>
          </cell>
          <cell r="K19">
            <v>155</v>
          </cell>
          <cell r="L19">
            <v>410</v>
          </cell>
        </row>
        <row r="20">
          <cell r="H20" t="str">
            <v>200402-CECOF ARCOS DE PINAMAR</v>
          </cell>
          <cell r="I20">
            <v>177</v>
          </cell>
          <cell r="J20">
            <v>225</v>
          </cell>
          <cell r="K20">
            <v>242</v>
          </cell>
          <cell r="L20">
            <v>644</v>
          </cell>
        </row>
        <row r="21">
          <cell r="H21" t="str">
            <v>04102-COQUIMBO</v>
          </cell>
          <cell r="I21">
            <v>15991</v>
          </cell>
          <cell r="J21">
            <v>14425</v>
          </cell>
          <cell r="K21">
            <v>16029</v>
          </cell>
          <cell r="L21">
            <v>46445</v>
          </cell>
        </row>
        <row r="22">
          <cell r="H22" t="str">
            <v>105101-HOSPITAL COQUIMBO</v>
          </cell>
          <cell r="I22">
            <v>24</v>
          </cell>
          <cell r="J22">
            <v>23</v>
          </cell>
          <cell r="K22">
            <v>14</v>
          </cell>
          <cell r="L22">
            <v>61</v>
          </cell>
        </row>
        <row r="23">
          <cell r="H23" t="str">
            <v>105303-CES. SAN JUAN</v>
          </cell>
          <cell r="I23">
            <v>2438</v>
          </cell>
          <cell r="J23">
            <v>3777</v>
          </cell>
          <cell r="K23">
            <v>3062</v>
          </cell>
          <cell r="L23">
            <v>9277</v>
          </cell>
        </row>
        <row r="24">
          <cell r="H24" t="str">
            <v>105304-CES. SANTA CECILIA</v>
          </cell>
          <cell r="I24">
            <v>3492</v>
          </cell>
          <cell r="J24">
            <v>3431</v>
          </cell>
          <cell r="K24">
            <v>3871</v>
          </cell>
          <cell r="L24">
            <v>10794</v>
          </cell>
        </row>
        <row r="25">
          <cell r="H25" t="str">
            <v>105305-CES. TIERRAS BLANCAS</v>
          </cell>
          <cell r="I25">
            <v>3908</v>
          </cell>
          <cell r="J25">
            <v>3676</v>
          </cell>
          <cell r="K25">
            <v>3240</v>
          </cell>
          <cell r="L25">
            <v>10824</v>
          </cell>
        </row>
        <row r="26">
          <cell r="H26" t="str">
            <v>105321-CES. RURAL  TONGOY</v>
          </cell>
          <cell r="I26">
            <v>693</v>
          </cell>
          <cell r="J26">
            <v>646</v>
          </cell>
          <cell r="K26">
            <v>714</v>
          </cell>
          <cell r="L26">
            <v>2053</v>
          </cell>
        </row>
        <row r="27">
          <cell r="H27" t="str">
            <v>105323-CES. DR. SERGIO AGUILAR</v>
          </cell>
          <cell r="I27">
            <v>2979</v>
          </cell>
          <cell r="J27">
            <v>1047</v>
          </cell>
          <cell r="K27">
            <v>3076</v>
          </cell>
          <cell r="L27">
            <v>7102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13</v>
          </cell>
          <cell r="L28">
            <v>31</v>
          </cell>
        </row>
        <row r="29">
          <cell r="H29" t="str">
            <v>105405-P.S.R. GUANAQUEROS</v>
          </cell>
          <cell r="I29">
            <v>218</v>
          </cell>
          <cell r="J29">
            <v>226</v>
          </cell>
          <cell r="K29">
            <v>279</v>
          </cell>
          <cell r="L29">
            <v>723</v>
          </cell>
        </row>
        <row r="30">
          <cell r="H30" t="str">
            <v>105406-P.S.R. PAN DE AZUCAR</v>
          </cell>
          <cell r="I30">
            <v>976</v>
          </cell>
          <cell r="J30">
            <v>703</v>
          </cell>
          <cell r="K30">
            <v>942</v>
          </cell>
          <cell r="L30">
            <v>2621</v>
          </cell>
        </row>
        <row r="31">
          <cell r="H31" t="str">
            <v>105407-P.S.R. TAMBILLOS</v>
          </cell>
          <cell r="I31">
            <v>55</v>
          </cell>
          <cell r="J31">
            <v>27</v>
          </cell>
          <cell r="K31">
            <v>44</v>
          </cell>
          <cell r="L31">
            <v>126</v>
          </cell>
        </row>
        <row r="32">
          <cell r="H32" t="str">
            <v>105600-COSAM Tierras Blancas (CESAM)</v>
          </cell>
          <cell r="I32">
            <v>12</v>
          </cell>
          <cell r="J32">
            <v>10</v>
          </cell>
          <cell r="K32">
            <v>9</v>
          </cell>
          <cell r="L32">
            <v>31</v>
          </cell>
        </row>
        <row r="33">
          <cell r="H33" t="str">
            <v>105705-CECOF EL ALBA</v>
          </cell>
          <cell r="I33">
            <v>419</v>
          </cell>
          <cell r="J33">
            <v>345</v>
          </cell>
          <cell r="K33">
            <v>401</v>
          </cell>
          <cell r="L33">
            <v>1165</v>
          </cell>
        </row>
        <row r="34">
          <cell r="H34" t="str">
            <v>200273-CECOF PUNTA MIRA</v>
          </cell>
          <cell r="I34">
            <v>759</v>
          </cell>
          <cell r="J34">
            <v>514</v>
          </cell>
          <cell r="K34">
            <v>364</v>
          </cell>
          <cell r="L34">
            <v>1637</v>
          </cell>
        </row>
        <row r="35">
          <cell r="H35" t="str">
            <v>04103-ANDACOLLO</v>
          </cell>
          <cell r="I35">
            <v>1049</v>
          </cell>
          <cell r="J35">
            <v>1299</v>
          </cell>
          <cell r="K35">
            <v>1202</v>
          </cell>
          <cell r="L35">
            <v>3550</v>
          </cell>
        </row>
        <row r="36">
          <cell r="H36" t="str">
            <v>105106-HOSPITAL ANDACOLLO</v>
          </cell>
          <cell r="I36">
            <v>1049</v>
          </cell>
          <cell r="J36">
            <v>1299</v>
          </cell>
          <cell r="K36">
            <v>1202</v>
          </cell>
          <cell r="L36">
            <v>3550</v>
          </cell>
        </row>
        <row r="37">
          <cell r="H37" t="str">
            <v>04104-LA HIGUERA</v>
          </cell>
          <cell r="I37">
            <v>340</v>
          </cell>
          <cell r="J37">
            <v>251</v>
          </cell>
          <cell r="K37">
            <v>274</v>
          </cell>
          <cell r="L37">
            <v>865</v>
          </cell>
        </row>
        <row r="38">
          <cell r="H38" t="str">
            <v>105314-CES. LA HIGUERA</v>
          </cell>
          <cell r="I38">
            <v>175</v>
          </cell>
          <cell r="J38">
            <v>102</v>
          </cell>
          <cell r="K38">
            <v>150</v>
          </cell>
          <cell r="L38">
            <v>427</v>
          </cell>
        </row>
        <row r="39">
          <cell r="H39" t="str">
            <v xml:space="preserve">105500-P.S.R. CALETA HORNOS        </v>
          </cell>
          <cell r="I39">
            <v>57</v>
          </cell>
          <cell r="J39">
            <v>53</v>
          </cell>
          <cell r="K39">
            <v>51</v>
          </cell>
          <cell r="L39">
            <v>161</v>
          </cell>
        </row>
        <row r="40">
          <cell r="H40" t="str">
            <v>105505-P.S.R. LOS CHOROS</v>
          </cell>
          <cell r="I40">
            <v>67</v>
          </cell>
          <cell r="J40">
            <v>55</v>
          </cell>
          <cell r="K40">
            <v>31</v>
          </cell>
          <cell r="L40">
            <v>153</v>
          </cell>
        </row>
        <row r="41">
          <cell r="H41" t="str">
            <v>105506-P.S.R. EL TRAPICHE</v>
          </cell>
          <cell r="I41">
            <v>41</v>
          </cell>
          <cell r="J41">
            <v>41</v>
          </cell>
          <cell r="K41">
            <v>42</v>
          </cell>
          <cell r="L41">
            <v>124</v>
          </cell>
        </row>
        <row r="42">
          <cell r="H42" t="str">
            <v>04105-PAIHUANO</v>
          </cell>
          <cell r="I42">
            <v>459</v>
          </cell>
          <cell r="J42">
            <v>482</v>
          </cell>
          <cell r="K42">
            <v>368</v>
          </cell>
          <cell r="L42">
            <v>1309</v>
          </cell>
        </row>
        <row r="43">
          <cell r="H43" t="str">
            <v>105306-CES. PAIHUANO</v>
          </cell>
          <cell r="I43">
            <v>315</v>
          </cell>
          <cell r="J43">
            <v>325</v>
          </cell>
          <cell r="K43">
            <v>274</v>
          </cell>
          <cell r="L43">
            <v>914</v>
          </cell>
        </row>
        <row r="44">
          <cell r="H44" t="str">
            <v>105475-P.S.R. HORCON</v>
          </cell>
          <cell r="I44">
            <v>32</v>
          </cell>
          <cell r="J44">
            <v>45</v>
          </cell>
          <cell r="K44">
            <v>43</v>
          </cell>
          <cell r="L44">
            <v>120</v>
          </cell>
        </row>
        <row r="45">
          <cell r="H45" t="str">
            <v>105476-P.S.R. MONTE GRANDE</v>
          </cell>
          <cell r="I45">
            <v>40</v>
          </cell>
          <cell r="J45">
            <v>36</v>
          </cell>
          <cell r="K45">
            <v>20</v>
          </cell>
          <cell r="L45">
            <v>96</v>
          </cell>
        </row>
        <row r="46">
          <cell r="H46" t="str">
            <v>105477-P.S.R. PISCO ELQUI</v>
          </cell>
          <cell r="I46">
            <v>72</v>
          </cell>
          <cell r="J46">
            <v>76</v>
          </cell>
          <cell r="K46">
            <v>31</v>
          </cell>
          <cell r="L46">
            <v>179</v>
          </cell>
        </row>
        <row r="47">
          <cell r="H47" t="str">
            <v>04106-VICUÑA</v>
          </cell>
          <cell r="I47">
            <v>2570</v>
          </cell>
          <cell r="J47">
            <v>2042</v>
          </cell>
          <cell r="K47">
            <v>2452</v>
          </cell>
          <cell r="L47">
            <v>7064</v>
          </cell>
        </row>
        <row r="48">
          <cell r="H48" t="str">
            <v>105107-HOSPITAL VICUÑA</v>
          </cell>
          <cell r="I48">
            <v>1610</v>
          </cell>
          <cell r="J48">
            <v>1139</v>
          </cell>
          <cell r="K48">
            <v>1539</v>
          </cell>
          <cell r="L48">
            <v>4288</v>
          </cell>
        </row>
        <row r="49">
          <cell r="H49" t="str">
            <v>105467-P.S.R. DIAGUITAS</v>
          </cell>
          <cell r="I49">
            <v>157</v>
          </cell>
          <cell r="J49">
            <v>92</v>
          </cell>
          <cell r="K49">
            <v>125</v>
          </cell>
          <cell r="L49">
            <v>374</v>
          </cell>
        </row>
        <row r="50">
          <cell r="H50" t="str">
            <v>105468-P.S.R. EL MOLLE</v>
          </cell>
          <cell r="I50">
            <v>88</v>
          </cell>
          <cell r="J50">
            <v>60</v>
          </cell>
          <cell r="K50">
            <v>65</v>
          </cell>
          <cell r="L50">
            <v>213</v>
          </cell>
        </row>
        <row r="51">
          <cell r="H51" t="str">
            <v>105469-P.S.R. EL TAMBO</v>
          </cell>
          <cell r="I51">
            <v>129</v>
          </cell>
          <cell r="J51">
            <v>110</v>
          </cell>
          <cell r="K51">
            <v>114</v>
          </cell>
          <cell r="L51">
            <v>353</v>
          </cell>
        </row>
        <row r="52">
          <cell r="H52" t="str">
            <v>105470-P.S.R. HUANTA</v>
          </cell>
          <cell r="I52">
            <v>19</v>
          </cell>
          <cell r="J52">
            <v>21</v>
          </cell>
          <cell r="K52">
            <v>19</v>
          </cell>
          <cell r="L52">
            <v>59</v>
          </cell>
        </row>
        <row r="53">
          <cell r="H53" t="str">
            <v>105471-P.S.R. PERALILLO</v>
          </cell>
          <cell r="I53">
            <v>94</v>
          </cell>
          <cell r="J53">
            <v>147</v>
          </cell>
          <cell r="K53">
            <v>140</v>
          </cell>
          <cell r="L53">
            <v>381</v>
          </cell>
        </row>
        <row r="54">
          <cell r="H54" t="str">
            <v>105472-P.S.R. RIVADAVIA</v>
          </cell>
          <cell r="I54">
            <v>127</v>
          </cell>
          <cell r="J54">
            <v>75</v>
          </cell>
          <cell r="K54">
            <v>90</v>
          </cell>
          <cell r="L54">
            <v>292</v>
          </cell>
        </row>
        <row r="55">
          <cell r="H55" t="str">
            <v>105473-P.S.R. TALCUNA</v>
          </cell>
          <cell r="I55">
            <v>113</v>
          </cell>
          <cell r="J55">
            <v>112</v>
          </cell>
          <cell r="K55">
            <v>99</v>
          </cell>
          <cell r="L55">
            <v>324</v>
          </cell>
        </row>
        <row r="56">
          <cell r="H56" t="str">
            <v>105474-P.S.R. CHAPILCA</v>
          </cell>
          <cell r="I56">
            <v>16</v>
          </cell>
          <cell r="J56">
            <v>36</v>
          </cell>
          <cell r="K56">
            <v>33</v>
          </cell>
          <cell r="L56">
            <v>85</v>
          </cell>
        </row>
        <row r="57">
          <cell r="H57" t="str">
            <v>105502-P.S.R. CALINGASTA</v>
          </cell>
          <cell r="I57">
            <v>192</v>
          </cell>
          <cell r="J57">
            <v>220</v>
          </cell>
          <cell r="K57">
            <v>210</v>
          </cell>
          <cell r="L57">
            <v>622</v>
          </cell>
        </row>
        <row r="58">
          <cell r="H58" t="str">
            <v>105509-P.S.R. GUALLIGUAICA</v>
          </cell>
          <cell r="I58">
            <v>25</v>
          </cell>
          <cell r="J58">
            <v>30</v>
          </cell>
          <cell r="K58">
            <v>18</v>
          </cell>
          <cell r="L58">
            <v>73</v>
          </cell>
        </row>
        <row r="59">
          <cell r="H59" t="str">
            <v>04201-ILLAPEL</v>
          </cell>
          <cell r="I59">
            <v>2283</v>
          </cell>
          <cell r="J59">
            <v>2956</v>
          </cell>
          <cell r="K59">
            <v>2541</v>
          </cell>
          <cell r="L59">
            <v>7780</v>
          </cell>
        </row>
        <row r="60">
          <cell r="H60" t="str">
            <v>105103-HOSPITAL ILLAPEL</v>
          </cell>
          <cell r="I60">
            <v>60</v>
          </cell>
          <cell r="J60">
            <v>348</v>
          </cell>
          <cell r="K60">
            <v>213</v>
          </cell>
          <cell r="L60">
            <v>621</v>
          </cell>
        </row>
        <row r="61">
          <cell r="H61" t="str">
            <v>105326-CESFAM SAN RAFAEL</v>
          </cell>
          <cell r="I61">
            <v>434</v>
          </cell>
          <cell r="J61">
            <v>1153</v>
          </cell>
          <cell r="K61">
            <v>734</v>
          </cell>
          <cell r="L61">
            <v>2321</v>
          </cell>
        </row>
        <row r="62">
          <cell r="H62" t="str">
            <v xml:space="preserve">105443-P.S.R. CARCAMO                   </v>
          </cell>
          <cell r="I62">
            <v>26</v>
          </cell>
          <cell r="J62">
            <v>61</v>
          </cell>
          <cell r="K62">
            <v>71</v>
          </cell>
          <cell r="L62">
            <v>158</v>
          </cell>
        </row>
        <row r="63">
          <cell r="H63" t="str">
            <v>105444-P.S.R. HUINTIL</v>
          </cell>
          <cell r="I63">
            <v>34</v>
          </cell>
          <cell r="J63">
            <v>44</v>
          </cell>
          <cell r="K63">
            <v>57</v>
          </cell>
          <cell r="L63">
            <v>135</v>
          </cell>
        </row>
        <row r="64">
          <cell r="H64" t="str">
            <v>105445-P.S.R. LIMAHUIDA</v>
          </cell>
          <cell r="I64"/>
          <cell r="J64">
            <v>46</v>
          </cell>
          <cell r="K64">
            <v>36</v>
          </cell>
          <cell r="L64">
            <v>82</v>
          </cell>
        </row>
        <row r="65">
          <cell r="H65" t="str">
            <v>105446-P.S.R. MATANCILLA</v>
          </cell>
          <cell r="I65">
            <v>19</v>
          </cell>
          <cell r="J65">
            <v>11</v>
          </cell>
          <cell r="K65">
            <v>9</v>
          </cell>
          <cell r="L65">
            <v>39</v>
          </cell>
        </row>
        <row r="66">
          <cell r="H66" t="str">
            <v>105447-P.S.R. PERALILLO</v>
          </cell>
          <cell r="I66">
            <v>50</v>
          </cell>
          <cell r="J66">
            <v>46</v>
          </cell>
          <cell r="K66">
            <v>38</v>
          </cell>
          <cell r="L66">
            <v>134</v>
          </cell>
        </row>
        <row r="67">
          <cell r="H67" t="str">
            <v>105448-P.S.R. SANTA VIRGINIA</v>
          </cell>
          <cell r="I67">
            <v>32</v>
          </cell>
          <cell r="J67">
            <v>31</v>
          </cell>
          <cell r="K67">
            <v>61</v>
          </cell>
          <cell r="L67">
            <v>124</v>
          </cell>
        </row>
        <row r="68">
          <cell r="H68" t="str">
            <v>105449-P.S.R. TUNGA NORTE</v>
          </cell>
          <cell r="I68">
            <v>9</v>
          </cell>
          <cell r="J68">
            <v>20</v>
          </cell>
          <cell r="K68">
            <v>21</v>
          </cell>
          <cell r="L68">
            <v>50</v>
          </cell>
        </row>
        <row r="69">
          <cell r="H69" t="str">
            <v>105485-P.S.R. PLAN DE HORNOS</v>
          </cell>
          <cell r="I69">
            <v>84</v>
          </cell>
          <cell r="J69">
            <v>51</v>
          </cell>
          <cell r="K69">
            <v>73</v>
          </cell>
          <cell r="L69">
            <v>208</v>
          </cell>
        </row>
        <row r="70">
          <cell r="H70" t="str">
            <v>105486-P.S.R. TUNGA SUR</v>
          </cell>
          <cell r="I70">
            <v>19</v>
          </cell>
          <cell r="J70">
            <v>31</v>
          </cell>
          <cell r="K70"/>
          <cell r="L70">
            <v>50</v>
          </cell>
        </row>
        <row r="71">
          <cell r="H71" t="str">
            <v>105487-P.S.R. CAÑAS UNO</v>
          </cell>
          <cell r="I71">
            <v>118</v>
          </cell>
          <cell r="J71">
            <v>142</v>
          </cell>
          <cell r="K71">
            <v>140</v>
          </cell>
          <cell r="L71">
            <v>400</v>
          </cell>
        </row>
        <row r="72">
          <cell r="H72" t="str">
            <v>105496-P.S.R. PINTACURA SUR</v>
          </cell>
          <cell r="I72">
            <v>22</v>
          </cell>
          <cell r="J72">
            <v>39</v>
          </cell>
          <cell r="K72">
            <v>47</v>
          </cell>
          <cell r="L72">
            <v>108</v>
          </cell>
        </row>
        <row r="73">
          <cell r="H73" t="str">
            <v>105504-P.S.R. SOCAVON</v>
          </cell>
          <cell r="I73">
            <v>44</v>
          </cell>
          <cell r="J73">
            <v>30</v>
          </cell>
          <cell r="K73">
            <v>35</v>
          </cell>
          <cell r="L73">
            <v>109</v>
          </cell>
        </row>
        <row r="74">
          <cell r="H74" t="str">
            <v>200366-CESFAM URBANO II</v>
          </cell>
          <cell r="I74">
            <v>1332</v>
          </cell>
          <cell r="J74">
            <v>903</v>
          </cell>
          <cell r="K74">
            <v>1006</v>
          </cell>
          <cell r="L74">
            <v>3241</v>
          </cell>
        </row>
        <row r="75">
          <cell r="H75" t="str">
            <v>04202-CANELA</v>
          </cell>
          <cell r="I75">
            <v>843</v>
          </cell>
          <cell r="J75">
            <v>894</v>
          </cell>
          <cell r="K75">
            <v>725</v>
          </cell>
          <cell r="L75">
            <v>2462</v>
          </cell>
        </row>
        <row r="76">
          <cell r="H76" t="str">
            <v>105309-CES. RURAL CANELA</v>
          </cell>
          <cell r="I76">
            <v>578</v>
          </cell>
          <cell r="J76">
            <v>580</v>
          </cell>
          <cell r="K76">
            <v>572</v>
          </cell>
          <cell r="L76">
            <v>1730</v>
          </cell>
        </row>
        <row r="77">
          <cell r="H77" t="str">
            <v xml:space="preserve">105450-P.S.R. MINCHA NORTE            </v>
          </cell>
          <cell r="I77">
            <v>99</v>
          </cell>
          <cell r="J77">
            <v>135</v>
          </cell>
          <cell r="K77">
            <v>62</v>
          </cell>
          <cell r="L77">
            <v>296</v>
          </cell>
        </row>
        <row r="78">
          <cell r="H78" t="str">
            <v>105451-P.S.R. AGUA FRIA</v>
          </cell>
          <cell r="I78">
            <v>33</v>
          </cell>
          <cell r="J78">
            <v>16</v>
          </cell>
          <cell r="K78">
            <v>16</v>
          </cell>
          <cell r="L78">
            <v>65</v>
          </cell>
        </row>
        <row r="79">
          <cell r="H79" t="str">
            <v>105482-P.S.R. CANELA ALTA</v>
          </cell>
          <cell r="I79">
            <v>48</v>
          </cell>
          <cell r="J79">
            <v>50</v>
          </cell>
          <cell r="K79">
            <v>16</v>
          </cell>
          <cell r="L79">
            <v>114</v>
          </cell>
        </row>
        <row r="80">
          <cell r="H80" t="str">
            <v>105483-P.S.R. LOS RULOS</v>
          </cell>
          <cell r="I80">
            <v>14</v>
          </cell>
          <cell r="J80">
            <v>12</v>
          </cell>
          <cell r="K80"/>
          <cell r="L80">
            <v>26</v>
          </cell>
        </row>
        <row r="81">
          <cell r="H81" t="str">
            <v>105484-P.S.R. HUENTELAUQUEN</v>
          </cell>
          <cell r="I81">
            <v>29</v>
          </cell>
          <cell r="J81">
            <v>51</v>
          </cell>
          <cell r="K81">
            <v>29</v>
          </cell>
          <cell r="L81">
            <v>109</v>
          </cell>
        </row>
        <row r="82">
          <cell r="H82" t="str">
            <v>105488-P.S.R. ESPIRITU SANTO</v>
          </cell>
          <cell r="I82">
            <v>10</v>
          </cell>
          <cell r="J82">
            <v>12</v>
          </cell>
          <cell r="K82"/>
          <cell r="L82">
            <v>22</v>
          </cell>
        </row>
        <row r="83">
          <cell r="H83" t="str">
            <v>105493-P.S.R. MINCHA SUR</v>
          </cell>
          <cell r="I83">
            <v>12</v>
          </cell>
          <cell r="J83">
            <v>16</v>
          </cell>
          <cell r="K83"/>
          <cell r="L83">
            <v>28</v>
          </cell>
        </row>
        <row r="84">
          <cell r="H84" t="str">
            <v>105497-P.S.R. JABONERIA</v>
          </cell>
          <cell r="I84">
            <v>11</v>
          </cell>
          <cell r="J84">
            <v>9</v>
          </cell>
          <cell r="K84">
            <v>14</v>
          </cell>
          <cell r="L84">
            <v>34</v>
          </cell>
        </row>
        <row r="85">
          <cell r="H85" t="str">
            <v>105498-P.S.R. QUEBRADA DE LINARES</v>
          </cell>
          <cell r="I85">
            <v>9</v>
          </cell>
          <cell r="J85">
            <v>13</v>
          </cell>
          <cell r="K85">
            <v>16</v>
          </cell>
          <cell r="L85">
            <v>38</v>
          </cell>
        </row>
        <row r="86">
          <cell r="H86" t="str">
            <v>04203-LOS VILOS</v>
          </cell>
          <cell r="I86">
            <v>3177</v>
          </cell>
          <cell r="J86">
            <v>2605</v>
          </cell>
          <cell r="K86">
            <v>2106</v>
          </cell>
          <cell r="L86">
            <v>7888</v>
          </cell>
        </row>
        <row r="87">
          <cell r="H87" t="str">
            <v>105108-HOSPITAL LOS VILOS</v>
          </cell>
          <cell r="I87">
            <v>2547</v>
          </cell>
          <cell r="J87">
            <v>2021</v>
          </cell>
          <cell r="K87">
            <v>1571</v>
          </cell>
          <cell r="L87">
            <v>6139</v>
          </cell>
        </row>
        <row r="88">
          <cell r="H88" t="str">
            <v xml:space="preserve">105478-P.S.R. CAIMANES                   </v>
          </cell>
          <cell r="I88">
            <v>100</v>
          </cell>
          <cell r="J88">
            <v>58</v>
          </cell>
          <cell r="K88">
            <v>84</v>
          </cell>
          <cell r="L88">
            <v>242</v>
          </cell>
        </row>
        <row r="89">
          <cell r="H89" t="str">
            <v>105479-P.S.R. GUANGUALI</v>
          </cell>
          <cell r="I89">
            <v>77</v>
          </cell>
          <cell r="J89">
            <v>42</v>
          </cell>
          <cell r="K89">
            <v>62</v>
          </cell>
          <cell r="L89">
            <v>181</v>
          </cell>
        </row>
        <row r="90">
          <cell r="H90" t="str">
            <v>105480-P.S.R. QUILIMARI</v>
          </cell>
          <cell r="I90">
            <v>360</v>
          </cell>
          <cell r="J90">
            <v>369</v>
          </cell>
          <cell r="K90">
            <v>295</v>
          </cell>
          <cell r="L90">
            <v>1024</v>
          </cell>
        </row>
        <row r="91">
          <cell r="H91" t="str">
            <v>105481-P.S.R. TILAMA</v>
          </cell>
          <cell r="I91">
            <v>24</v>
          </cell>
          <cell r="J91">
            <v>36</v>
          </cell>
          <cell r="K91">
            <v>27</v>
          </cell>
          <cell r="L91">
            <v>87</v>
          </cell>
        </row>
        <row r="92">
          <cell r="H92" t="str">
            <v>105511-P.S.R. LOS CONDORES</v>
          </cell>
          <cell r="I92">
            <v>69</v>
          </cell>
          <cell r="J92">
            <v>79</v>
          </cell>
          <cell r="K92">
            <v>67</v>
          </cell>
          <cell r="L92">
            <v>215</v>
          </cell>
        </row>
        <row r="93">
          <cell r="H93" t="str">
            <v>04204-SALAMANCA</v>
          </cell>
          <cell r="I93">
            <v>2763</v>
          </cell>
          <cell r="J93">
            <v>2604</v>
          </cell>
          <cell r="K93">
            <v>3036</v>
          </cell>
          <cell r="L93">
            <v>8403</v>
          </cell>
        </row>
        <row r="94">
          <cell r="H94" t="str">
            <v>105104-HOSPITAL SALAMANCA</v>
          </cell>
          <cell r="I94">
            <v>1875</v>
          </cell>
          <cell r="J94">
            <v>1736</v>
          </cell>
          <cell r="K94">
            <v>1892</v>
          </cell>
          <cell r="L94">
            <v>5503</v>
          </cell>
        </row>
        <row r="95">
          <cell r="H95" t="str">
            <v xml:space="preserve">105452-P.S.R. CUNCUMEN                 </v>
          </cell>
          <cell r="I95">
            <v>24</v>
          </cell>
          <cell r="J95">
            <v>21</v>
          </cell>
          <cell r="K95">
            <v>64</v>
          </cell>
          <cell r="L95">
            <v>109</v>
          </cell>
        </row>
        <row r="96">
          <cell r="H96" t="str">
            <v>105453-P.S.R. TRANQUILLA</v>
          </cell>
          <cell r="I96">
            <v>192</v>
          </cell>
          <cell r="J96">
            <v>90</v>
          </cell>
          <cell r="K96">
            <v>184</v>
          </cell>
          <cell r="L96">
            <v>466</v>
          </cell>
        </row>
        <row r="97">
          <cell r="H97" t="str">
            <v>105454-P.S.R. CUNLAGUA</v>
          </cell>
          <cell r="I97">
            <v>55</v>
          </cell>
          <cell r="J97">
            <v>42</v>
          </cell>
          <cell r="K97">
            <v>33</v>
          </cell>
          <cell r="L97">
            <v>130</v>
          </cell>
        </row>
        <row r="98">
          <cell r="H98" t="str">
            <v>105455-P.S.R. CHILLEPIN</v>
          </cell>
          <cell r="I98">
            <v>71</v>
          </cell>
          <cell r="J98">
            <v>22</v>
          </cell>
          <cell r="K98">
            <v>50</v>
          </cell>
          <cell r="L98">
            <v>143</v>
          </cell>
        </row>
        <row r="99">
          <cell r="H99" t="str">
            <v>105456-P.S.R. LLIMPO</v>
          </cell>
          <cell r="I99">
            <v>78</v>
          </cell>
          <cell r="J99">
            <v>83</v>
          </cell>
          <cell r="K99">
            <v>78</v>
          </cell>
          <cell r="L99">
            <v>239</v>
          </cell>
        </row>
        <row r="100">
          <cell r="H100" t="str">
            <v>105457-P.S.R. SAN AGUSTIN</v>
          </cell>
          <cell r="I100"/>
          <cell r="J100">
            <v>72</v>
          </cell>
          <cell r="K100">
            <v>93</v>
          </cell>
          <cell r="L100">
            <v>165</v>
          </cell>
        </row>
        <row r="101">
          <cell r="H101" t="str">
            <v>105458-P.S.R. TAHUINCO</v>
          </cell>
          <cell r="I101">
            <v>131</v>
          </cell>
          <cell r="J101">
            <v>228</v>
          </cell>
          <cell r="K101">
            <v>158</v>
          </cell>
          <cell r="L101">
            <v>517</v>
          </cell>
        </row>
        <row r="102">
          <cell r="H102" t="str">
            <v>105491-P.S.R. QUELEN BAJO</v>
          </cell>
          <cell r="I102">
            <v>173</v>
          </cell>
          <cell r="J102">
            <v>145</v>
          </cell>
          <cell r="K102">
            <v>228</v>
          </cell>
          <cell r="L102">
            <v>546</v>
          </cell>
        </row>
        <row r="103">
          <cell r="H103" t="str">
            <v>105492-P.S.R. CAMISA</v>
          </cell>
          <cell r="I103">
            <v>80</v>
          </cell>
          <cell r="J103">
            <v>64</v>
          </cell>
          <cell r="K103">
            <v>77</v>
          </cell>
          <cell r="L103">
            <v>221</v>
          </cell>
        </row>
        <row r="104">
          <cell r="H104" t="str">
            <v>105501-P.S.R. ARBOLEDA GRANDE</v>
          </cell>
          <cell r="I104">
            <v>84</v>
          </cell>
          <cell r="J104">
            <v>101</v>
          </cell>
          <cell r="K104">
            <v>179</v>
          </cell>
          <cell r="L104">
            <v>364</v>
          </cell>
        </row>
        <row r="105">
          <cell r="H105" t="str">
            <v>04301-OVALLE</v>
          </cell>
          <cell r="I105">
            <v>8155</v>
          </cell>
          <cell r="J105">
            <v>8098</v>
          </cell>
          <cell r="K105">
            <v>8092</v>
          </cell>
          <cell r="L105">
            <v>24345</v>
          </cell>
        </row>
        <row r="106">
          <cell r="H106" t="str">
            <v>105102-HOSPITAL OVALLE</v>
          </cell>
          <cell r="I106">
            <v>29</v>
          </cell>
          <cell r="J106">
            <v>41</v>
          </cell>
          <cell r="K106">
            <v>54</v>
          </cell>
          <cell r="L106">
            <v>124</v>
          </cell>
        </row>
        <row r="107">
          <cell r="H107" t="str">
            <v>105315-CES. RURAL C. DE TAMAYA</v>
          </cell>
          <cell r="I107">
            <v>521</v>
          </cell>
          <cell r="J107">
            <v>664</v>
          </cell>
          <cell r="K107">
            <v>587</v>
          </cell>
          <cell r="L107">
            <v>1772</v>
          </cell>
        </row>
        <row r="108">
          <cell r="H108" t="str">
            <v>105317-CES. JORGE JORDAN D.</v>
          </cell>
          <cell r="I108">
            <v>1732</v>
          </cell>
          <cell r="J108">
            <v>1677</v>
          </cell>
          <cell r="K108">
            <v>1801</v>
          </cell>
          <cell r="L108">
            <v>5210</v>
          </cell>
        </row>
        <row r="109">
          <cell r="H109" t="str">
            <v>105322-CES. MARCOS MACUADA</v>
          </cell>
          <cell r="I109">
            <v>3027</v>
          </cell>
          <cell r="J109">
            <v>2794</v>
          </cell>
          <cell r="K109">
            <v>2803</v>
          </cell>
          <cell r="L109">
            <v>8624</v>
          </cell>
        </row>
        <row r="110">
          <cell r="H110" t="str">
            <v>105324-CES. SOTAQUI</v>
          </cell>
          <cell r="I110">
            <v>530</v>
          </cell>
          <cell r="J110">
            <v>648</v>
          </cell>
          <cell r="K110">
            <v>667</v>
          </cell>
          <cell r="L110">
            <v>1845</v>
          </cell>
        </row>
        <row r="111">
          <cell r="H111" t="str">
            <v>105415-P.S.R. BARRAZA</v>
          </cell>
          <cell r="I111">
            <v>109</v>
          </cell>
          <cell r="J111">
            <v>153</v>
          </cell>
          <cell r="K111">
            <v>91</v>
          </cell>
          <cell r="L111">
            <v>353</v>
          </cell>
        </row>
        <row r="112">
          <cell r="H112" t="str">
            <v xml:space="preserve">105416-P.S.R. CAMARICO                  </v>
          </cell>
          <cell r="I112">
            <v>220</v>
          </cell>
          <cell r="J112">
            <v>174</v>
          </cell>
          <cell r="K112">
            <v>184</v>
          </cell>
          <cell r="L112">
            <v>578</v>
          </cell>
        </row>
        <row r="113">
          <cell r="H113" t="str">
            <v>105417-P.S.R. ALCONES BAJOS</v>
          </cell>
          <cell r="I113">
            <v>99</v>
          </cell>
          <cell r="J113">
            <v>180</v>
          </cell>
          <cell r="K113">
            <v>116</v>
          </cell>
          <cell r="L113">
            <v>395</v>
          </cell>
        </row>
        <row r="114">
          <cell r="H114" t="str">
            <v>105419-P.S.R. LAS SOSSAS</v>
          </cell>
          <cell r="I114">
            <v>11</v>
          </cell>
          <cell r="J114">
            <v>38</v>
          </cell>
          <cell r="K114">
            <v>22</v>
          </cell>
          <cell r="L114">
            <v>71</v>
          </cell>
        </row>
        <row r="115">
          <cell r="H115" t="str">
            <v>105422-P.S.R. HORNILLOS</v>
          </cell>
          <cell r="I115">
            <v>39</v>
          </cell>
          <cell r="J115">
            <v>46</v>
          </cell>
          <cell r="K115">
            <v>32</v>
          </cell>
          <cell r="L115">
            <v>117</v>
          </cell>
        </row>
        <row r="116">
          <cell r="H116" t="str">
            <v>105437-P.S.R. CHALINGA</v>
          </cell>
          <cell r="I116">
            <v>56</v>
          </cell>
          <cell r="J116">
            <v>90</v>
          </cell>
          <cell r="K116">
            <v>108</v>
          </cell>
          <cell r="L116">
            <v>254</v>
          </cell>
        </row>
        <row r="117">
          <cell r="H117" t="str">
            <v>105439-P.S.R. CERRO BLANCO</v>
          </cell>
          <cell r="I117">
            <v>39</v>
          </cell>
          <cell r="J117">
            <v>19</v>
          </cell>
          <cell r="K117">
            <v>42</v>
          </cell>
          <cell r="L117">
            <v>100</v>
          </cell>
        </row>
        <row r="118">
          <cell r="H118" t="str">
            <v>105507-P.S.R. HUAMALATA</v>
          </cell>
          <cell r="I118">
            <v>158</v>
          </cell>
          <cell r="J118">
            <v>65</v>
          </cell>
          <cell r="K118">
            <v>87</v>
          </cell>
          <cell r="L118">
            <v>310</v>
          </cell>
        </row>
        <row r="119">
          <cell r="H119" t="str">
            <v>105510-P.S.R. RECOLETA</v>
          </cell>
          <cell r="I119">
            <v>148</v>
          </cell>
          <cell r="J119">
            <v>75</v>
          </cell>
          <cell r="K119">
            <v>116</v>
          </cell>
          <cell r="L119">
            <v>339</v>
          </cell>
        </row>
        <row r="120">
          <cell r="H120" t="str">
            <v>105722-CECOF SAN JOSE DE LA DEHESA</v>
          </cell>
          <cell r="I120">
            <v>564</v>
          </cell>
          <cell r="J120">
            <v>466</v>
          </cell>
          <cell r="K120">
            <v>498</v>
          </cell>
          <cell r="L120">
            <v>1528</v>
          </cell>
        </row>
        <row r="121">
          <cell r="H121" t="str">
            <v>105723-CECOF LIMARI</v>
          </cell>
          <cell r="I121">
            <v>273</v>
          </cell>
          <cell r="J121">
            <v>192</v>
          </cell>
          <cell r="K121">
            <v>265</v>
          </cell>
          <cell r="L121">
            <v>730</v>
          </cell>
        </row>
        <row r="122">
          <cell r="H122" t="str">
            <v>200258-CECOF LOS COPIHUES</v>
          </cell>
          <cell r="I122">
            <v>375</v>
          </cell>
          <cell r="J122">
            <v>338</v>
          </cell>
          <cell r="K122">
            <v>273</v>
          </cell>
          <cell r="L122">
            <v>986</v>
          </cell>
        </row>
        <row r="123">
          <cell r="H123" t="str">
            <v>200367-CECOF COLONIA LIMARÍ</v>
          </cell>
          <cell r="I123">
            <v>225</v>
          </cell>
          <cell r="J123">
            <v>438</v>
          </cell>
          <cell r="K123">
            <v>346</v>
          </cell>
          <cell r="L123">
            <v>1009</v>
          </cell>
        </row>
        <row r="124">
          <cell r="H124" t="str">
            <v>04302-COMBARBALÁ</v>
          </cell>
          <cell r="I124">
            <v>1566</v>
          </cell>
          <cell r="J124">
            <v>1881</v>
          </cell>
          <cell r="K124">
            <v>1783</v>
          </cell>
          <cell r="L124">
            <v>5230</v>
          </cell>
        </row>
        <row r="125">
          <cell r="H125" t="str">
            <v>105105-HOSPITAL COMBARBALÁ</v>
          </cell>
          <cell r="I125">
            <v>1016</v>
          </cell>
          <cell r="J125">
            <v>1333</v>
          </cell>
          <cell r="K125">
            <v>1410</v>
          </cell>
          <cell r="L125">
            <v>3759</v>
          </cell>
        </row>
        <row r="126">
          <cell r="H126" t="str">
            <v>105433-P.S.R. SAN LORENZO</v>
          </cell>
          <cell r="I126">
            <v>11</v>
          </cell>
          <cell r="J126">
            <v>12</v>
          </cell>
          <cell r="K126">
            <v>18</v>
          </cell>
          <cell r="L126">
            <v>41</v>
          </cell>
        </row>
        <row r="127">
          <cell r="H127" t="str">
            <v>105434-P.S.R. SAN MARCOS</v>
          </cell>
          <cell r="I127">
            <v>29</v>
          </cell>
          <cell r="J127">
            <v>17</v>
          </cell>
          <cell r="K127">
            <v>41</v>
          </cell>
          <cell r="L127">
            <v>87</v>
          </cell>
        </row>
        <row r="128">
          <cell r="H128" t="str">
            <v>105441-P.S.R. MANQUEHUA</v>
          </cell>
          <cell r="I128">
            <v>49</v>
          </cell>
          <cell r="J128">
            <v>61</v>
          </cell>
          <cell r="K128">
            <v>20</v>
          </cell>
          <cell r="L128">
            <v>130</v>
          </cell>
        </row>
        <row r="129">
          <cell r="H129" t="str">
            <v xml:space="preserve">105459-P.S.R. BARRANCAS                </v>
          </cell>
          <cell r="I129">
            <v>28</v>
          </cell>
          <cell r="J129">
            <v>47</v>
          </cell>
          <cell r="K129">
            <v>30</v>
          </cell>
          <cell r="L129">
            <v>105</v>
          </cell>
        </row>
        <row r="130">
          <cell r="H130" t="str">
            <v>105460-P.S.R. COGOTI 18</v>
          </cell>
          <cell r="I130">
            <v>50</v>
          </cell>
          <cell r="J130">
            <v>66</v>
          </cell>
          <cell r="K130">
            <v>59</v>
          </cell>
          <cell r="L130">
            <v>175</v>
          </cell>
        </row>
        <row r="131">
          <cell r="H131" t="str">
            <v>105461-P.S.R. EL HUACHO</v>
          </cell>
          <cell r="I131">
            <v>32</v>
          </cell>
          <cell r="J131">
            <v>18</v>
          </cell>
          <cell r="K131">
            <v>22</v>
          </cell>
          <cell r="L131">
            <v>72</v>
          </cell>
        </row>
        <row r="132">
          <cell r="H132" t="str">
            <v>105462-P.S.R. EL SAUCE</v>
          </cell>
          <cell r="I132">
            <v>54</v>
          </cell>
          <cell r="J132">
            <v>44</v>
          </cell>
          <cell r="K132">
            <v>43</v>
          </cell>
          <cell r="L132">
            <v>141</v>
          </cell>
        </row>
        <row r="133">
          <cell r="H133" t="str">
            <v>105463-P.S.R. QUILITAPIA</v>
          </cell>
          <cell r="I133">
            <v>66</v>
          </cell>
          <cell r="J133">
            <v>90</v>
          </cell>
          <cell r="K133">
            <v>24</v>
          </cell>
          <cell r="L133">
            <v>180</v>
          </cell>
        </row>
        <row r="134">
          <cell r="H134" t="str">
            <v>105464-P.S.R. LA LIGUA</v>
          </cell>
          <cell r="I134">
            <v>75</v>
          </cell>
          <cell r="J134">
            <v>60</v>
          </cell>
          <cell r="K134">
            <v>39</v>
          </cell>
          <cell r="L134">
            <v>174</v>
          </cell>
        </row>
        <row r="135">
          <cell r="H135" t="str">
            <v>105465-P.S.R. RAMADILLA</v>
          </cell>
          <cell r="I135">
            <v>47</v>
          </cell>
          <cell r="J135">
            <v>21</v>
          </cell>
          <cell r="K135">
            <v>24</v>
          </cell>
          <cell r="L135">
            <v>92</v>
          </cell>
        </row>
        <row r="136">
          <cell r="H136" t="str">
            <v>105466-P.S.R. VALLE HERMOSO</v>
          </cell>
          <cell r="I136">
            <v>75</v>
          </cell>
          <cell r="J136">
            <v>77</v>
          </cell>
          <cell r="K136">
            <v>20</v>
          </cell>
          <cell r="L136">
            <v>172</v>
          </cell>
        </row>
        <row r="137">
          <cell r="H137" t="str">
            <v>105490-P.S.R. EL DURAZNO</v>
          </cell>
          <cell r="I137">
            <v>34</v>
          </cell>
          <cell r="J137">
            <v>35</v>
          </cell>
          <cell r="K137">
            <v>33</v>
          </cell>
          <cell r="L137">
            <v>102</v>
          </cell>
        </row>
        <row r="138">
          <cell r="H138" t="str">
            <v>04303-MONTE PATRIA</v>
          </cell>
          <cell r="I138">
            <v>2373</v>
          </cell>
          <cell r="J138">
            <v>2054</v>
          </cell>
          <cell r="K138">
            <v>2578</v>
          </cell>
          <cell r="L138">
            <v>7005</v>
          </cell>
        </row>
        <row r="139">
          <cell r="H139" t="str">
            <v>105307-CES. RURAL MONTE PATRIA</v>
          </cell>
          <cell r="I139">
            <v>895</v>
          </cell>
          <cell r="J139">
            <v>867</v>
          </cell>
          <cell r="K139">
            <v>968</v>
          </cell>
          <cell r="L139">
            <v>2730</v>
          </cell>
        </row>
        <row r="140">
          <cell r="H140" t="str">
            <v>105311-CES. RURAL CHAÑARAL ALTO</v>
          </cell>
          <cell r="I140">
            <v>465</v>
          </cell>
          <cell r="J140">
            <v>239</v>
          </cell>
          <cell r="K140">
            <v>266</v>
          </cell>
          <cell r="L140">
            <v>970</v>
          </cell>
        </row>
        <row r="141">
          <cell r="H141" t="str">
            <v>105312-CES. RURAL CAREN</v>
          </cell>
          <cell r="I141">
            <v>231</v>
          </cell>
          <cell r="J141">
            <v>5</v>
          </cell>
          <cell r="K141">
            <v>138</v>
          </cell>
          <cell r="L141">
            <v>374</v>
          </cell>
        </row>
        <row r="142">
          <cell r="H142" t="str">
            <v>105318-CES. RURAL EL PALQUI</v>
          </cell>
          <cell r="I142">
            <v>495</v>
          </cell>
          <cell r="J142">
            <v>736</v>
          </cell>
          <cell r="K142">
            <v>728</v>
          </cell>
          <cell r="L142">
            <v>1959</v>
          </cell>
        </row>
        <row r="143">
          <cell r="H143" t="str">
            <v>105425-P.S.R. CHILECITO</v>
          </cell>
          <cell r="I143">
            <v>26</v>
          </cell>
          <cell r="J143">
            <v>45</v>
          </cell>
          <cell r="K143">
            <v>53</v>
          </cell>
          <cell r="L143">
            <v>124</v>
          </cell>
        </row>
        <row r="144">
          <cell r="H144" t="str">
            <v>105427-P.S.R. HACIENDA VALDIVIA</v>
          </cell>
          <cell r="I144">
            <v>23</v>
          </cell>
          <cell r="J144">
            <v>45</v>
          </cell>
          <cell r="K144">
            <v>13</v>
          </cell>
          <cell r="L144">
            <v>81</v>
          </cell>
        </row>
        <row r="145">
          <cell r="H145" t="str">
            <v>105428-P.S.R. HUATULAME</v>
          </cell>
          <cell r="I145">
            <v>20</v>
          </cell>
          <cell r="J145">
            <v>17</v>
          </cell>
          <cell r="K145">
            <v>122</v>
          </cell>
          <cell r="L145">
            <v>159</v>
          </cell>
        </row>
        <row r="146">
          <cell r="H146" t="str">
            <v>105430-P.S.R. MIALQUI</v>
          </cell>
          <cell r="I146">
            <v>40</v>
          </cell>
          <cell r="J146">
            <v>23</v>
          </cell>
          <cell r="K146">
            <v>35</v>
          </cell>
          <cell r="L146">
            <v>98</v>
          </cell>
        </row>
        <row r="147">
          <cell r="H147" t="str">
            <v>105431-P.S.R. PEDREGAL</v>
          </cell>
          <cell r="I147">
            <v>37</v>
          </cell>
          <cell r="J147"/>
          <cell r="K147">
            <v>69</v>
          </cell>
          <cell r="L147">
            <v>106</v>
          </cell>
        </row>
        <row r="148">
          <cell r="H148" t="str">
            <v>105432-P.S.R. RAPEL</v>
          </cell>
          <cell r="I148">
            <v>22</v>
          </cell>
          <cell r="J148">
            <v>77</v>
          </cell>
          <cell r="K148">
            <v>71</v>
          </cell>
          <cell r="L148">
            <v>170</v>
          </cell>
        </row>
        <row r="149">
          <cell r="H149" t="str">
            <v>105435-P.S.R. TULAHUEN</v>
          </cell>
          <cell r="I149">
            <v>105</v>
          </cell>
          <cell r="J149"/>
          <cell r="K149">
            <v>62</v>
          </cell>
          <cell r="L149">
            <v>167</v>
          </cell>
        </row>
        <row r="150">
          <cell r="H150" t="str">
            <v>105436-P.S.R. EL MAITEN</v>
          </cell>
          <cell r="I150">
            <v>14</v>
          </cell>
          <cell r="J150"/>
          <cell r="K150">
            <v>34</v>
          </cell>
          <cell r="L150">
            <v>48</v>
          </cell>
        </row>
        <row r="151">
          <cell r="H151" t="str">
            <v>105489-P.S.R. RAMADAS DE TULAHUEN</v>
          </cell>
          <cell r="I151"/>
          <cell r="J151"/>
          <cell r="K151">
            <v>19</v>
          </cell>
          <cell r="L151">
            <v>19</v>
          </cell>
        </row>
        <row r="152">
          <cell r="H152" t="str">
            <v>04304-PUNITAQUI</v>
          </cell>
          <cell r="I152">
            <v>1414</v>
          </cell>
          <cell r="J152">
            <v>466</v>
          </cell>
          <cell r="K152">
            <v>771</v>
          </cell>
          <cell r="L152">
            <v>2651</v>
          </cell>
        </row>
        <row r="153">
          <cell r="H153" t="str">
            <v>105308-CES. RURAL PUNITAQUI</v>
          </cell>
          <cell r="I153">
            <v>1352</v>
          </cell>
          <cell r="J153">
            <v>372</v>
          </cell>
          <cell r="K153">
            <v>686</v>
          </cell>
          <cell r="L153">
            <v>2410</v>
          </cell>
        </row>
        <row r="154">
          <cell r="H154" t="str">
            <v>105440-P.S.R. DIVISADERO</v>
          </cell>
          <cell r="I154">
            <v>37</v>
          </cell>
          <cell r="J154">
            <v>42</v>
          </cell>
          <cell r="K154">
            <v>19</v>
          </cell>
          <cell r="L154">
            <v>98</v>
          </cell>
        </row>
        <row r="155">
          <cell r="H155" t="str">
            <v>105442-P.S.R. SAN PEDRO DE QUILES</v>
          </cell>
          <cell r="I155">
            <v>7</v>
          </cell>
          <cell r="J155">
            <v>35</v>
          </cell>
          <cell r="K155">
            <v>23</v>
          </cell>
          <cell r="L155">
            <v>65</v>
          </cell>
        </row>
        <row r="156">
          <cell r="H156" t="str">
            <v xml:space="preserve">105508-P.S.R. EL PARRAL DE QUILES  </v>
          </cell>
          <cell r="I156">
            <v>18</v>
          </cell>
          <cell r="J156">
            <v>17</v>
          </cell>
          <cell r="K156">
            <v>43</v>
          </cell>
          <cell r="L156">
            <v>78</v>
          </cell>
        </row>
        <row r="157">
          <cell r="H157" t="str">
            <v>04305-RIO HURTADO</v>
          </cell>
          <cell r="I157">
            <v>403</v>
          </cell>
          <cell r="J157">
            <v>386</v>
          </cell>
          <cell r="K157">
            <v>308</v>
          </cell>
          <cell r="L157">
            <v>1097</v>
          </cell>
        </row>
        <row r="158">
          <cell r="H158" t="str">
            <v>105310-CES. RURAL PICHASCA</v>
          </cell>
          <cell r="I158">
            <v>225</v>
          </cell>
          <cell r="J158">
            <v>234</v>
          </cell>
          <cell r="K158">
            <v>147</v>
          </cell>
          <cell r="L158">
            <v>606</v>
          </cell>
        </row>
        <row r="159">
          <cell r="H159" t="str">
            <v>105409-P.S.R. EL CHAÑAR</v>
          </cell>
          <cell r="I159">
            <v>17</v>
          </cell>
          <cell r="J159">
            <v>7</v>
          </cell>
          <cell r="K159">
            <v>21</v>
          </cell>
          <cell r="L159">
            <v>45</v>
          </cell>
        </row>
        <row r="160">
          <cell r="H160" t="str">
            <v>105410-P.S.R. HURTADO</v>
          </cell>
          <cell r="I160">
            <v>27</v>
          </cell>
          <cell r="J160">
            <v>27</v>
          </cell>
          <cell r="K160">
            <v>28</v>
          </cell>
          <cell r="L160">
            <v>82</v>
          </cell>
        </row>
        <row r="161">
          <cell r="H161" t="str">
            <v>105411-P.S.R. LAS BREAS</v>
          </cell>
          <cell r="I161">
            <v>10</v>
          </cell>
          <cell r="J161">
            <v>20</v>
          </cell>
          <cell r="K161">
            <v>23</v>
          </cell>
          <cell r="L161">
            <v>53</v>
          </cell>
        </row>
        <row r="162">
          <cell r="H162" t="str">
            <v>105413-P.S.R. SAMO ALTO</v>
          </cell>
          <cell r="I162">
            <v>71</v>
          </cell>
          <cell r="J162">
            <v>51</v>
          </cell>
          <cell r="K162">
            <v>38</v>
          </cell>
          <cell r="L162">
            <v>160</v>
          </cell>
        </row>
        <row r="163">
          <cell r="H163" t="str">
            <v>105414-P.S.R. SERON</v>
          </cell>
          <cell r="I163">
            <v>25</v>
          </cell>
          <cell r="J163">
            <v>26</v>
          </cell>
          <cell r="K163">
            <v>27</v>
          </cell>
          <cell r="L163">
            <v>78</v>
          </cell>
        </row>
        <row r="164">
          <cell r="H164" t="str">
            <v>105503-P.S.R. TABAQUEROS</v>
          </cell>
          <cell r="I164">
            <v>28</v>
          </cell>
          <cell r="J164">
            <v>21</v>
          </cell>
          <cell r="K164">
            <v>24</v>
          </cell>
          <cell r="L164">
            <v>73</v>
          </cell>
        </row>
        <row r="165">
          <cell r="H165" t="str">
            <v>Total general</v>
          </cell>
          <cell r="I165">
            <v>58183</v>
          </cell>
          <cell r="J165">
            <v>52579</v>
          </cell>
          <cell r="K165">
            <v>55726</v>
          </cell>
          <cell r="L165">
            <v>166488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996</v>
          </cell>
          <cell r="J5">
            <v>740</v>
          </cell>
          <cell r="K5">
            <v>1342</v>
          </cell>
          <cell r="L5">
            <v>3078</v>
          </cell>
        </row>
        <row r="6">
          <cell r="H6" t="str">
            <v>105100-HOSPITAL LA SERENA</v>
          </cell>
          <cell r="I6">
            <v>13</v>
          </cell>
          <cell r="J6"/>
          <cell r="K6"/>
          <cell r="L6">
            <v>13</v>
          </cell>
        </row>
        <row r="7">
          <cell r="H7" t="str">
            <v>105300-CES. CARDENAL CARO</v>
          </cell>
          <cell r="I7">
            <v>197</v>
          </cell>
          <cell r="J7">
            <v>62</v>
          </cell>
          <cell r="K7">
            <v>511</v>
          </cell>
          <cell r="L7">
            <v>770</v>
          </cell>
        </row>
        <row r="8">
          <cell r="H8" t="str">
            <v>105301-CES. LAS COMPAÑIAS</v>
          </cell>
          <cell r="I8">
            <v>76</v>
          </cell>
          <cell r="J8">
            <v>82</v>
          </cell>
          <cell r="K8">
            <v>88</v>
          </cell>
          <cell r="L8">
            <v>246</v>
          </cell>
        </row>
        <row r="9">
          <cell r="H9" t="str">
            <v>105302-CES. PEDRO AGUIRRE C.</v>
          </cell>
          <cell r="I9">
            <v>114</v>
          </cell>
          <cell r="J9">
            <v>70</v>
          </cell>
          <cell r="K9">
            <v>115</v>
          </cell>
          <cell r="L9">
            <v>299</v>
          </cell>
        </row>
        <row r="10">
          <cell r="H10" t="str">
            <v>105313-CES. SCHAFFHAUSER</v>
          </cell>
          <cell r="I10">
            <v>292</v>
          </cell>
          <cell r="J10">
            <v>295</v>
          </cell>
          <cell r="K10">
            <v>272</v>
          </cell>
          <cell r="L10">
            <v>859</v>
          </cell>
        </row>
        <row r="11">
          <cell r="H11" t="str">
            <v>105319-CES. CARDENAL R.S.H.</v>
          </cell>
          <cell r="I11">
            <v>97</v>
          </cell>
          <cell r="J11">
            <v>51</v>
          </cell>
          <cell r="K11">
            <v>104</v>
          </cell>
          <cell r="L11">
            <v>252</v>
          </cell>
        </row>
        <row r="12">
          <cell r="H12" t="str">
            <v>105325-CESFAM JUAN PABLO II</v>
          </cell>
          <cell r="I12">
            <v>97</v>
          </cell>
          <cell r="J12">
            <v>78</v>
          </cell>
          <cell r="K12">
            <v>122</v>
          </cell>
          <cell r="L12">
            <v>297</v>
          </cell>
        </row>
        <row r="13">
          <cell r="H13" t="str">
            <v xml:space="preserve">105400-P.S.R. ALGARROBITO            </v>
          </cell>
          <cell r="I13">
            <v>31</v>
          </cell>
          <cell r="J13">
            <v>21</v>
          </cell>
          <cell r="K13">
            <v>35</v>
          </cell>
          <cell r="L13">
            <v>87</v>
          </cell>
        </row>
        <row r="14">
          <cell r="H14" t="str">
            <v>105401-P.S.R. LAS ROJAS</v>
          </cell>
          <cell r="I14">
            <v>9</v>
          </cell>
          <cell r="J14">
            <v>12</v>
          </cell>
          <cell r="K14">
            <v>8</v>
          </cell>
          <cell r="L14">
            <v>29</v>
          </cell>
        </row>
        <row r="15">
          <cell r="H15" t="str">
            <v>105402-P.S.R. EL ROMERO</v>
          </cell>
          <cell r="I15">
            <v>5</v>
          </cell>
          <cell r="J15">
            <v>13</v>
          </cell>
          <cell r="K15">
            <v>1</v>
          </cell>
          <cell r="L15">
            <v>19</v>
          </cell>
        </row>
        <row r="16">
          <cell r="H16" t="str">
            <v>105499-P.S.R. LAMBERT</v>
          </cell>
          <cell r="I16">
            <v>11</v>
          </cell>
          <cell r="J16">
            <v>7</v>
          </cell>
          <cell r="K16">
            <v>3</v>
          </cell>
          <cell r="L16">
            <v>21</v>
          </cell>
        </row>
        <row r="17">
          <cell r="H17" t="str">
            <v>105700-CECOF VILLA EL INDIO</v>
          </cell>
          <cell r="I17">
            <v>13</v>
          </cell>
          <cell r="J17">
            <v>10</v>
          </cell>
          <cell r="K17">
            <v>35</v>
          </cell>
          <cell r="L17">
            <v>58</v>
          </cell>
        </row>
        <row r="18">
          <cell r="H18" t="str">
            <v>105701-CECOF VILLA ALEMANIA</v>
          </cell>
          <cell r="I18">
            <v>2</v>
          </cell>
          <cell r="J18">
            <v>9</v>
          </cell>
          <cell r="K18">
            <v>3</v>
          </cell>
          <cell r="L18">
            <v>14</v>
          </cell>
        </row>
        <row r="19">
          <cell r="H19" t="str">
            <v>105702-CECOF VILLA LAMBERT</v>
          </cell>
          <cell r="I19">
            <v>10</v>
          </cell>
          <cell r="J19">
            <v>7</v>
          </cell>
          <cell r="K19">
            <v>23</v>
          </cell>
          <cell r="L19">
            <v>40</v>
          </cell>
        </row>
        <row r="20">
          <cell r="H20" t="str">
            <v>200402-CECOF ARCOS DE PINAMAR</v>
          </cell>
          <cell r="I20">
            <v>29</v>
          </cell>
          <cell r="J20">
            <v>23</v>
          </cell>
          <cell r="K20">
            <v>22</v>
          </cell>
          <cell r="L20">
            <v>74</v>
          </cell>
        </row>
        <row r="21">
          <cell r="H21" t="str">
            <v>04102-COQUIMBO</v>
          </cell>
          <cell r="I21">
            <v>1052</v>
          </cell>
          <cell r="J21">
            <v>857</v>
          </cell>
          <cell r="K21">
            <v>957</v>
          </cell>
          <cell r="L21">
            <v>2866</v>
          </cell>
        </row>
        <row r="22">
          <cell r="H22" t="str">
            <v>105303-CES. SAN JUAN</v>
          </cell>
          <cell r="I22">
            <v>260</v>
          </cell>
          <cell r="J22">
            <v>123</v>
          </cell>
          <cell r="K22">
            <v>166</v>
          </cell>
          <cell r="L22">
            <v>549</v>
          </cell>
        </row>
        <row r="23">
          <cell r="H23" t="str">
            <v>105304-CES. SANTA CECILIA</v>
          </cell>
          <cell r="I23">
            <v>86</v>
          </cell>
          <cell r="J23">
            <v>126</v>
          </cell>
          <cell r="K23">
            <v>145</v>
          </cell>
          <cell r="L23">
            <v>357</v>
          </cell>
        </row>
        <row r="24">
          <cell r="H24" t="str">
            <v>105305-CES. TIERRAS BLANCAS</v>
          </cell>
          <cell r="I24">
            <v>203</v>
          </cell>
          <cell r="J24">
            <v>156</v>
          </cell>
          <cell r="K24">
            <v>227</v>
          </cell>
          <cell r="L24">
            <v>586</v>
          </cell>
        </row>
        <row r="25">
          <cell r="H25" t="str">
            <v>105321-CES. RURAL  TONGOY</v>
          </cell>
          <cell r="I25">
            <v>133</v>
          </cell>
          <cell r="J25">
            <v>75</v>
          </cell>
          <cell r="K25">
            <v>66</v>
          </cell>
          <cell r="L25">
            <v>274</v>
          </cell>
        </row>
        <row r="26">
          <cell r="H26" t="str">
            <v>105323-CES. DR. SERGIO AGUILAR</v>
          </cell>
          <cell r="I26">
            <v>230</v>
          </cell>
          <cell r="J26">
            <v>268</v>
          </cell>
          <cell r="K26">
            <v>259</v>
          </cell>
          <cell r="L26">
            <v>757</v>
          </cell>
        </row>
        <row r="27">
          <cell r="H27" t="str">
            <v xml:space="preserve">105404-P.S.R. EL TANGUE                         </v>
          </cell>
          <cell r="I27"/>
          <cell r="J27"/>
          <cell r="K27">
            <v>1</v>
          </cell>
          <cell r="L27">
            <v>1</v>
          </cell>
        </row>
        <row r="28">
          <cell r="H28" t="str">
            <v>105405-P.S.R. GUANAQUEROS</v>
          </cell>
          <cell r="I28">
            <v>16</v>
          </cell>
          <cell r="J28">
            <v>14</v>
          </cell>
          <cell r="K28">
            <v>8</v>
          </cell>
          <cell r="L28">
            <v>38</v>
          </cell>
        </row>
        <row r="29">
          <cell r="H29" t="str">
            <v>105406-P.S.R. PAN DE AZUCAR</v>
          </cell>
          <cell r="I29">
            <v>57</v>
          </cell>
          <cell r="J29">
            <v>24</v>
          </cell>
          <cell r="K29">
            <v>25</v>
          </cell>
          <cell r="L29">
            <v>106</v>
          </cell>
        </row>
        <row r="30">
          <cell r="H30" t="str">
            <v>105407-P.S.R. TAMBILLOS</v>
          </cell>
          <cell r="I30"/>
          <cell r="J30">
            <v>1</v>
          </cell>
          <cell r="K30">
            <v>3</v>
          </cell>
          <cell r="L30">
            <v>4</v>
          </cell>
        </row>
        <row r="31">
          <cell r="H31" t="str">
            <v>105705-CECOF EL ALBA</v>
          </cell>
          <cell r="I31">
            <v>30</v>
          </cell>
          <cell r="J31">
            <v>12</v>
          </cell>
          <cell r="K31">
            <v>28</v>
          </cell>
          <cell r="L31">
            <v>70</v>
          </cell>
        </row>
        <row r="32">
          <cell r="H32" t="str">
            <v>200273-CECOF PUNTA MIRA</v>
          </cell>
          <cell r="I32">
            <v>37</v>
          </cell>
          <cell r="J32">
            <v>58</v>
          </cell>
          <cell r="K32">
            <v>29</v>
          </cell>
          <cell r="L32">
            <v>124</v>
          </cell>
        </row>
        <row r="33">
          <cell r="H33" t="str">
            <v>04103-ANDACOLLO</v>
          </cell>
          <cell r="I33">
            <v>64</v>
          </cell>
          <cell r="J33">
            <v>53</v>
          </cell>
          <cell r="K33">
            <v>75</v>
          </cell>
          <cell r="L33">
            <v>192</v>
          </cell>
        </row>
        <row r="34">
          <cell r="H34" t="str">
            <v>105106-HOSPITAL ANDACOLLO</v>
          </cell>
          <cell r="I34">
            <v>64</v>
          </cell>
          <cell r="J34">
            <v>53</v>
          </cell>
          <cell r="K34">
            <v>75</v>
          </cell>
          <cell r="L34">
            <v>192</v>
          </cell>
        </row>
        <row r="35">
          <cell r="H35" t="str">
            <v>04104-LA HIGUERA</v>
          </cell>
          <cell r="I35">
            <v>19</v>
          </cell>
          <cell r="J35">
            <v>37</v>
          </cell>
          <cell r="K35">
            <v>31</v>
          </cell>
          <cell r="L35">
            <v>87</v>
          </cell>
        </row>
        <row r="36">
          <cell r="H36" t="str">
            <v>105314-CES. LA HIGUERA</v>
          </cell>
          <cell r="I36">
            <v>2</v>
          </cell>
          <cell r="J36">
            <v>8</v>
          </cell>
          <cell r="K36">
            <v>6</v>
          </cell>
          <cell r="L36">
            <v>16</v>
          </cell>
        </row>
        <row r="37">
          <cell r="H37" t="str">
            <v xml:space="preserve">105500-P.S.R. CALETA HORNOS        </v>
          </cell>
          <cell r="I37">
            <v>1</v>
          </cell>
          <cell r="J37">
            <v>10</v>
          </cell>
          <cell r="K37">
            <v>6</v>
          </cell>
          <cell r="L37">
            <v>17</v>
          </cell>
        </row>
        <row r="38">
          <cell r="H38" t="str">
            <v>105505-P.S.R. LOS CHOROS</v>
          </cell>
          <cell r="I38">
            <v>8</v>
          </cell>
          <cell r="J38">
            <v>9</v>
          </cell>
          <cell r="K38">
            <v>7</v>
          </cell>
          <cell r="L38">
            <v>24</v>
          </cell>
        </row>
        <row r="39">
          <cell r="H39" t="str">
            <v>105506-P.S.R. EL TRAPICHE</v>
          </cell>
          <cell r="I39">
            <v>8</v>
          </cell>
          <cell r="J39">
            <v>10</v>
          </cell>
          <cell r="K39">
            <v>12</v>
          </cell>
          <cell r="L39">
            <v>30</v>
          </cell>
        </row>
        <row r="40">
          <cell r="H40" t="str">
            <v>04105-PAIHUANO</v>
          </cell>
          <cell r="I40">
            <v>47</v>
          </cell>
          <cell r="J40">
            <v>42</v>
          </cell>
          <cell r="K40">
            <v>62</v>
          </cell>
          <cell r="L40">
            <v>151</v>
          </cell>
        </row>
        <row r="41">
          <cell r="H41" t="str">
            <v>105306-CES. PAIHUANO</v>
          </cell>
          <cell r="I41">
            <v>36</v>
          </cell>
          <cell r="J41">
            <v>23</v>
          </cell>
          <cell r="K41">
            <v>29</v>
          </cell>
          <cell r="L41">
            <v>88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3</v>
          </cell>
          <cell r="L42">
            <v>7</v>
          </cell>
        </row>
        <row r="43">
          <cell r="H43" t="str">
            <v>105476-P.S.R. MONTE GRANDE</v>
          </cell>
          <cell r="I43">
            <v>2</v>
          </cell>
          <cell r="J43">
            <v>5</v>
          </cell>
          <cell r="K43">
            <v>6</v>
          </cell>
          <cell r="L43">
            <v>13</v>
          </cell>
        </row>
        <row r="44">
          <cell r="H44" t="str">
            <v>105477-P.S.R. PISCO ELQUI</v>
          </cell>
          <cell r="I44">
            <v>6</v>
          </cell>
          <cell r="J44">
            <v>13</v>
          </cell>
          <cell r="K44">
            <v>24</v>
          </cell>
          <cell r="L44">
            <v>43</v>
          </cell>
        </row>
        <row r="45">
          <cell r="H45" t="str">
            <v>04106-VICUÑA</v>
          </cell>
          <cell r="I45">
            <v>234</v>
          </cell>
          <cell r="J45">
            <v>182</v>
          </cell>
          <cell r="K45">
            <v>155</v>
          </cell>
          <cell r="L45">
            <v>571</v>
          </cell>
        </row>
        <row r="46">
          <cell r="H46" t="str">
            <v>105107-HOSPITAL VICUÑA</v>
          </cell>
          <cell r="I46">
            <v>50</v>
          </cell>
          <cell r="J46">
            <v>38</v>
          </cell>
          <cell r="K46">
            <v>30</v>
          </cell>
          <cell r="L46">
            <v>118</v>
          </cell>
        </row>
        <row r="47">
          <cell r="H47" t="str">
            <v>105467-P.S.R. DIAGUITAS</v>
          </cell>
          <cell r="I47">
            <v>17</v>
          </cell>
          <cell r="J47">
            <v>14</v>
          </cell>
          <cell r="K47">
            <v>22</v>
          </cell>
          <cell r="L47">
            <v>53</v>
          </cell>
        </row>
        <row r="48">
          <cell r="H48" t="str">
            <v>105468-P.S.R. EL MOLLE</v>
          </cell>
          <cell r="I48">
            <v>20</v>
          </cell>
          <cell r="J48">
            <v>27</v>
          </cell>
          <cell r="K48">
            <v>3</v>
          </cell>
          <cell r="L48">
            <v>50</v>
          </cell>
        </row>
        <row r="49">
          <cell r="H49" t="str">
            <v>105469-P.S.R. EL TAMBO</v>
          </cell>
          <cell r="I49">
            <v>22</v>
          </cell>
          <cell r="J49">
            <v>14</v>
          </cell>
          <cell r="K49">
            <v>9</v>
          </cell>
          <cell r="L49">
            <v>45</v>
          </cell>
        </row>
        <row r="50">
          <cell r="H50" t="str">
            <v>105470-P.S.R. HUANTA</v>
          </cell>
          <cell r="I50">
            <v>7</v>
          </cell>
          <cell r="J50">
            <v>1</v>
          </cell>
          <cell r="K50">
            <v>3</v>
          </cell>
          <cell r="L50">
            <v>11</v>
          </cell>
        </row>
        <row r="51">
          <cell r="H51" t="str">
            <v>105471-P.S.R. PERALILLO</v>
          </cell>
          <cell r="I51">
            <v>27</v>
          </cell>
          <cell r="J51">
            <v>24</v>
          </cell>
          <cell r="K51">
            <v>38</v>
          </cell>
          <cell r="L51">
            <v>89</v>
          </cell>
        </row>
        <row r="52">
          <cell r="H52" t="str">
            <v>105472-P.S.R. RIVADAVIA</v>
          </cell>
          <cell r="I52">
            <v>23</v>
          </cell>
          <cell r="J52">
            <v>13</v>
          </cell>
          <cell r="K52">
            <v>12</v>
          </cell>
          <cell r="L52">
            <v>48</v>
          </cell>
        </row>
        <row r="53">
          <cell r="H53" t="str">
            <v>105473-P.S.R. TALCUNA</v>
          </cell>
          <cell r="I53">
            <v>25</v>
          </cell>
          <cell r="J53">
            <v>20</v>
          </cell>
          <cell r="K53">
            <v>8</v>
          </cell>
          <cell r="L53">
            <v>53</v>
          </cell>
        </row>
        <row r="54">
          <cell r="H54" t="str">
            <v>105474-P.S.R. CHAPILCA</v>
          </cell>
          <cell r="I54">
            <v>5</v>
          </cell>
          <cell r="J54">
            <v>4</v>
          </cell>
          <cell r="K54">
            <v>5</v>
          </cell>
          <cell r="L54">
            <v>14</v>
          </cell>
        </row>
        <row r="55">
          <cell r="H55" t="str">
            <v>105502-P.S.R. CALINGASTA</v>
          </cell>
          <cell r="I55">
            <v>27</v>
          </cell>
          <cell r="J55">
            <v>22</v>
          </cell>
          <cell r="K55">
            <v>18</v>
          </cell>
          <cell r="L55">
            <v>67</v>
          </cell>
        </row>
        <row r="56">
          <cell r="H56" t="str">
            <v>105509-P.S.R. GUALLIGUAICA</v>
          </cell>
          <cell r="I56">
            <v>11</v>
          </cell>
          <cell r="J56">
            <v>5</v>
          </cell>
          <cell r="K56">
            <v>7</v>
          </cell>
          <cell r="L56">
            <v>23</v>
          </cell>
        </row>
        <row r="57">
          <cell r="H57" t="str">
            <v>04201-ILLAPEL</v>
          </cell>
          <cell r="I57">
            <v>224</v>
          </cell>
          <cell r="J57">
            <v>260</v>
          </cell>
          <cell r="K57">
            <v>294</v>
          </cell>
          <cell r="L57">
            <v>778</v>
          </cell>
        </row>
        <row r="58">
          <cell r="H58" t="str">
            <v>105103-HOSPITAL ILLAPEL</v>
          </cell>
          <cell r="I58">
            <v>18</v>
          </cell>
          <cell r="J58">
            <v>13</v>
          </cell>
          <cell r="K58">
            <v>11</v>
          </cell>
          <cell r="L58">
            <v>42</v>
          </cell>
        </row>
        <row r="59">
          <cell r="H59" t="str">
            <v>105326-CESFAM SAN RAFAEL</v>
          </cell>
          <cell r="I59">
            <v>68</v>
          </cell>
          <cell r="J59">
            <v>56</v>
          </cell>
          <cell r="K59">
            <v>104</v>
          </cell>
          <cell r="L59">
            <v>228</v>
          </cell>
        </row>
        <row r="60">
          <cell r="H60" t="str">
            <v xml:space="preserve">105443-P.S.R. CARCAMO                   </v>
          </cell>
          <cell r="I60">
            <v>4</v>
          </cell>
          <cell r="J60">
            <v>9</v>
          </cell>
          <cell r="K60">
            <v>31</v>
          </cell>
          <cell r="L60">
            <v>44</v>
          </cell>
        </row>
        <row r="61">
          <cell r="H61" t="str">
            <v>105444-P.S.R. HUINTIL</v>
          </cell>
          <cell r="I61">
            <v>0</v>
          </cell>
          <cell r="J61">
            <v>8</v>
          </cell>
          <cell r="K61">
            <v>3</v>
          </cell>
          <cell r="L61">
            <v>11</v>
          </cell>
        </row>
        <row r="62">
          <cell r="H62" t="str">
            <v>105445-P.S.R. LIMAHUIDA</v>
          </cell>
          <cell r="I62">
            <v>2</v>
          </cell>
          <cell r="J62">
            <v>4</v>
          </cell>
          <cell r="K62">
            <v>6</v>
          </cell>
          <cell r="L62">
            <v>12</v>
          </cell>
        </row>
        <row r="63">
          <cell r="H63" t="str">
            <v>105446-P.S.R. MATANCILLA</v>
          </cell>
          <cell r="I63">
            <v>10</v>
          </cell>
          <cell r="J63"/>
          <cell r="K63">
            <v>2</v>
          </cell>
          <cell r="L63">
            <v>12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>
            <v>1</v>
          </cell>
        </row>
        <row r="65">
          <cell r="H65" t="str">
            <v>105448-P.S.R. SANTA VIRGINIA</v>
          </cell>
          <cell r="I65"/>
          <cell r="J65">
            <v>3</v>
          </cell>
          <cell r="K65"/>
          <cell r="L65">
            <v>3</v>
          </cell>
        </row>
        <row r="66">
          <cell r="H66" t="str">
            <v>105449-P.S.R. TUNGA NORTE</v>
          </cell>
          <cell r="I66">
            <v>6</v>
          </cell>
          <cell r="J66"/>
          <cell r="K66"/>
          <cell r="L66">
            <v>6</v>
          </cell>
        </row>
        <row r="67">
          <cell r="H67" t="str">
            <v>105485-P.S.R. PLAN DE HORNOS</v>
          </cell>
          <cell r="I67">
            <v>4</v>
          </cell>
          <cell r="J67">
            <v>7</v>
          </cell>
          <cell r="K67">
            <v>2</v>
          </cell>
          <cell r="L67">
            <v>13</v>
          </cell>
        </row>
        <row r="68">
          <cell r="H68" t="str">
            <v>105486-P.S.R. TUNGA SUR</v>
          </cell>
          <cell r="I68">
            <v>8</v>
          </cell>
          <cell r="J68">
            <v>15</v>
          </cell>
          <cell r="K68">
            <v>4</v>
          </cell>
          <cell r="L68">
            <v>27</v>
          </cell>
        </row>
        <row r="69">
          <cell r="H69" t="str">
            <v>105487-P.S.R. CAÑAS UNO</v>
          </cell>
          <cell r="I69">
            <v>3</v>
          </cell>
          <cell r="J69">
            <v>7</v>
          </cell>
          <cell r="K69">
            <v>2</v>
          </cell>
          <cell r="L69">
            <v>12</v>
          </cell>
        </row>
        <row r="70">
          <cell r="H70" t="str">
            <v>105496-P.S.R. PINTACURA SUR</v>
          </cell>
          <cell r="I70">
            <v>2</v>
          </cell>
          <cell r="J70"/>
          <cell r="K70">
            <v>2</v>
          </cell>
          <cell r="L70">
            <v>4</v>
          </cell>
        </row>
        <row r="71">
          <cell r="H71" t="str">
            <v>105504-P.S.R. SOCAVON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200366-CESFAM URBANO II</v>
          </cell>
          <cell r="I72">
            <v>97</v>
          </cell>
          <cell r="J72">
            <v>138</v>
          </cell>
          <cell r="K72">
            <v>127</v>
          </cell>
          <cell r="L72">
            <v>362</v>
          </cell>
        </row>
        <row r="73">
          <cell r="H73" t="str">
            <v>04202-CANELA</v>
          </cell>
          <cell r="I73">
            <v>64</v>
          </cell>
          <cell r="J73">
            <v>9</v>
          </cell>
          <cell r="K73">
            <v>41</v>
          </cell>
          <cell r="L73">
            <v>114</v>
          </cell>
        </row>
        <row r="74">
          <cell r="H74" t="str">
            <v>105309-CES. RURAL CANELA</v>
          </cell>
          <cell r="I74">
            <v>64</v>
          </cell>
          <cell r="J74">
            <v>9</v>
          </cell>
          <cell r="K74">
            <v>41</v>
          </cell>
          <cell r="L74">
            <v>114</v>
          </cell>
        </row>
        <row r="75">
          <cell r="H75" t="str">
            <v>04203-LOS VILOS</v>
          </cell>
          <cell r="I75">
            <v>204</v>
          </cell>
          <cell r="J75">
            <v>136</v>
          </cell>
          <cell r="K75">
            <v>199</v>
          </cell>
          <cell r="L75">
            <v>539</v>
          </cell>
        </row>
        <row r="76">
          <cell r="H76" t="str">
            <v>105108-HOSPITAL LOS VILOS</v>
          </cell>
          <cell r="I76">
            <v>97</v>
          </cell>
          <cell r="J76">
            <v>55</v>
          </cell>
          <cell r="K76">
            <v>77</v>
          </cell>
          <cell r="L76">
            <v>229</v>
          </cell>
        </row>
        <row r="77">
          <cell r="H77" t="str">
            <v xml:space="preserve">105478-P.S.R. CAIMANES                   </v>
          </cell>
          <cell r="I77">
            <v>12</v>
          </cell>
          <cell r="J77">
            <v>13</v>
          </cell>
          <cell r="K77">
            <v>18</v>
          </cell>
          <cell r="L77">
            <v>43</v>
          </cell>
        </row>
        <row r="78">
          <cell r="H78" t="str">
            <v>105479-P.S.R. GUANGUALI</v>
          </cell>
          <cell r="I78">
            <v>11</v>
          </cell>
          <cell r="J78">
            <v>10</v>
          </cell>
          <cell r="K78">
            <v>18</v>
          </cell>
          <cell r="L78">
            <v>39</v>
          </cell>
        </row>
        <row r="79">
          <cell r="H79" t="str">
            <v>105480-P.S.R. QUILIMARI</v>
          </cell>
          <cell r="I79">
            <v>74</v>
          </cell>
          <cell r="J79">
            <v>42</v>
          </cell>
          <cell r="K79">
            <v>55</v>
          </cell>
          <cell r="L79">
            <v>171</v>
          </cell>
        </row>
        <row r="80">
          <cell r="H80" t="str">
            <v>105481-P.S.R. TILAMA</v>
          </cell>
          <cell r="I80">
            <v>7</v>
          </cell>
          <cell r="J80">
            <v>7</v>
          </cell>
          <cell r="K80">
            <v>11</v>
          </cell>
          <cell r="L80">
            <v>25</v>
          </cell>
        </row>
        <row r="81">
          <cell r="H81" t="str">
            <v>105511-P.S.R. LOS CONDORES</v>
          </cell>
          <cell r="I81">
            <v>3</v>
          </cell>
          <cell r="J81">
            <v>9</v>
          </cell>
          <cell r="K81">
            <v>20</v>
          </cell>
          <cell r="L81">
            <v>32</v>
          </cell>
        </row>
        <row r="82">
          <cell r="H82" t="str">
            <v>04204-SALAMANCA</v>
          </cell>
          <cell r="I82">
            <v>94</v>
          </cell>
          <cell r="J82">
            <v>140</v>
          </cell>
          <cell r="K82">
            <v>159</v>
          </cell>
          <cell r="L82">
            <v>393</v>
          </cell>
        </row>
        <row r="83">
          <cell r="H83" t="str">
            <v>105104-HOSPITAL SALAMANCA</v>
          </cell>
          <cell r="I83">
            <v>32</v>
          </cell>
          <cell r="J83">
            <v>68</v>
          </cell>
          <cell r="K83">
            <v>65</v>
          </cell>
          <cell r="L83">
            <v>165</v>
          </cell>
        </row>
        <row r="84">
          <cell r="H84" t="str">
            <v xml:space="preserve">105452-P.S.R. CUNCUMEN                 </v>
          </cell>
          <cell r="I84">
            <v>2</v>
          </cell>
          <cell r="J84"/>
          <cell r="K84">
            <v>4</v>
          </cell>
          <cell r="L84">
            <v>6</v>
          </cell>
        </row>
        <row r="85">
          <cell r="H85" t="str">
            <v>105453-P.S.R. TRANQUILLA</v>
          </cell>
          <cell r="I85">
            <v>9</v>
          </cell>
          <cell r="J85">
            <v>8</v>
          </cell>
          <cell r="K85">
            <v>11</v>
          </cell>
          <cell r="L85">
            <v>28</v>
          </cell>
        </row>
        <row r="86">
          <cell r="H86" t="str">
            <v>105454-P.S.R. CUNLAGUA</v>
          </cell>
          <cell r="I86">
            <v>11</v>
          </cell>
          <cell r="J86"/>
          <cell r="K86">
            <v>6</v>
          </cell>
          <cell r="L86">
            <v>17</v>
          </cell>
        </row>
        <row r="87">
          <cell r="H87" t="str">
            <v>105455-P.S.R. CHILLEPIN</v>
          </cell>
          <cell r="I87">
            <v>2</v>
          </cell>
          <cell r="J87">
            <v>2</v>
          </cell>
          <cell r="K87">
            <v>6</v>
          </cell>
          <cell r="L87">
            <v>10</v>
          </cell>
        </row>
        <row r="88">
          <cell r="H88" t="str">
            <v>105456-P.S.R. LLIMPO</v>
          </cell>
          <cell r="I88">
            <v>5</v>
          </cell>
          <cell r="J88">
            <v>6</v>
          </cell>
          <cell r="K88">
            <v>8</v>
          </cell>
          <cell r="L88">
            <v>19</v>
          </cell>
        </row>
        <row r="89">
          <cell r="H89" t="str">
            <v>105457-P.S.R. SAN AGUSTIN</v>
          </cell>
          <cell r="I89">
            <v>4</v>
          </cell>
          <cell r="J89">
            <v>6</v>
          </cell>
          <cell r="K89">
            <v>4</v>
          </cell>
          <cell r="L89">
            <v>14</v>
          </cell>
        </row>
        <row r="90">
          <cell r="H90" t="str">
            <v>105458-P.S.R. TAHUINCO</v>
          </cell>
          <cell r="I90">
            <v>6</v>
          </cell>
          <cell r="J90">
            <v>7</v>
          </cell>
          <cell r="K90">
            <v>11</v>
          </cell>
          <cell r="L90">
            <v>24</v>
          </cell>
        </row>
        <row r="91">
          <cell r="H91" t="str">
            <v>105491-P.S.R. QUELEN BAJO</v>
          </cell>
          <cell r="I91">
            <v>19</v>
          </cell>
          <cell r="J91">
            <v>32</v>
          </cell>
          <cell r="K91">
            <v>31</v>
          </cell>
          <cell r="L91">
            <v>82</v>
          </cell>
        </row>
        <row r="92">
          <cell r="H92" t="str">
            <v>105492-P.S.R. CAMISA</v>
          </cell>
          <cell r="I92">
            <v>1</v>
          </cell>
          <cell r="J92">
            <v>2</v>
          </cell>
          <cell r="K92">
            <v>4</v>
          </cell>
          <cell r="L92">
            <v>7</v>
          </cell>
        </row>
        <row r="93">
          <cell r="H93" t="str">
            <v>105501-P.S.R. ARBOLEDA GRANDE</v>
          </cell>
          <cell r="I93">
            <v>3</v>
          </cell>
          <cell r="J93">
            <v>9</v>
          </cell>
          <cell r="K93">
            <v>9</v>
          </cell>
          <cell r="L93">
            <v>21</v>
          </cell>
        </row>
        <row r="94">
          <cell r="H94" t="str">
            <v>04301-OVALLE</v>
          </cell>
          <cell r="I94">
            <v>494</v>
          </cell>
          <cell r="J94">
            <v>532</v>
          </cell>
          <cell r="K94">
            <v>583</v>
          </cell>
          <cell r="L94">
            <v>1609</v>
          </cell>
        </row>
        <row r="95">
          <cell r="H95" t="str">
            <v>105315-CES. RURAL C. DE TAMAYA</v>
          </cell>
          <cell r="I95">
            <v>54</v>
          </cell>
          <cell r="J95">
            <v>41</v>
          </cell>
          <cell r="K95">
            <v>49</v>
          </cell>
          <cell r="L95">
            <v>144</v>
          </cell>
        </row>
        <row r="96">
          <cell r="H96" t="str">
            <v>105317-CES. JORGE JORDAN D.</v>
          </cell>
          <cell r="I96">
            <v>65</v>
          </cell>
          <cell r="J96">
            <v>93</v>
          </cell>
          <cell r="K96">
            <v>116</v>
          </cell>
          <cell r="L96">
            <v>274</v>
          </cell>
        </row>
        <row r="97">
          <cell r="H97" t="str">
            <v>105322-CES. MARCOS MACUADA</v>
          </cell>
          <cell r="I97">
            <v>103</v>
          </cell>
          <cell r="J97">
            <v>98</v>
          </cell>
          <cell r="K97">
            <v>138</v>
          </cell>
          <cell r="L97">
            <v>339</v>
          </cell>
        </row>
        <row r="98">
          <cell r="H98" t="str">
            <v>105324-CES. SOTAQUI</v>
          </cell>
          <cell r="I98">
            <v>26</v>
          </cell>
          <cell r="J98">
            <v>28</v>
          </cell>
          <cell r="K98">
            <v>24</v>
          </cell>
          <cell r="L98">
            <v>78</v>
          </cell>
        </row>
        <row r="99">
          <cell r="H99" t="str">
            <v>105415-P.S.R. BARRAZA</v>
          </cell>
          <cell r="I99"/>
          <cell r="J99">
            <v>5</v>
          </cell>
          <cell r="K99">
            <v>3</v>
          </cell>
          <cell r="L99">
            <v>8</v>
          </cell>
        </row>
        <row r="100">
          <cell r="H100" t="str">
            <v xml:space="preserve">105416-P.S.R. CAMARICO                  </v>
          </cell>
          <cell r="I100">
            <v>4</v>
          </cell>
          <cell r="J100">
            <v>9</v>
          </cell>
          <cell r="K100">
            <v>17</v>
          </cell>
          <cell r="L100">
            <v>30</v>
          </cell>
        </row>
        <row r="101">
          <cell r="H101" t="str">
            <v>105417-P.S.R. ALCONES BAJOS</v>
          </cell>
          <cell r="I101">
            <v>8</v>
          </cell>
          <cell r="J101"/>
          <cell r="K101">
            <v>1</v>
          </cell>
          <cell r="L101">
            <v>9</v>
          </cell>
        </row>
        <row r="102">
          <cell r="H102" t="str">
            <v>105419-P.S.R. LAS SOSSAS</v>
          </cell>
          <cell r="I102"/>
          <cell r="J102"/>
          <cell r="K102">
            <v>3</v>
          </cell>
          <cell r="L102">
            <v>3</v>
          </cell>
        </row>
        <row r="103">
          <cell r="H103" t="str">
            <v>105422-P.S.R. HORNILLOS</v>
          </cell>
          <cell r="I103">
            <v>4</v>
          </cell>
          <cell r="J103">
            <v>5</v>
          </cell>
          <cell r="K103">
            <v>5</v>
          </cell>
          <cell r="L103">
            <v>14</v>
          </cell>
        </row>
        <row r="104">
          <cell r="H104" t="str">
            <v>105437-P.S.R. CHALINGA</v>
          </cell>
          <cell r="I104">
            <v>1</v>
          </cell>
          <cell r="J104">
            <v>11</v>
          </cell>
          <cell r="K104">
            <v>21</v>
          </cell>
          <cell r="L104">
            <v>33</v>
          </cell>
        </row>
        <row r="105">
          <cell r="H105" t="str">
            <v>105439-P.S.R. CERRO BLANCO</v>
          </cell>
          <cell r="I105">
            <v>6</v>
          </cell>
          <cell r="J105">
            <v>7</v>
          </cell>
          <cell r="K105">
            <v>1</v>
          </cell>
          <cell r="L105">
            <v>14</v>
          </cell>
        </row>
        <row r="106">
          <cell r="H106" t="str">
            <v>105507-P.S.R. HUAMALATA</v>
          </cell>
          <cell r="I106">
            <v>21</v>
          </cell>
          <cell r="J106">
            <v>16</v>
          </cell>
          <cell r="K106">
            <v>28</v>
          </cell>
          <cell r="L106">
            <v>65</v>
          </cell>
        </row>
        <row r="107">
          <cell r="H107" t="str">
            <v>105510-P.S.R. RECOLETA</v>
          </cell>
          <cell r="I107">
            <v>13</v>
          </cell>
          <cell r="J107">
            <v>19</v>
          </cell>
          <cell r="K107">
            <v>27</v>
          </cell>
          <cell r="L107">
            <v>59</v>
          </cell>
        </row>
        <row r="108">
          <cell r="H108" t="str">
            <v>105722-CECOF SAN JOSE DE LA DEHESA</v>
          </cell>
          <cell r="I108">
            <v>109</v>
          </cell>
          <cell r="J108">
            <v>90</v>
          </cell>
          <cell r="K108">
            <v>94</v>
          </cell>
          <cell r="L108">
            <v>293</v>
          </cell>
        </row>
        <row r="109">
          <cell r="H109" t="str">
            <v>105723-CECOF LIMARI</v>
          </cell>
          <cell r="I109">
            <v>36</v>
          </cell>
          <cell r="J109">
            <v>31</v>
          </cell>
          <cell r="K109">
            <v>17</v>
          </cell>
          <cell r="L109">
            <v>84</v>
          </cell>
        </row>
        <row r="110">
          <cell r="H110" t="str">
            <v>200258-CECOF LOS COPIHUES</v>
          </cell>
          <cell r="I110">
            <v>35</v>
          </cell>
          <cell r="J110">
            <v>55</v>
          </cell>
          <cell r="K110">
            <v>34</v>
          </cell>
          <cell r="L110">
            <v>124</v>
          </cell>
        </row>
        <row r="111">
          <cell r="H111" t="str">
            <v>200367-CECOF COLONIA LIMARÍ</v>
          </cell>
          <cell r="I111">
            <v>9</v>
          </cell>
          <cell r="J111">
            <v>24</v>
          </cell>
          <cell r="K111">
            <v>5</v>
          </cell>
          <cell r="L111">
            <v>38</v>
          </cell>
        </row>
        <row r="112">
          <cell r="H112" t="str">
            <v>04302-COMBARBALÁ</v>
          </cell>
          <cell r="I112">
            <v>100</v>
          </cell>
          <cell r="J112">
            <v>113</v>
          </cell>
          <cell r="K112">
            <v>169</v>
          </cell>
          <cell r="L112">
            <v>382</v>
          </cell>
        </row>
        <row r="113">
          <cell r="H113" t="str">
            <v>105105-HOSPITAL COMBARBALÁ</v>
          </cell>
          <cell r="I113">
            <v>25</v>
          </cell>
          <cell r="J113">
            <v>44</v>
          </cell>
          <cell r="K113">
            <v>33</v>
          </cell>
          <cell r="L113">
            <v>102</v>
          </cell>
        </row>
        <row r="114">
          <cell r="H114" t="str">
            <v>105433-P.S.R. SAN LORENZO</v>
          </cell>
          <cell r="I114">
            <v>5</v>
          </cell>
          <cell r="J114">
            <v>4</v>
          </cell>
          <cell r="K114">
            <v>1</v>
          </cell>
          <cell r="L114">
            <v>10</v>
          </cell>
        </row>
        <row r="115">
          <cell r="H115" t="str">
            <v>105434-P.S.R. SAN MARCOS</v>
          </cell>
          <cell r="I115">
            <v>13</v>
          </cell>
          <cell r="J115">
            <v>10</v>
          </cell>
          <cell r="K115">
            <v>16</v>
          </cell>
          <cell r="L115">
            <v>39</v>
          </cell>
        </row>
        <row r="116">
          <cell r="H116" t="str">
            <v>105441-P.S.R. MANQUEHUA</v>
          </cell>
          <cell r="I116">
            <v>5</v>
          </cell>
          <cell r="J116">
            <v>11</v>
          </cell>
          <cell r="K116">
            <v>11</v>
          </cell>
          <cell r="L116">
            <v>27</v>
          </cell>
        </row>
        <row r="117">
          <cell r="H117" t="str">
            <v xml:space="preserve">105459-P.S.R. BARRANCAS                </v>
          </cell>
          <cell r="I117">
            <v>16</v>
          </cell>
          <cell r="J117">
            <v>13</v>
          </cell>
          <cell r="K117">
            <v>15</v>
          </cell>
          <cell r="L117">
            <v>44</v>
          </cell>
        </row>
        <row r="118">
          <cell r="H118" t="str">
            <v>105460-P.S.R. COGOTI 18</v>
          </cell>
          <cell r="I118">
            <v>7</v>
          </cell>
          <cell r="J118">
            <v>7</v>
          </cell>
          <cell r="K118">
            <v>9</v>
          </cell>
          <cell r="L118">
            <v>23</v>
          </cell>
        </row>
        <row r="119">
          <cell r="H119" t="str">
            <v>105461-P.S.R. EL HUACHO</v>
          </cell>
          <cell r="I119">
            <v>4</v>
          </cell>
          <cell r="J119">
            <v>2</v>
          </cell>
          <cell r="K119">
            <v>1</v>
          </cell>
          <cell r="L119">
            <v>7</v>
          </cell>
        </row>
        <row r="120">
          <cell r="H120" t="str">
            <v>105462-P.S.R. EL SAUCE</v>
          </cell>
          <cell r="I120">
            <v>1</v>
          </cell>
          <cell r="J120"/>
          <cell r="K120">
            <v>6</v>
          </cell>
          <cell r="L120">
            <v>7</v>
          </cell>
        </row>
        <row r="121">
          <cell r="H121" t="str">
            <v>105463-P.S.R. QUILITAPIA</v>
          </cell>
          <cell r="I121">
            <v>3</v>
          </cell>
          <cell r="J121"/>
          <cell r="K121">
            <v>28</v>
          </cell>
          <cell r="L121">
            <v>31</v>
          </cell>
        </row>
        <row r="122">
          <cell r="H122" t="str">
            <v>105464-P.S.R. LA LIGUA</v>
          </cell>
          <cell r="I122">
            <v>10</v>
          </cell>
          <cell r="J122">
            <v>5</v>
          </cell>
          <cell r="K122">
            <v>20</v>
          </cell>
          <cell r="L122">
            <v>35</v>
          </cell>
        </row>
        <row r="123">
          <cell r="H123" t="str">
            <v>105465-P.S.R. RAMADILLA</v>
          </cell>
          <cell r="I123"/>
          <cell r="J123">
            <v>6</v>
          </cell>
          <cell r="K123">
            <v>11</v>
          </cell>
          <cell r="L123">
            <v>17</v>
          </cell>
        </row>
        <row r="124">
          <cell r="H124" t="str">
            <v>105466-P.S.R. VALLE HERMOSO</v>
          </cell>
          <cell r="I124">
            <v>2</v>
          </cell>
          <cell r="J124">
            <v>7</v>
          </cell>
          <cell r="K124">
            <v>7</v>
          </cell>
          <cell r="L124">
            <v>16</v>
          </cell>
        </row>
        <row r="125">
          <cell r="H125" t="str">
            <v>105490-P.S.R. EL DURAZNO</v>
          </cell>
          <cell r="I125">
            <v>9</v>
          </cell>
          <cell r="J125">
            <v>4</v>
          </cell>
          <cell r="K125">
            <v>11</v>
          </cell>
          <cell r="L125">
            <v>24</v>
          </cell>
        </row>
        <row r="126">
          <cell r="H126" t="str">
            <v>04303-MONTE PATRIA</v>
          </cell>
          <cell r="I126">
            <v>156</v>
          </cell>
          <cell r="J126">
            <v>126</v>
          </cell>
          <cell r="K126">
            <v>150</v>
          </cell>
          <cell r="L126">
            <v>432</v>
          </cell>
        </row>
        <row r="127">
          <cell r="H127" t="str">
            <v>105307-CES. RURAL MONTE PATRIA</v>
          </cell>
          <cell r="I127">
            <v>31</v>
          </cell>
          <cell r="J127">
            <v>13</v>
          </cell>
          <cell r="K127">
            <v>3</v>
          </cell>
          <cell r="L127">
            <v>47</v>
          </cell>
        </row>
        <row r="128">
          <cell r="H128" t="str">
            <v>105311-CES. RURAL CHAÑARAL ALTO</v>
          </cell>
          <cell r="I128">
            <v>24</v>
          </cell>
          <cell r="J128">
            <v>12</v>
          </cell>
          <cell r="K128">
            <v>33</v>
          </cell>
          <cell r="L128">
            <v>69</v>
          </cell>
        </row>
        <row r="129">
          <cell r="H129" t="str">
            <v>105312-CES. RURAL CAREN</v>
          </cell>
          <cell r="I129">
            <v>8</v>
          </cell>
          <cell r="J129">
            <v>5</v>
          </cell>
          <cell r="K129">
            <v>11</v>
          </cell>
          <cell r="L129">
            <v>24</v>
          </cell>
        </row>
        <row r="130">
          <cell r="H130" t="str">
            <v>105318-CES. RURAL EL PALQUI</v>
          </cell>
          <cell r="I130">
            <v>65</v>
          </cell>
          <cell r="J130">
            <v>71</v>
          </cell>
          <cell r="K130">
            <v>85</v>
          </cell>
          <cell r="L130">
            <v>221</v>
          </cell>
        </row>
        <row r="131">
          <cell r="H131" t="str">
            <v>105425-P.S.R. CHILECITO</v>
          </cell>
          <cell r="I131">
            <v>2</v>
          </cell>
          <cell r="J131">
            <v>3</v>
          </cell>
          <cell r="K131"/>
          <cell r="L131">
            <v>5</v>
          </cell>
        </row>
        <row r="132">
          <cell r="H132" t="str">
            <v>105427-P.S.R. HACIENDA VALDIVIA</v>
          </cell>
          <cell r="I132">
            <v>7</v>
          </cell>
          <cell r="J132">
            <v>4</v>
          </cell>
          <cell r="K132"/>
          <cell r="L132">
            <v>11</v>
          </cell>
        </row>
        <row r="133">
          <cell r="H133" t="str">
            <v>105428-P.S.R. HUATULAME</v>
          </cell>
          <cell r="I133">
            <v>5</v>
          </cell>
          <cell r="J133">
            <v>4</v>
          </cell>
          <cell r="K133">
            <v>7</v>
          </cell>
          <cell r="L133">
            <v>16</v>
          </cell>
        </row>
        <row r="134">
          <cell r="H134" t="str">
            <v>105430-P.S.R. MIALQUI</v>
          </cell>
          <cell r="I134">
            <v>3</v>
          </cell>
          <cell r="J134">
            <v>1</v>
          </cell>
          <cell r="K134"/>
          <cell r="L134">
            <v>4</v>
          </cell>
        </row>
        <row r="135">
          <cell r="H135" t="str">
            <v>105431-P.S.R. PEDREGAL</v>
          </cell>
          <cell r="I135"/>
          <cell r="J135"/>
          <cell r="K135">
            <v>4</v>
          </cell>
          <cell r="L135">
            <v>4</v>
          </cell>
        </row>
        <row r="136">
          <cell r="H136" t="str">
            <v>105432-P.S.R. RAPEL</v>
          </cell>
          <cell r="I136">
            <v>5</v>
          </cell>
          <cell r="J136">
            <v>5</v>
          </cell>
          <cell r="K136"/>
          <cell r="L136">
            <v>10</v>
          </cell>
        </row>
        <row r="137">
          <cell r="H137" t="str">
            <v>105435-P.S.R. TULAHUEN</v>
          </cell>
          <cell r="I137">
            <v>6</v>
          </cell>
          <cell r="J137">
            <v>8</v>
          </cell>
          <cell r="K137">
            <v>4</v>
          </cell>
          <cell r="L137">
            <v>18</v>
          </cell>
        </row>
        <row r="138">
          <cell r="H138" t="str">
            <v>105436-P.S.R. EL MAITEN</v>
          </cell>
          <cell r="I138"/>
          <cell r="J138"/>
          <cell r="K138">
            <v>3</v>
          </cell>
          <cell r="L138">
            <v>3</v>
          </cell>
        </row>
        <row r="139">
          <cell r="H139" t="str">
            <v>04304-PUNITAQUI</v>
          </cell>
          <cell r="I139">
            <v>66</v>
          </cell>
          <cell r="J139">
            <v>59</v>
          </cell>
          <cell r="K139">
            <v>67</v>
          </cell>
          <cell r="L139">
            <v>192</v>
          </cell>
        </row>
        <row r="140">
          <cell r="H140" t="str">
            <v>105308-CES. RURAL PUNITAQUI</v>
          </cell>
          <cell r="I140">
            <v>66</v>
          </cell>
          <cell r="J140">
            <v>59</v>
          </cell>
          <cell r="K140">
            <v>67</v>
          </cell>
          <cell r="L140">
            <v>192</v>
          </cell>
        </row>
        <row r="141">
          <cell r="H141" t="str">
            <v>04305-RIO HURTADO</v>
          </cell>
          <cell r="I141">
            <v>75</v>
          </cell>
          <cell r="J141">
            <v>45</v>
          </cell>
          <cell r="K141">
            <v>75</v>
          </cell>
          <cell r="L141">
            <v>195</v>
          </cell>
        </row>
        <row r="142">
          <cell r="H142" t="str">
            <v>105310-CES. RURAL PICHASCA</v>
          </cell>
          <cell r="I142">
            <v>12</v>
          </cell>
          <cell r="J142">
            <v>16</v>
          </cell>
          <cell r="K142">
            <v>31</v>
          </cell>
          <cell r="L142">
            <v>59</v>
          </cell>
        </row>
        <row r="143">
          <cell r="H143" t="str">
            <v>105409-P.S.R. EL CHAÑAR</v>
          </cell>
          <cell r="I143">
            <v>4</v>
          </cell>
          <cell r="J143">
            <v>1</v>
          </cell>
          <cell r="K143">
            <v>4</v>
          </cell>
          <cell r="L143">
            <v>9</v>
          </cell>
        </row>
        <row r="144">
          <cell r="H144" t="str">
            <v>105410-P.S.R. HURTADO</v>
          </cell>
          <cell r="I144">
            <v>37</v>
          </cell>
          <cell r="J144">
            <v>6</v>
          </cell>
          <cell r="K144">
            <v>15</v>
          </cell>
          <cell r="L144">
            <v>58</v>
          </cell>
        </row>
        <row r="145">
          <cell r="H145" t="str">
            <v>105411-P.S.R. LAS BREAS</v>
          </cell>
          <cell r="I145">
            <v>2</v>
          </cell>
          <cell r="J145">
            <v>2</v>
          </cell>
          <cell r="K145">
            <v>4</v>
          </cell>
          <cell r="L145">
            <v>8</v>
          </cell>
        </row>
        <row r="146">
          <cell r="H146" t="str">
            <v>105413-P.S.R. SAMO ALTO</v>
          </cell>
          <cell r="I146">
            <v>6</v>
          </cell>
          <cell r="J146">
            <v>5</v>
          </cell>
          <cell r="K146">
            <v>4</v>
          </cell>
          <cell r="L146">
            <v>15</v>
          </cell>
        </row>
        <row r="147">
          <cell r="H147" t="str">
            <v>105414-P.S.R. SERON</v>
          </cell>
          <cell r="I147"/>
          <cell r="J147">
            <v>12</v>
          </cell>
          <cell r="K147">
            <v>8</v>
          </cell>
          <cell r="L147">
            <v>20</v>
          </cell>
        </row>
        <row r="148">
          <cell r="H148" t="str">
            <v>105503-P.S.R. TABAQUEROS</v>
          </cell>
          <cell r="I148">
            <v>14</v>
          </cell>
          <cell r="J148">
            <v>3</v>
          </cell>
          <cell r="K148">
            <v>9</v>
          </cell>
          <cell r="L148">
            <v>26</v>
          </cell>
        </row>
        <row r="149">
          <cell r="H149" t="str">
            <v>Total general</v>
          </cell>
          <cell r="I149">
            <v>3889</v>
          </cell>
          <cell r="J149">
            <v>3331</v>
          </cell>
          <cell r="K149">
            <v>4359</v>
          </cell>
          <cell r="L149">
            <v>11579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308</v>
          </cell>
          <cell r="J5">
            <v>328</v>
          </cell>
          <cell r="K5">
            <v>562</v>
          </cell>
          <cell r="L5">
            <v>1198</v>
          </cell>
        </row>
        <row r="6">
          <cell r="H6" t="str">
            <v>105300-CES. CARDENAL CARO</v>
          </cell>
          <cell r="I6">
            <v>51</v>
          </cell>
          <cell r="J6">
            <v>93</v>
          </cell>
          <cell r="K6">
            <v>62</v>
          </cell>
          <cell r="L6">
            <v>206</v>
          </cell>
        </row>
        <row r="7">
          <cell r="H7" t="str">
            <v>105301-CES. LAS COMPAÑIAS</v>
          </cell>
          <cell r="I7">
            <v>11</v>
          </cell>
          <cell r="J7">
            <v>16</v>
          </cell>
          <cell r="K7">
            <v>51</v>
          </cell>
          <cell r="L7">
            <v>78</v>
          </cell>
        </row>
        <row r="8">
          <cell r="H8" t="str">
            <v>105302-CES. PEDRO AGUIRRE C.</v>
          </cell>
          <cell r="I8">
            <v>82</v>
          </cell>
          <cell r="J8">
            <v>66</v>
          </cell>
          <cell r="K8">
            <v>42</v>
          </cell>
          <cell r="L8">
            <v>190</v>
          </cell>
        </row>
        <row r="9">
          <cell r="H9" t="str">
            <v>105313-CES. SCHAFFHAUSER</v>
          </cell>
          <cell r="I9">
            <v>9</v>
          </cell>
          <cell r="J9">
            <v>81</v>
          </cell>
          <cell r="K9">
            <v>167</v>
          </cell>
          <cell r="L9">
            <v>257</v>
          </cell>
        </row>
        <row r="10">
          <cell r="H10" t="str">
            <v>105319-CES. CARDENAL R.S.H.</v>
          </cell>
          <cell r="I10">
            <v>123</v>
          </cell>
          <cell r="J10">
            <v>28</v>
          </cell>
          <cell r="K10">
            <v>157</v>
          </cell>
          <cell r="L10">
            <v>308</v>
          </cell>
        </row>
        <row r="11">
          <cell r="H11" t="str">
            <v>105325-CESFAM JUAN PABLO II</v>
          </cell>
          <cell r="I11">
            <v>7</v>
          </cell>
          <cell r="J11">
            <v>12</v>
          </cell>
          <cell r="K11">
            <v>58</v>
          </cell>
          <cell r="L11">
            <v>77</v>
          </cell>
        </row>
        <row r="12">
          <cell r="H12" t="str">
            <v xml:space="preserve">105400-P.S.R. ALGARROBITO            </v>
          </cell>
          <cell r="I12">
            <v>8</v>
          </cell>
          <cell r="J12">
            <v>6</v>
          </cell>
          <cell r="K12">
            <v>5</v>
          </cell>
          <cell r="L12">
            <v>19</v>
          </cell>
        </row>
        <row r="13">
          <cell r="H13" t="str">
            <v>105401-P.S.R. LAS ROJAS</v>
          </cell>
          <cell r="I13">
            <v>0</v>
          </cell>
          <cell r="J13">
            <v>1</v>
          </cell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3</v>
          </cell>
          <cell r="J14">
            <v>4</v>
          </cell>
          <cell r="K14">
            <v>4</v>
          </cell>
          <cell r="L14">
            <v>11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5</v>
          </cell>
          <cell r="L15">
            <v>5</v>
          </cell>
        </row>
        <row r="16">
          <cell r="H16" t="str">
            <v>105700-CECOF VILLA EL INDIO</v>
          </cell>
          <cell r="I16">
            <v>2</v>
          </cell>
          <cell r="J16">
            <v>7</v>
          </cell>
          <cell r="K16">
            <v>7</v>
          </cell>
          <cell r="L16">
            <v>16</v>
          </cell>
        </row>
        <row r="17">
          <cell r="H17" t="str">
            <v>105701-CECOF VILLA ALEMANIA</v>
          </cell>
          <cell r="I17">
            <v>1</v>
          </cell>
          <cell r="J17">
            <v>6</v>
          </cell>
          <cell r="K17">
            <v>1</v>
          </cell>
          <cell r="L17">
            <v>8</v>
          </cell>
        </row>
        <row r="18">
          <cell r="H18" t="str">
            <v>105702-CECOF VILLA LAMBERT</v>
          </cell>
          <cell r="I18">
            <v>2</v>
          </cell>
          <cell r="J18">
            <v>6</v>
          </cell>
          <cell r="K18">
            <v>0</v>
          </cell>
          <cell r="L18">
            <v>8</v>
          </cell>
        </row>
        <row r="19">
          <cell r="H19" t="str">
            <v>200402-CECOF ARCOS DE PINAMAR</v>
          </cell>
          <cell r="I19">
            <v>9</v>
          </cell>
          <cell r="J19">
            <v>2</v>
          </cell>
          <cell r="K19">
            <v>1</v>
          </cell>
          <cell r="L19">
            <v>12</v>
          </cell>
        </row>
        <row r="20">
          <cell r="H20" t="str">
            <v>04102-COQUIMBO</v>
          </cell>
          <cell r="I20">
            <v>642</v>
          </cell>
          <cell r="J20">
            <v>756</v>
          </cell>
          <cell r="K20">
            <v>942</v>
          </cell>
          <cell r="L20">
            <v>2340</v>
          </cell>
        </row>
        <row r="21">
          <cell r="H21" t="str">
            <v>105303-CES. SAN JUAN</v>
          </cell>
          <cell r="I21">
            <v>84</v>
          </cell>
          <cell r="J21">
            <v>162</v>
          </cell>
          <cell r="K21">
            <v>179</v>
          </cell>
          <cell r="L21">
            <v>425</v>
          </cell>
        </row>
        <row r="22">
          <cell r="H22" t="str">
            <v>105304-CES. SANTA CECILIA</v>
          </cell>
          <cell r="I22">
            <v>126</v>
          </cell>
          <cell r="J22">
            <v>204</v>
          </cell>
          <cell r="K22">
            <v>170</v>
          </cell>
          <cell r="L22">
            <v>500</v>
          </cell>
        </row>
        <row r="23">
          <cell r="H23" t="str">
            <v>105305-CES. TIERRAS BLANCAS</v>
          </cell>
          <cell r="I23">
            <v>150</v>
          </cell>
          <cell r="J23">
            <v>148</v>
          </cell>
          <cell r="K23">
            <v>148</v>
          </cell>
          <cell r="L23">
            <v>446</v>
          </cell>
        </row>
        <row r="24">
          <cell r="H24" t="str">
            <v>105321-CES. RURAL  TONGOY</v>
          </cell>
          <cell r="I24">
            <v>5</v>
          </cell>
          <cell r="J24">
            <v>11</v>
          </cell>
          <cell r="K24">
            <v>19</v>
          </cell>
          <cell r="L24">
            <v>35</v>
          </cell>
        </row>
        <row r="25">
          <cell r="H25" t="str">
            <v>105323-CES. DR. SERGIO AGUILAR</v>
          </cell>
          <cell r="I25">
            <v>175</v>
          </cell>
          <cell r="J25">
            <v>204</v>
          </cell>
          <cell r="K25">
            <v>296</v>
          </cell>
          <cell r="L25">
            <v>675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43</v>
          </cell>
          <cell r="J27">
            <v>4</v>
          </cell>
          <cell r="K27">
            <v>1</v>
          </cell>
          <cell r="L27">
            <v>48</v>
          </cell>
        </row>
        <row r="28">
          <cell r="H28" t="str">
            <v>105406-P.S.R. PAN DE AZUCAR</v>
          </cell>
          <cell r="I28">
            <v>30</v>
          </cell>
          <cell r="J28">
            <v>5</v>
          </cell>
          <cell r="K28">
            <v>56</v>
          </cell>
          <cell r="L28">
            <v>91</v>
          </cell>
        </row>
        <row r="29">
          <cell r="H29" t="str">
            <v>105407-P.S.R. TAMBILLOS</v>
          </cell>
          <cell r="I29">
            <v>21</v>
          </cell>
          <cell r="J29">
            <v>11</v>
          </cell>
          <cell r="K29">
            <v>37</v>
          </cell>
          <cell r="L29">
            <v>69</v>
          </cell>
        </row>
        <row r="30">
          <cell r="H30" t="str">
            <v>105705-CECOF EL ALBA</v>
          </cell>
          <cell r="I30">
            <v>8</v>
          </cell>
          <cell r="J30">
            <v>7</v>
          </cell>
          <cell r="K30">
            <v>12</v>
          </cell>
          <cell r="L30">
            <v>27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24</v>
          </cell>
          <cell r="L31">
            <v>24</v>
          </cell>
        </row>
        <row r="32">
          <cell r="H32" t="str">
            <v>04103-ANDACOLLO</v>
          </cell>
          <cell r="I32">
            <v>50</v>
          </cell>
          <cell r="J32">
            <v>1</v>
          </cell>
          <cell r="K32">
            <v>9</v>
          </cell>
          <cell r="L32">
            <v>60</v>
          </cell>
        </row>
        <row r="33">
          <cell r="H33" t="str">
            <v>105106-HOSPITAL ANDACOLLO</v>
          </cell>
          <cell r="I33">
            <v>50</v>
          </cell>
          <cell r="J33">
            <v>1</v>
          </cell>
          <cell r="K33">
            <v>9</v>
          </cell>
          <cell r="L33">
            <v>60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1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2</v>
          </cell>
          <cell r="J38">
            <v>0</v>
          </cell>
          <cell r="K38">
            <v>1</v>
          </cell>
          <cell r="L38">
            <v>3</v>
          </cell>
        </row>
        <row r="39">
          <cell r="H39" t="str">
            <v>105306-CES. PAIHUANO</v>
          </cell>
          <cell r="I39">
            <v>2</v>
          </cell>
          <cell r="J39">
            <v>0</v>
          </cell>
          <cell r="K39">
            <v>1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</row>
        <row r="43">
          <cell r="H43" t="str">
            <v>04106-VICUÑA</v>
          </cell>
          <cell r="I43">
            <v>106</v>
          </cell>
          <cell r="J43">
            <v>74</v>
          </cell>
          <cell r="K43">
            <v>23</v>
          </cell>
          <cell r="L43">
            <v>203</v>
          </cell>
        </row>
        <row r="44">
          <cell r="H44" t="str">
            <v>105107-HOSPITAL VICUÑA</v>
          </cell>
          <cell r="I44">
            <v>49</v>
          </cell>
          <cell r="J44">
            <v>15</v>
          </cell>
          <cell r="K44">
            <v>3</v>
          </cell>
          <cell r="L44">
            <v>67</v>
          </cell>
        </row>
        <row r="45">
          <cell r="H45" t="str">
            <v>105467-P.S.R. DIAGUITAS</v>
          </cell>
          <cell r="I45">
            <v>13</v>
          </cell>
          <cell r="J45">
            <v>2</v>
          </cell>
          <cell r="K45">
            <v>0</v>
          </cell>
          <cell r="L45">
            <v>15</v>
          </cell>
        </row>
        <row r="46">
          <cell r="H46" t="str">
            <v>105468-P.S.R. EL MOLLE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</row>
        <row r="47">
          <cell r="H47" t="str">
            <v>105469-P.S.R. EL TAMBO</v>
          </cell>
          <cell r="I47">
            <v>18</v>
          </cell>
          <cell r="J47">
            <v>29</v>
          </cell>
          <cell r="K47">
            <v>0</v>
          </cell>
          <cell r="L47">
            <v>47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10</v>
          </cell>
          <cell r="L49">
            <v>10</v>
          </cell>
        </row>
        <row r="50">
          <cell r="H50" t="str">
            <v>105472-P.S.R. RIVADAVIA</v>
          </cell>
          <cell r="I50">
            <v>9</v>
          </cell>
          <cell r="J50">
            <v>13</v>
          </cell>
          <cell r="K50">
            <v>0</v>
          </cell>
          <cell r="L50">
            <v>22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0</v>
          </cell>
          <cell r="L51">
            <v>3</v>
          </cell>
        </row>
        <row r="52">
          <cell r="H52" t="str">
            <v>105474-P.S.R. CHAPILCA</v>
          </cell>
          <cell r="I52">
            <v>8</v>
          </cell>
          <cell r="J52">
            <v>8</v>
          </cell>
          <cell r="K52">
            <v>0</v>
          </cell>
          <cell r="L52">
            <v>16</v>
          </cell>
        </row>
        <row r="53">
          <cell r="H53" t="str">
            <v>105502-P.S.R. CALINGASTA</v>
          </cell>
          <cell r="I53">
            <v>3</v>
          </cell>
          <cell r="J53">
            <v>0</v>
          </cell>
          <cell r="K53">
            <v>10</v>
          </cell>
          <cell r="L53">
            <v>13</v>
          </cell>
        </row>
        <row r="54">
          <cell r="H54" t="str">
            <v>105509-P.S.R. GUALLIGUAICA</v>
          </cell>
          <cell r="I54">
            <v>6</v>
          </cell>
          <cell r="J54">
            <v>4</v>
          </cell>
          <cell r="K54">
            <v>0</v>
          </cell>
          <cell r="L54">
            <v>10</v>
          </cell>
        </row>
        <row r="55">
          <cell r="H55" t="str">
            <v>04201-ILLAPEL</v>
          </cell>
          <cell r="I55">
            <v>32</v>
          </cell>
          <cell r="J55">
            <v>17</v>
          </cell>
          <cell r="K55">
            <v>68</v>
          </cell>
          <cell r="L55">
            <v>117</v>
          </cell>
        </row>
        <row r="56">
          <cell r="H56" t="str">
            <v>105326-CESFAM SAN RAFAEL</v>
          </cell>
          <cell r="I56">
            <v>1</v>
          </cell>
          <cell r="J56">
            <v>8</v>
          </cell>
          <cell r="K56">
            <v>31</v>
          </cell>
          <cell r="L56">
            <v>40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2</v>
          </cell>
          <cell r="L57">
            <v>2</v>
          </cell>
        </row>
        <row r="58">
          <cell r="H58" t="str">
            <v>105444-P.S.R. HUINTIL</v>
          </cell>
          <cell r="I58">
            <v>2</v>
          </cell>
          <cell r="J58">
            <v>0</v>
          </cell>
          <cell r="K58">
            <v>2</v>
          </cell>
          <cell r="L58">
            <v>4</v>
          </cell>
        </row>
        <row r="59">
          <cell r="H59" t="str">
            <v>105445-P.S.R. LIMAHUIDA</v>
          </cell>
          <cell r="I59">
            <v>3</v>
          </cell>
          <cell r="J59">
            <v>1</v>
          </cell>
          <cell r="K59">
            <v>1</v>
          </cell>
          <cell r="L59">
            <v>5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6</v>
          </cell>
          <cell r="L60">
            <v>6</v>
          </cell>
        </row>
        <row r="61">
          <cell r="H61" t="str">
            <v>105448-P.S.R. SANTA VIRGINIA</v>
          </cell>
          <cell r="I61">
            <v>11</v>
          </cell>
          <cell r="J61">
            <v>0</v>
          </cell>
          <cell r="K61">
            <v>2</v>
          </cell>
          <cell r="L61">
            <v>13</v>
          </cell>
        </row>
        <row r="62">
          <cell r="H62" t="str">
            <v>105485-P.S.R. PLAN DE HORNOS</v>
          </cell>
          <cell r="I62">
            <v>2</v>
          </cell>
          <cell r="J62">
            <v>1</v>
          </cell>
          <cell r="K62">
            <v>0</v>
          </cell>
          <cell r="L62">
            <v>3</v>
          </cell>
        </row>
        <row r="63">
          <cell r="H63" t="str">
            <v>105486-P.S.R. TUNGA SUR</v>
          </cell>
          <cell r="I63">
            <v>5</v>
          </cell>
          <cell r="J63">
            <v>4</v>
          </cell>
          <cell r="K63">
            <v>0</v>
          </cell>
          <cell r="L63">
            <v>9</v>
          </cell>
        </row>
        <row r="64">
          <cell r="H64" t="str">
            <v>105487-P.S.R. CAÑAS UNO</v>
          </cell>
          <cell r="I64">
            <v>0</v>
          </cell>
          <cell r="J64">
            <v>2</v>
          </cell>
          <cell r="K64">
            <v>18</v>
          </cell>
          <cell r="L64">
            <v>20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1</v>
          </cell>
          <cell r="K66">
            <v>1</v>
          </cell>
          <cell r="L66">
            <v>2</v>
          </cell>
        </row>
        <row r="67">
          <cell r="H67" t="str">
            <v>200366-CESFAM URBANO II</v>
          </cell>
          <cell r="I67">
            <v>8</v>
          </cell>
          <cell r="J67"/>
          <cell r="K67">
            <v>5</v>
          </cell>
          <cell r="L67">
            <v>13</v>
          </cell>
        </row>
        <row r="68">
          <cell r="H68" t="str">
            <v>04202-CANELA</v>
          </cell>
          <cell r="I68">
            <v>11</v>
          </cell>
          <cell r="J68">
            <v>2</v>
          </cell>
          <cell r="K68">
            <v>30</v>
          </cell>
          <cell r="L68">
            <v>43</v>
          </cell>
        </row>
        <row r="69">
          <cell r="H69" t="str">
            <v>105309-CES. RURAL CANELA</v>
          </cell>
          <cell r="I69">
            <v>7</v>
          </cell>
          <cell r="J69">
            <v>0</v>
          </cell>
          <cell r="K69">
            <v>10</v>
          </cell>
          <cell r="L69">
            <v>17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8</v>
          </cell>
          <cell r="L70">
            <v>9</v>
          </cell>
        </row>
        <row r="71">
          <cell r="H71" t="str">
            <v>105451-P.S.R. AGUA FRIA</v>
          </cell>
          <cell r="I71"/>
          <cell r="J71"/>
          <cell r="K71">
            <v>2</v>
          </cell>
          <cell r="L71">
            <v>2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2</v>
          </cell>
          <cell r="J73"/>
          <cell r="K73">
            <v>0</v>
          </cell>
          <cell r="L73">
            <v>2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8</v>
          </cell>
          <cell r="L74">
            <v>8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1</v>
          </cell>
          <cell r="J76"/>
          <cell r="K76">
            <v>0</v>
          </cell>
          <cell r="L76">
            <v>1</v>
          </cell>
        </row>
        <row r="77">
          <cell r="H77" t="str">
            <v>105497-P.S.R. JABONERIA</v>
          </cell>
          <cell r="I77"/>
          <cell r="J77">
            <v>1</v>
          </cell>
          <cell r="K77">
            <v>0</v>
          </cell>
          <cell r="L77">
            <v>1</v>
          </cell>
        </row>
        <row r="78">
          <cell r="H78" t="str">
            <v>105498-P.S.R. QUEBRADA DE LINARES</v>
          </cell>
          <cell r="I78">
            <v>1</v>
          </cell>
          <cell r="J78"/>
          <cell r="K78">
            <v>1</v>
          </cell>
          <cell r="L78">
            <v>2</v>
          </cell>
        </row>
        <row r="79">
          <cell r="H79" t="str">
            <v>04203-LOS VILOS</v>
          </cell>
          <cell r="I79">
            <v>27</v>
          </cell>
          <cell r="J79">
            <v>48</v>
          </cell>
          <cell r="K79">
            <v>43</v>
          </cell>
          <cell r="L79">
            <v>118</v>
          </cell>
        </row>
        <row r="80">
          <cell r="H80" t="str">
            <v>105108-HOSPITAL LOS VILOS</v>
          </cell>
          <cell r="I80">
            <v>18</v>
          </cell>
          <cell r="J80">
            <v>44</v>
          </cell>
          <cell r="K80">
            <v>8</v>
          </cell>
          <cell r="L80">
            <v>70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4</v>
          </cell>
          <cell r="L81">
            <v>4</v>
          </cell>
        </row>
        <row r="82">
          <cell r="H82" t="str">
            <v>105479-P.S.R. GUANGUALI</v>
          </cell>
          <cell r="I82">
            <v>1</v>
          </cell>
          <cell r="J82">
            <v>1</v>
          </cell>
          <cell r="K82">
            <v>5</v>
          </cell>
          <cell r="L82">
            <v>7</v>
          </cell>
        </row>
        <row r="83">
          <cell r="H83" t="str">
            <v>105480-P.S.R. QUILIMARI</v>
          </cell>
          <cell r="I83">
            <v>7</v>
          </cell>
          <cell r="J83">
            <v>3</v>
          </cell>
          <cell r="K83">
            <v>12</v>
          </cell>
          <cell r="L83">
            <v>22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5</v>
          </cell>
          <cell r="L84">
            <v>5</v>
          </cell>
        </row>
        <row r="85">
          <cell r="H85" t="str">
            <v>105511-P.S.R. LOS CONDORES</v>
          </cell>
          <cell r="I85">
            <v>1</v>
          </cell>
          <cell r="J85">
            <v>0</v>
          </cell>
          <cell r="K85">
            <v>9</v>
          </cell>
          <cell r="L85">
            <v>10</v>
          </cell>
        </row>
        <row r="86">
          <cell r="H86" t="str">
            <v>04204-SALAMANCA</v>
          </cell>
          <cell r="I86">
            <v>39</v>
          </cell>
          <cell r="J86">
            <v>69</v>
          </cell>
          <cell r="K86">
            <v>57</v>
          </cell>
          <cell r="L86">
            <v>165</v>
          </cell>
        </row>
        <row r="87">
          <cell r="H87" t="str">
            <v>105104-HOSPITAL SALAMANCA</v>
          </cell>
          <cell r="I87">
            <v>8</v>
          </cell>
          <cell r="J87">
            <v>46</v>
          </cell>
          <cell r="K87">
            <v>7</v>
          </cell>
          <cell r="L87">
            <v>61</v>
          </cell>
        </row>
        <row r="88">
          <cell r="H88" t="str">
            <v xml:space="preserve">105452-P.S.R. CUNCUMEN                 </v>
          </cell>
          <cell r="I88">
            <v>5</v>
          </cell>
          <cell r="J88"/>
          <cell r="K88">
            <v>5</v>
          </cell>
          <cell r="L88">
            <v>10</v>
          </cell>
        </row>
        <row r="89">
          <cell r="H89" t="str">
            <v>105453-P.S.R. TRANQUILLA</v>
          </cell>
          <cell r="I89">
            <v>7</v>
          </cell>
          <cell r="J89">
            <v>3</v>
          </cell>
          <cell r="K89">
            <v>9</v>
          </cell>
          <cell r="L89">
            <v>19</v>
          </cell>
        </row>
        <row r="90">
          <cell r="H90" t="str">
            <v>105454-P.S.R. CUNLAGUA</v>
          </cell>
          <cell r="I90">
            <v>1</v>
          </cell>
          <cell r="J90">
            <v>1</v>
          </cell>
          <cell r="K90">
            <v>1</v>
          </cell>
          <cell r="L90">
            <v>3</v>
          </cell>
        </row>
        <row r="91">
          <cell r="H91" t="str">
            <v>105455-P.S.R. CHILLEPIN</v>
          </cell>
          <cell r="I91">
            <v>5</v>
          </cell>
          <cell r="J91">
            <v>2</v>
          </cell>
          <cell r="K91">
            <v>4</v>
          </cell>
          <cell r="L91">
            <v>11</v>
          </cell>
        </row>
        <row r="92">
          <cell r="H92" t="str">
            <v>105456-P.S.R. LLIMPO</v>
          </cell>
          <cell r="I92">
            <v>4</v>
          </cell>
          <cell r="J92">
            <v>3</v>
          </cell>
          <cell r="K92">
            <v>3</v>
          </cell>
          <cell r="L92">
            <v>10</v>
          </cell>
        </row>
        <row r="93">
          <cell r="H93" t="str">
            <v>105457-P.S.R. SAN AGUSTIN</v>
          </cell>
          <cell r="I93">
            <v>0</v>
          </cell>
          <cell r="J93">
            <v>6</v>
          </cell>
          <cell r="K93">
            <v>2</v>
          </cell>
          <cell r="L93">
            <v>8</v>
          </cell>
        </row>
        <row r="94">
          <cell r="H94" t="str">
            <v>105458-P.S.R. TAHUINCO</v>
          </cell>
          <cell r="I94">
            <v>2</v>
          </cell>
          <cell r="J94">
            <v>2</v>
          </cell>
          <cell r="K94">
            <v>5</v>
          </cell>
          <cell r="L94">
            <v>9</v>
          </cell>
        </row>
        <row r="95">
          <cell r="H95" t="str">
            <v>105491-P.S.R. QUELEN BAJO</v>
          </cell>
          <cell r="I95">
            <v>6</v>
          </cell>
          <cell r="J95">
            <v>3</v>
          </cell>
          <cell r="K95">
            <v>10</v>
          </cell>
          <cell r="L95">
            <v>19</v>
          </cell>
        </row>
        <row r="96">
          <cell r="H96" t="str">
            <v>105492-P.S.R. CAMISA</v>
          </cell>
          <cell r="I96">
            <v>1</v>
          </cell>
          <cell r="J96">
            <v>0</v>
          </cell>
          <cell r="K96">
            <v>5</v>
          </cell>
          <cell r="L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3</v>
          </cell>
          <cell r="K97">
            <v>6</v>
          </cell>
          <cell r="L97">
            <v>9</v>
          </cell>
        </row>
        <row r="98">
          <cell r="H98" t="str">
            <v>04301-OVALLE</v>
          </cell>
          <cell r="I98">
            <v>277</v>
          </cell>
          <cell r="J98">
            <v>212</v>
          </cell>
          <cell r="K98">
            <v>169</v>
          </cell>
          <cell r="L98">
            <v>658</v>
          </cell>
        </row>
        <row r="99">
          <cell r="H99" t="str">
            <v>105315-CES. RURAL C. DE TAMAYA</v>
          </cell>
          <cell r="I99">
            <v>6</v>
          </cell>
          <cell r="J99">
            <v>22</v>
          </cell>
          <cell r="K99">
            <v>10</v>
          </cell>
          <cell r="L99">
            <v>38</v>
          </cell>
        </row>
        <row r="100">
          <cell r="H100" t="str">
            <v>105317-CES. JORGE JORDAN D.</v>
          </cell>
          <cell r="I100">
            <v>96</v>
          </cell>
          <cell r="J100">
            <v>58</v>
          </cell>
          <cell r="K100">
            <v>56</v>
          </cell>
          <cell r="L100">
            <v>210</v>
          </cell>
        </row>
        <row r="101">
          <cell r="H101" t="str">
            <v>105322-CES. MARCOS MACUADA</v>
          </cell>
          <cell r="I101">
            <v>113</v>
          </cell>
          <cell r="J101">
            <v>45</v>
          </cell>
          <cell r="K101">
            <v>33</v>
          </cell>
          <cell r="L101">
            <v>191</v>
          </cell>
        </row>
        <row r="102">
          <cell r="H102" t="str">
            <v>105324-CES. SOTAQUI</v>
          </cell>
          <cell r="I102">
            <v>17</v>
          </cell>
          <cell r="J102">
            <v>12</v>
          </cell>
          <cell r="K102">
            <v>15</v>
          </cell>
          <cell r="L102">
            <v>44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6</v>
          </cell>
          <cell r="K104">
            <v>4</v>
          </cell>
          <cell r="L104">
            <v>10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9</v>
          </cell>
          <cell r="L107">
            <v>9</v>
          </cell>
        </row>
        <row r="108">
          <cell r="H108" t="str">
            <v>105437-P.S.R. CHALINGA</v>
          </cell>
          <cell r="I108">
            <v>2</v>
          </cell>
          <cell r="J108">
            <v>5</v>
          </cell>
          <cell r="K108">
            <v>5</v>
          </cell>
          <cell r="L108">
            <v>12</v>
          </cell>
        </row>
        <row r="109">
          <cell r="H109" t="str">
            <v>105439-P.S.R. CERRO BLANCO</v>
          </cell>
          <cell r="I109">
            <v>0</v>
          </cell>
          <cell r="J109">
            <v>0</v>
          </cell>
          <cell r="K109"/>
          <cell r="L109">
            <v>0</v>
          </cell>
        </row>
        <row r="110">
          <cell r="H110" t="str">
            <v>105507-P.S.R. HUAMALATA</v>
          </cell>
          <cell r="I110">
            <v>8</v>
          </cell>
          <cell r="J110">
            <v>6</v>
          </cell>
          <cell r="K110">
            <v>4</v>
          </cell>
          <cell r="L110">
            <v>18</v>
          </cell>
        </row>
        <row r="111">
          <cell r="H111" t="str">
            <v>105510-P.S.R. RECOLETA</v>
          </cell>
          <cell r="I111">
            <v>2</v>
          </cell>
          <cell r="J111">
            <v>11</v>
          </cell>
          <cell r="K111">
            <v>0</v>
          </cell>
          <cell r="L111">
            <v>13</v>
          </cell>
        </row>
        <row r="112">
          <cell r="H112" t="str">
            <v>105722-CECOF SAN JOSE DE LA DEHESA</v>
          </cell>
          <cell r="I112">
            <v>15</v>
          </cell>
          <cell r="J112">
            <v>12</v>
          </cell>
          <cell r="K112">
            <v>9</v>
          </cell>
          <cell r="L112">
            <v>36</v>
          </cell>
        </row>
        <row r="113">
          <cell r="H113" t="str">
            <v>105723-CECOF LIMARI</v>
          </cell>
          <cell r="I113">
            <v>5</v>
          </cell>
          <cell r="J113">
            <v>6</v>
          </cell>
          <cell r="K113">
            <v>7</v>
          </cell>
          <cell r="L113">
            <v>18</v>
          </cell>
        </row>
        <row r="114">
          <cell r="H114" t="str">
            <v>200258-CECOF LOS COPIHUES</v>
          </cell>
          <cell r="I114">
            <v>7</v>
          </cell>
          <cell r="J114">
            <v>26</v>
          </cell>
          <cell r="K114">
            <v>16</v>
          </cell>
          <cell r="L114">
            <v>49</v>
          </cell>
        </row>
        <row r="115">
          <cell r="H115" t="str">
            <v>200367-CECOF COLONIA LIMARÍ</v>
          </cell>
          <cell r="I115">
            <v>6</v>
          </cell>
          <cell r="J115">
            <v>2</v>
          </cell>
          <cell r="K115">
            <v>1</v>
          </cell>
          <cell r="L115">
            <v>9</v>
          </cell>
        </row>
        <row r="116">
          <cell r="H116" t="str">
            <v>04302-COMBARBALÁ</v>
          </cell>
          <cell r="I116">
            <v>27</v>
          </cell>
          <cell r="J116">
            <v>65</v>
          </cell>
          <cell r="K116">
            <v>29</v>
          </cell>
          <cell r="L116">
            <v>121</v>
          </cell>
        </row>
        <row r="117">
          <cell r="H117" t="str">
            <v>105105-HOSPITAL COMBARBALÁ</v>
          </cell>
          <cell r="I117">
            <v>6</v>
          </cell>
          <cell r="J117">
            <v>58</v>
          </cell>
          <cell r="K117">
            <v>24</v>
          </cell>
          <cell r="L117">
            <v>88</v>
          </cell>
        </row>
        <row r="118">
          <cell r="H118" t="str">
            <v>105433-P.S.R. SAN LORENZO</v>
          </cell>
          <cell r="I118">
            <v>1</v>
          </cell>
          <cell r="J118">
            <v>0</v>
          </cell>
          <cell r="K118">
            <v>0</v>
          </cell>
          <cell r="L118">
            <v>1</v>
          </cell>
        </row>
        <row r="119">
          <cell r="H119" t="str">
            <v>105434-P.S.R. SAN MARCOS</v>
          </cell>
          <cell r="I119">
            <v>1</v>
          </cell>
          <cell r="J119"/>
          <cell r="K119">
            <v>1</v>
          </cell>
          <cell r="L119">
            <v>2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0</v>
          </cell>
          <cell r="K121">
            <v>0</v>
          </cell>
          <cell r="L121">
            <v>1</v>
          </cell>
        </row>
        <row r="122">
          <cell r="H122" t="str">
            <v>105460-P.S.R. COGOTI 18</v>
          </cell>
          <cell r="I122">
            <v>2</v>
          </cell>
          <cell r="J122">
            <v>0</v>
          </cell>
          <cell r="K122"/>
          <cell r="L122">
            <v>2</v>
          </cell>
        </row>
        <row r="123">
          <cell r="H123" t="str">
            <v>105461-P.S.R. EL HUACHO</v>
          </cell>
          <cell r="I123">
            <v>0</v>
          </cell>
          <cell r="J123">
            <v>2</v>
          </cell>
          <cell r="K123">
            <v>0</v>
          </cell>
          <cell r="L123">
            <v>2</v>
          </cell>
        </row>
        <row r="124">
          <cell r="H124" t="str">
            <v>105462-P.S.R. EL SAUCE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  <cell r="K125">
            <v>0</v>
          </cell>
          <cell r="L125">
            <v>4</v>
          </cell>
        </row>
        <row r="126">
          <cell r="H126" t="str">
            <v>105464-P.S.R. LA LIGUA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105465-P.S.R. RAMADILLA</v>
          </cell>
          <cell r="I127">
            <v>3</v>
          </cell>
          <cell r="J127">
            <v>1</v>
          </cell>
          <cell r="K127">
            <v>0</v>
          </cell>
          <cell r="L127">
            <v>4</v>
          </cell>
        </row>
        <row r="128">
          <cell r="H128" t="str">
            <v>105466-P.S.R. VALLE HERMOSO</v>
          </cell>
          <cell r="I128">
            <v>1</v>
          </cell>
          <cell r="J128">
            <v>0</v>
          </cell>
          <cell r="K128">
            <v>2</v>
          </cell>
          <cell r="L128">
            <v>3</v>
          </cell>
        </row>
        <row r="129">
          <cell r="H129" t="str">
            <v>105490-P.S.R. EL DURAZNO</v>
          </cell>
          <cell r="I129">
            <v>10</v>
          </cell>
          <cell r="J129">
            <v>0</v>
          </cell>
          <cell r="K129">
            <v>2</v>
          </cell>
          <cell r="L129">
            <v>12</v>
          </cell>
        </row>
        <row r="130">
          <cell r="H130" t="str">
            <v>04303-MONTE PATRIA</v>
          </cell>
          <cell r="I130">
            <v>39</v>
          </cell>
          <cell r="J130">
            <v>41</v>
          </cell>
          <cell r="K130">
            <v>92</v>
          </cell>
          <cell r="L130">
            <v>172</v>
          </cell>
        </row>
        <row r="131">
          <cell r="H131" t="str">
            <v>105307-CES. RURAL MONTE PATRIA</v>
          </cell>
          <cell r="I131">
            <v>6</v>
          </cell>
          <cell r="J131">
            <v>5</v>
          </cell>
          <cell r="K131">
            <v>1</v>
          </cell>
          <cell r="L131">
            <v>12</v>
          </cell>
        </row>
        <row r="132">
          <cell r="H132" t="str">
            <v>105311-CES. RURAL CHAÑARAL ALTO</v>
          </cell>
          <cell r="I132">
            <v>4</v>
          </cell>
          <cell r="J132">
            <v>0</v>
          </cell>
          <cell r="K132">
            <v>31</v>
          </cell>
          <cell r="L132">
            <v>35</v>
          </cell>
        </row>
        <row r="133">
          <cell r="H133" t="str">
            <v>105312-CES. RURAL CAREN</v>
          </cell>
          <cell r="I133">
            <v>12</v>
          </cell>
          <cell r="J133">
            <v>0</v>
          </cell>
          <cell r="K133">
            <v>1</v>
          </cell>
          <cell r="L133">
            <v>13</v>
          </cell>
        </row>
        <row r="134">
          <cell r="H134" t="str">
            <v>105318-CES. RURAL EL PALQUI</v>
          </cell>
          <cell r="I134">
            <v>7</v>
          </cell>
          <cell r="J134">
            <v>19</v>
          </cell>
          <cell r="K134">
            <v>27</v>
          </cell>
          <cell r="L134">
            <v>53</v>
          </cell>
        </row>
        <row r="135">
          <cell r="H135" t="str">
            <v>105425-P.S.R. CHILECITO</v>
          </cell>
          <cell r="I135">
            <v>0</v>
          </cell>
          <cell r="J135">
            <v>4</v>
          </cell>
          <cell r="K135">
            <v>1</v>
          </cell>
          <cell r="L135">
            <v>5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2</v>
          </cell>
          <cell r="L136">
            <v>6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2</v>
          </cell>
          <cell r="L137">
            <v>2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3</v>
          </cell>
          <cell r="L138">
            <v>3</v>
          </cell>
        </row>
        <row r="139">
          <cell r="H139" t="str">
            <v>105431-P.S.R. PEDREGAL</v>
          </cell>
          <cell r="I139"/>
          <cell r="J139">
            <v>5</v>
          </cell>
          <cell r="K139">
            <v>2</v>
          </cell>
          <cell r="L139">
            <v>7</v>
          </cell>
        </row>
        <row r="140">
          <cell r="H140" t="str">
            <v>105432-P.S.R. RAPEL</v>
          </cell>
          <cell r="I140">
            <v>6</v>
          </cell>
          <cell r="J140">
            <v>4</v>
          </cell>
          <cell r="K140">
            <v>11</v>
          </cell>
          <cell r="L140">
            <v>21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8</v>
          </cell>
          <cell r="L141">
            <v>8</v>
          </cell>
        </row>
        <row r="142">
          <cell r="H142" t="str">
            <v>105436-P.S.R. EL MAITEN</v>
          </cell>
          <cell r="I142">
            <v>2</v>
          </cell>
          <cell r="J142">
            <v>0</v>
          </cell>
          <cell r="K142">
            <v>3</v>
          </cell>
          <cell r="L142">
            <v>5</v>
          </cell>
        </row>
        <row r="143">
          <cell r="H143" t="str">
            <v>105489-P.S.R. RAMADAS DE TULAHUEN</v>
          </cell>
          <cell r="I143"/>
          <cell r="J143">
            <v>2</v>
          </cell>
          <cell r="K143">
            <v>0</v>
          </cell>
          <cell r="L143">
            <v>2</v>
          </cell>
        </row>
        <row r="144">
          <cell r="H144" t="str">
            <v>04304-PUNITAQUI</v>
          </cell>
          <cell r="I144">
            <v>0</v>
          </cell>
          <cell r="J144">
            <v>2</v>
          </cell>
          <cell r="K144">
            <v>4</v>
          </cell>
          <cell r="L144">
            <v>6</v>
          </cell>
        </row>
        <row r="145">
          <cell r="H145" t="str">
            <v>105308-CES. RURAL PUNITAQUI</v>
          </cell>
          <cell r="I145">
            <v>0</v>
          </cell>
          <cell r="J145">
            <v>2</v>
          </cell>
          <cell r="K145">
            <v>4</v>
          </cell>
          <cell r="L145">
            <v>6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9</v>
          </cell>
          <cell r="J148">
            <v>1</v>
          </cell>
          <cell r="K148">
            <v>7</v>
          </cell>
          <cell r="L148">
            <v>17</v>
          </cell>
        </row>
        <row r="149">
          <cell r="H149" t="str">
            <v>105310-CES. RURAL PICHASCA</v>
          </cell>
          <cell r="I149">
            <v>1</v>
          </cell>
          <cell r="J149">
            <v>0</v>
          </cell>
          <cell r="K149"/>
          <cell r="L149">
            <v>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0</v>
          </cell>
          <cell r="L150">
            <v>0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2</v>
          </cell>
          <cell r="L152">
            <v>2</v>
          </cell>
        </row>
        <row r="153">
          <cell r="H153" t="str">
            <v>105413-P.S.R. SAMO ALTO</v>
          </cell>
          <cell r="I153">
            <v>0</v>
          </cell>
          <cell r="J153">
            <v>1</v>
          </cell>
          <cell r="K153">
            <v>1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3</v>
          </cell>
          <cell r="L154">
            <v>3</v>
          </cell>
        </row>
        <row r="155">
          <cell r="H155" t="str">
            <v>105503-P.S.R. TABAQUEROS</v>
          </cell>
          <cell r="I155">
            <v>8</v>
          </cell>
          <cell r="J155"/>
          <cell r="K155"/>
          <cell r="L155">
            <v>8</v>
          </cell>
        </row>
        <row r="156">
          <cell r="H156" t="str">
            <v>Total general</v>
          </cell>
          <cell r="I156">
            <v>1569</v>
          </cell>
          <cell r="J156">
            <v>1617</v>
          </cell>
          <cell r="K156">
            <v>2036</v>
          </cell>
          <cell r="L156">
            <v>5222</v>
          </cell>
        </row>
      </sheetData>
      <sheetData sheetId="7"/>
      <sheetData sheetId="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42</v>
          </cell>
          <cell r="J5">
            <v>47</v>
          </cell>
          <cell r="K5">
            <v>77</v>
          </cell>
          <cell r="L5">
            <v>166</v>
          </cell>
          <cell r="AA5" t="str">
            <v>04101-LA SERENA</v>
          </cell>
          <cell r="AB5">
            <v>16</v>
          </cell>
          <cell r="AC5">
            <v>13</v>
          </cell>
          <cell r="AD5">
            <v>11</v>
          </cell>
          <cell r="AE5">
            <v>40</v>
          </cell>
        </row>
        <row r="6">
          <cell r="H6" t="str">
            <v>105300-CES. CARDENAL CARO</v>
          </cell>
          <cell r="I6">
            <v>7</v>
          </cell>
          <cell r="J6">
            <v>11</v>
          </cell>
          <cell r="K6">
            <v>18</v>
          </cell>
          <cell r="L6">
            <v>36</v>
          </cell>
          <cell r="AA6" t="str">
            <v>105300-CES. CARDENAL CARO</v>
          </cell>
          <cell r="AB6">
            <v>8</v>
          </cell>
          <cell r="AC6">
            <v>0</v>
          </cell>
          <cell r="AD6">
            <v>1</v>
          </cell>
          <cell r="AE6">
            <v>9</v>
          </cell>
        </row>
        <row r="7">
          <cell r="H7" t="str">
            <v>105301-CES. LAS COMPAÑIAS</v>
          </cell>
          <cell r="I7">
            <v>6</v>
          </cell>
          <cell r="J7">
            <v>9</v>
          </cell>
          <cell r="K7">
            <v>16</v>
          </cell>
          <cell r="L7">
            <v>31</v>
          </cell>
          <cell r="AA7" t="str">
            <v>105301-CES. LAS COMPAÑIAS</v>
          </cell>
          <cell r="AB7">
            <v>4</v>
          </cell>
          <cell r="AC7">
            <v>8</v>
          </cell>
          <cell r="AD7">
            <v>2</v>
          </cell>
          <cell r="AE7">
            <v>14</v>
          </cell>
        </row>
        <row r="8">
          <cell r="H8" t="str">
            <v>105302-CES. PEDRO AGUIRRE C.</v>
          </cell>
          <cell r="I8">
            <v>16</v>
          </cell>
          <cell r="J8">
            <v>12</v>
          </cell>
          <cell r="K8">
            <v>14</v>
          </cell>
          <cell r="L8">
            <v>42</v>
          </cell>
          <cell r="AA8" t="str">
            <v>105302-CES. PEDRO AGUIRRE C.</v>
          </cell>
          <cell r="AB8">
            <v>3</v>
          </cell>
          <cell r="AC8">
            <v>3</v>
          </cell>
          <cell r="AD8">
            <v>8</v>
          </cell>
          <cell r="AE8">
            <v>14</v>
          </cell>
        </row>
        <row r="9">
          <cell r="H9" t="str">
            <v>105313-CES. SCHAFFHAUSER</v>
          </cell>
          <cell r="I9">
            <v>3</v>
          </cell>
          <cell r="J9">
            <v>3</v>
          </cell>
          <cell r="K9">
            <v>8</v>
          </cell>
          <cell r="L9">
            <v>14</v>
          </cell>
          <cell r="AA9" t="str">
            <v>105319-CES. CARDENAL R.S.H.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</row>
        <row r="10">
          <cell r="H10" t="str">
            <v>105319-CES. CARDENAL R.S.H.</v>
          </cell>
          <cell r="I10">
            <v>4</v>
          </cell>
          <cell r="J10">
            <v>3</v>
          </cell>
          <cell r="K10">
            <v>11</v>
          </cell>
          <cell r="L10">
            <v>18</v>
          </cell>
          <cell r="AA10" t="str">
            <v xml:space="preserve">105400-P.S.R. ALGARROBITO            </v>
          </cell>
          <cell r="AB10">
            <v>1</v>
          </cell>
          <cell r="AC10">
            <v>2</v>
          </cell>
          <cell r="AD10"/>
          <cell r="AE10">
            <v>3</v>
          </cell>
        </row>
        <row r="11">
          <cell r="H11" t="str">
            <v>105325-CESFAM JUAN PABLO II</v>
          </cell>
          <cell r="I11">
            <v>5</v>
          </cell>
          <cell r="J11">
            <v>4</v>
          </cell>
          <cell r="K11">
            <v>3</v>
          </cell>
          <cell r="L11">
            <v>12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3</v>
          </cell>
          <cell r="L12">
            <v>3</v>
          </cell>
          <cell r="AA12" t="str">
            <v>04102-COQUIMBO</v>
          </cell>
          <cell r="AB12">
            <v>20</v>
          </cell>
          <cell r="AC12">
            <v>15</v>
          </cell>
          <cell r="AD12">
            <v>14</v>
          </cell>
          <cell r="AE12">
            <v>49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1</v>
          </cell>
          <cell r="L13">
            <v>1</v>
          </cell>
          <cell r="AA13" t="str">
            <v>105303-CES. SAN JUAN</v>
          </cell>
          <cell r="AB13">
            <v>3</v>
          </cell>
          <cell r="AC13">
            <v>0</v>
          </cell>
          <cell r="AD13">
            <v>0</v>
          </cell>
          <cell r="AE13">
            <v>3</v>
          </cell>
        </row>
        <row r="14">
          <cell r="H14" t="str">
            <v>105402-P.S.R. EL ROMERO</v>
          </cell>
          <cell r="I14">
            <v>0</v>
          </cell>
          <cell r="J14">
            <v>1</v>
          </cell>
          <cell r="K14">
            <v>1</v>
          </cell>
          <cell r="L14">
            <v>2</v>
          </cell>
          <cell r="AA14" t="str">
            <v>105304-CES. SANTA CECILIA</v>
          </cell>
          <cell r="AB14">
            <v>6</v>
          </cell>
          <cell r="AC14">
            <v>1</v>
          </cell>
          <cell r="AD14">
            <v>0</v>
          </cell>
          <cell r="AE14">
            <v>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0</v>
          </cell>
          <cell r="AA15" t="str">
            <v>105305-CES. TIERRAS BLANCAS</v>
          </cell>
          <cell r="AB15">
            <v>7</v>
          </cell>
          <cell r="AC15">
            <v>9</v>
          </cell>
          <cell r="AD15">
            <v>8</v>
          </cell>
          <cell r="AE15">
            <v>24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2</v>
          </cell>
          <cell r="L16">
            <v>4</v>
          </cell>
          <cell r="AA16" t="str">
            <v>105321-CES. RURAL  TONGOY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H17" t="str">
            <v>105702-CECOF VILLA LAMBERT</v>
          </cell>
          <cell r="I17">
            <v>0</v>
          </cell>
          <cell r="J17">
            <v>2</v>
          </cell>
          <cell r="K17">
            <v>0</v>
          </cell>
          <cell r="L17">
            <v>2</v>
          </cell>
          <cell r="AA17" t="str">
            <v>105323-CES. DR. SERGIO AGUILAR</v>
          </cell>
          <cell r="AB17">
            <v>1</v>
          </cell>
          <cell r="AC17">
            <v>5</v>
          </cell>
          <cell r="AD17">
            <v>1</v>
          </cell>
          <cell r="AE17">
            <v>7</v>
          </cell>
        </row>
        <row r="18">
          <cell r="H18" t="str">
            <v>200402-CECOF ARCOS DE PINAMAR</v>
          </cell>
          <cell r="I18"/>
          <cell r="J18">
            <v>1</v>
          </cell>
          <cell r="K18"/>
          <cell r="L18">
            <v>1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87</v>
          </cell>
          <cell r="J19">
            <v>76</v>
          </cell>
          <cell r="K19">
            <v>119</v>
          </cell>
          <cell r="L19">
            <v>282</v>
          </cell>
          <cell r="AA19" t="str">
            <v>105406-P.S.R. PAN DE AZUCAR</v>
          </cell>
          <cell r="AB19">
            <v>3</v>
          </cell>
          <cell r="AC19">
            <v>0</v>
          </cell>
          <cell r="AD19">
            <v>5</v>
          </cell>
          <cell r="AE19">
            <v>8</v>
          </cell>
        </row>
        <row r="20">
          <cell r="H20" t="str">
            <v>105303-CES. SAN JUAN</v>
          </cell>
          <cell r="I20">
            <v>8</v>
          </cell>
          <cell r="J20">
            <v>11</v>
          </cell>
          <cell r="K20">
            <v>21</v>
          </cell>
          <cell r="L20">
            <v>40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8</v>
          </cell>
          <cell r="K21">
            <v>27</v>
          </cell>
          <cell r="L21">
            <v>45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48</v>
          </cell>
          <cell r="J22">
            <v>40</v>
          </cell>
          <cell r="K22">
            <v>40</v>
          </cell>
          <cell r="L22">
            <v>128</v>
          </cell>
          <cell r="AA22" t="str">
            <v>04103-ANDACOLLO</v>
          </cell>
          <cell r="AB22">
            <v>7</v>
          </cell>
          <cell r="AC22">
            <v>2</v>
          </cell>
          <cell r="AD22">
            <v>3</v>
          </cell>
          <cell r="AE22">
            <v>12</v>
          </cell>
        </row>
        <row r="23">
          <cell r="H23" t="str">
            <v>105321-CES. RURAL  TONGOY</v>
          </cell>
          <cell r="I23">
            <v>2</v>
          </cell>
          <cell r="J23">
            <v>1</v>
          </cell>
          <cell r="K23">
            <v>5</v>
          </cell>
          <cell r="L23">
            <v>8</v>
          </cell>
          <cell r="AA23" t="str">
            <v>105106-HOSPITAL ANDACOLLO</v>
          </cell>
          <cell r="AB23">
            <v>7</v>
          </cell>
          <cell r="AC23">
            <v>2</v>
          </cell>
          <cell r="AD23">
            <v>3</v>
          </cell>
          <cell r="AE23">
            <v>12</v>
          </cell>
        </row>
        <row r="24">
          <cell r="H24" t="str">
            <v>105323-CES. DR. SERGIO AGUILAR</v>
          </cell>
          <cell r="I24">
            <v>6</v>
          </cell>
          <cell r="J24">
            <v>12</v>
          </cell>
          <cell r="K24">
            <v>18</v>
          </cell>
          <cell r="L24">
            <v>36</v>
          </cell>
          <cell r="AA24" t="str">
            <v>04105-PAIHUANO</v>
          </cell>
          <cell r="AB24"/>
          <cell r="AC24"/>
          <cell r="AD24">
            <v>0</v>
          </cell>
          <cell r="AE24">
            <v>0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0</v>
          </cell>
          <cell r="AE25">
            <v>0</v>
          </cell>
        </row>
        <row r="26">
          <cell r="H26" t="str">
            <v>105405-P.S.R. GUANAQUEROS</v>
          </cell>
          <cell r="I26">
            <v>3</v>
          </cell>
          <cell r="J26">
            <v>2</v>
          </cell>
          <cell r="K26">
            <v>2</v>
          </cell>
          <cell r="L26">
            <v>7</v>
          </cell>
          <cell r="AA26" t="str">
            <v>04106-VICUÑA</v>
          </cell>
          <cell r="AB26">
            <v>0</v>
          </cell>
          <cell r="AC26"/>
          <cell r="AD26">
            <v>0</v>
          </cell>
          <cell r="AE26">
            <v>0</v>
          </cell>
        </row>
        <row r="27">
          <cell r="H27" t="str">
            <v>105406-P.S.R. PAN DE AZUCAR</v>
          </cell>
          <cell r="I27">
            <v>7</v>
          </cell>
          <cell r="J27">
            <v>2</v>
          </cell>
          <cell r="K27">
            <v>5</v>
          </cell>
          <cell r="L27">
            <v>14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0</v>
          </cell>
          <cell r="AE28">
            <v>0</v>
          </cell>
        </row>
        <row r="29">
          <cell r="H29" t="str">
            <v>105705-CECOF EL ALBA</v>
          </cell>
          <cell r="I29">
            <v>2</v>
          </cell>
          <cell r="J29">
            <v>0</v>
          </cell>
          <cell r="K29">
            <v>1</v>
          </cell>
          <cell r="L29">
            <v>3</v>
          </cell>
          <cell r="AA29" t="str">
            <v>04201-ILLAPEL</v>
          </cell>
          <cell r="AB29">
            <v>1</v>
          </cell>
          <cell r="AC29">
            <v>0</v>
          </cell>
          <cell r="AD29">
            <v>0</v>
          </cell>
          <cell r="AE29">
            <v>1</v>
          </cell>
        </row>
        <row r="30">
          <cell r="H30" t="str">
            <v>200273-CECOF PUNTA MIRA</v>
          </cell>
          <cell r="I30">
            <v>1</v>
          </cell>
          <cell r="J30"/>
          <cell r="K30">
            <v>0</v>
          </cell>
          <cell r="L30">
            <v>1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7</v>
          </cell>
          <cell r="L31">
            <v>24</v>
          </cell>
          <cell r="AA31" t="str">
            <v>105444-P.S.R. HUINTIL</v>
          </cell>
          <cell r="AB31">
            <v>1</v>
          </cell>
          <cell r="AC31"/>
          <cell r="AD31"/>
          <cell r="AE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7</v>
          </cell>
          <cell r="L32">
            <v>24</v>
          </cell>
          <cell r="AA32" t="str">
            <v>105487-P.S.R. CAÑAS UNO</v>
          </cell>
          <cell r="AB32"/>
          <cell r="AC32"/>
          <cell r="AD32">
            <v>0</v>
          </cell>
          <cell r="AE32">
            <v>0</v>
          </cell>
        </row>
        <row r="33">
          <cell r="H33" t="str">
            <v>04104-LA HIGUERA</v>
          </cell>
          <cell r="I33">
            <v>0</v>
          </cell>
          <cell r="J33">
            <v>2</v>
          </cell>
          <cell r="K33">
            <v>3</v>
          </cell>
          <cell r="L33">
            <v>5</v>
          </cell>
          <cell r="AA33" t="str">
            <v>04202-CANELA</v>
          </cell>
          <cell r="AB33">
            <v>0</v>
          </cell>
          <cell r="AC33"/>
          <cell r="AD33">
            <v>1</v>
          </cell>
          <cell r="AE33">
            <v>1</v>
          </cell>
        </row>
        <row r="34">
          <cell r="H34" t="str">
            <v>105314-CES. LA HIGUERA</v>
          </cell>
          <cell r="I34">
            <v>0</v>
          </cell>
          <cell r="J34"/>
          <cell r="K34">
            <v>3</v>
          </cell>
          <cell r="L34">
            <v>3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0</v>
          </cell>
          <cell r="K35"/>
          <cell r="L35">
            <v>0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2</v>
          </cell>
          <cell r="K36"/>
          <cell r="L36">
            <v>2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0</v>
          </cell>
          <cell r="L37">
            <v>0</v>
          </cell>
          <cell r="AA37" t="str">
            <v>105488-P.S.R. ESPIRITU SANTO</v>
          </cell>
          <cell r="AB37"/>
          <cell r="AC37"/>
          <cell r="AD37">
            <v>1</v>
          </cell>
          <cell r="AE37">
            <v>1</v>
          </cell>
        </row>
        <row r="38">
          <cell r="H38" t="str">
            <v>04105-PAIHUANO</v>
          </cell>
          <cell r="I38">
            <v>1</v>
          </cell>
          <cell r="J38"/>
          <cell r="K38">
            <v>2</v>
          </cell>
          <cell r="L38">
            <v>3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04203-LOS VILOS</v>
          </cell>
          <cell r="AB39">
            <v>8</v>
          </cell>
          <cell r="AC39">
            <v>6</v>
          </cell>
          <cell r="AD39">
            <v>11</v>
          </cell>
          <cell r="AE39">
            <v>25</v>
          </cell>
        </row>
        <row r="40">
          <cell r="H40" t="str">
            <v>04106-VICUÑA</v>
          </cell>
          <cell r="I40">
            <v>8</v>
          </cell>
          <cell r="J40">
            <v>3</v>
          </cell>
          <cell r="K40">
            <v>7</v>
          </cell>
          <cell r="L40">
            <v>18</v>
          </cell>
          <cell r="AA40" t="str">
            <v>105108-HOSPITAL LOS VILOS</v>
          </cell>
          <cell r="AB40">
            <v>8</v>
          </cell>
          <cell r="AC40">
            <v>6</v>
          </cell>
          <cell r="AD40">
            <v>11</v>
          </cell>
          <cell r="AE40">
            <v>25</v>
          </cell>
        </row>
        <row r="41">
          <cell r="H41" t="str">
            <v>105107-HOSPITAL VICUÑA</v>
          </cell>
          <cell r="I41">
            <v>7</v>
          </cell>
          <cell r="J41">
            <v>2</v>
          </cell>
          <cell r="K41">
            <v>6</v>
          </cell>
          <cell r="L41">
            <v>15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0</v>
          </cell>
          <cell r="L42">
            <v>2</v>
          </cell>
          <cell r="AA42" t="str">
            <v>04204-SALAMANCA</v>
          </cell>
          <cell r="AB42">
            <v>2</v>
          </cell>
          <cell r="AC42">
            <v>1</v>
          </cell>
          <cell r="AD42">
            <v>0</v>
          </cell>
          <cell r="AE42">
            <v>3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1</v>
          </cell>
          <cell r="AD43"/>
          <cell r="AE43">
            <v>3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0</v>
          </cell>
          <cell r="AE44">
            <v>0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0</v>
          </cell>
          <cell r="J46"/>
          <cell r="K46"/>
          <cell r="L46">
            <v>0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0</v>
          </cell>
          <cell r="J47"/>
          <cell r="K47"/>
          <cell r="L47">
            <v>0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4</v>
          </cell>
          <cell r="J48">
            <v>10</v>
          </cell>
          <cell r="K48">
            <v>10</v>
          </cell>
          <cell r="L48">
            <v>24</v>
          </cell>
          <cell r="AA48" t="str">
            <v>105457-P.S.R. SAN AGUSTIN</v>
          </cell>
          <cell r="AB48"/>
          <cell r="AC48">
            <v>0</v>
          </cell>
          <cell r="AD48"/>
          <cell r="AE48">
            <v>0</v>
          </cell>
        </row>
        <row r="49">
          <cell r="H49" t="str">
            <v>105326-CESFAM SAN RAFAEL</v>
          </cell>
          <cell r="I49">
            <v>3</v>
          </cell>
          <cell r="J49"/>
          <cell r="K49">
            <v>5</v>
          </cell>
          <cell r="L49">
            <v>8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4</v>
          </cell>
          <cell r="AC51">
            <v>2</v>
          </cell>
          <cell r="AD51">
            <v>7</v>
          </cell>
          <cell r="AE51">
            <v>13</v>
          </cell>
        </row>
        <row r="52">
          <cell r="H52" t="str">
            <v>105445-P.S.R. LIMAHUIDA</v>
          </cell>
          <cell r="I52"/>
          <cell r="J52"/>
          <cell r="K52">
            <v>0</v>
          </cell>
          <cell r="L52">
            <v>0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0</v>
          </cell>
          <cell r="L53">
            <v>0</v>
          </cell>
          <cell r="AA53" t="str">
            <v>105317-CES. JORGE JORDAN D.</v>
          </cell>
          <cell r="AB53">
            <v>0</v>
          </cell>
          <cell r="AC53">
            <v>1</v>
          </cell>
          <cell r="AD53">
            <v>0</v>
          </cell>
          <cell r="AE53">
            <v>1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5</v>
          </cell>
          <cell r="AE54">
            <v>5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1</v>
          </cell>
          <cell r="AC56"/>
          <cell r="AD56"/>
          <cell r="AE56">
            <v>1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0</v>
          </cell>
          <cell r="L57">
            <v>0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1</v>
          </cell>
          <cell r="J58"/>
          <cell r="K58">
            <v>0</v>
          </cell>
          <cell r="L58">
            <v>1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0</v>
          </cell>
          <cell r="J59">
            <v>10</v>
          </cell>
          <cell r="K59">
            <v>5</v>
          </cell>
          <cell r="L59">
            <v>15</v>
          </cell>
          <cell r="AA59" t="str">
            <v>105422-P.S.R. HORNILLOS</v>
          </cell>
          <cell r="AB59">
            <v>0</v>
          </cell>
          <cell r="AC59"/>
          <cell r="AD59">
            <v>1</v>
          </cell>
          <cell r="AE59">
            <v>1</v>
          </cell>
        </row>
        <row r="60">
          <cell r="H60" t="str">
            <v>04202-CANELA</v>
          </cell>
          <cell r="I60">
            <v>2</v>
          </cell>
          <cell r="J60">
            <v>3</v>
          </cell>
          <cell r="K60">
            <v>2</v>
          </cell>
          <cell r="L60">
            <v>7</v>
          </cell>
          <cell r="AA60" t="str">
            <v>105437-P.S.R. CHALINGA</v>
          </cell>
          <cell r="AB60">
            <v>1</v>
          </cell>
          <cell r="AC60">
            <v>1</v>
          </cell>
          <cell r="AD60">
            <v>0</v>
          </cell>
          <cell r="AE60">
            <v>2</v>
          </cell>
        </row>
        <row r="61">
          <cell r="H61" t="str">
            <v>105309-CES. RURAL CANELA</v>
          </cell>
          <cell r="I61">
            <v>2</v>
          </cell>
          <cell r="J61">
            <v>1</v>
          </cell>
          <cell r="K61">
            <v>2</v>
          </cell>
          <cell r="L61">
            <v>5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1</v>
          </cell>
          <cell r="AC63"/>
          <cell r="AD63"/>
          <cell r="AE63">
            <v>1</v>
          </cell>
        </row>
        <row r="64">
          <cell r="H64" t="str">
            <v>105484-P.S.R. HUENTELAUQUEN</v>
          </cell>
          <cell r="I64">
            <v>0</v>
          </cell>
          <cell r="J64">
            <v>2</v>
          </cell>
          <cell r="K64">
            <v>0</v>
          </cell>
          <cell r="L64">
            <v>2</v>
          </cell>
          <cell r="AA64" t="str">
            <v>105722-CECOF SAN JOSE DE LA DEHESA</v>
          </cell>
          <cell r="AB64">
            <v>0</v>
          </cell>
          <cell r="AC64">
            <v>0</v>
          </cell>
          <cell r="AD64"/>
          <cell r="AE64">
            <v>0</v>
          </cell>
        </row>
        <row r="65">
          <cell r="H65" t="str">
            <v>105493-P.S.R. MINCHA SUR</v>
          </cell>
          <cell r="I65"/>
          <cell r="J65">
            <v>0</v>
          </cell>
          <cell r="K65"/>
          <cell r="L65">
            <v>0</v>
          </cell>
          <cell r="AA65" t="str">
            <v>105723-CECOF LIMARI</v>
          </cell>
          <cell r="AB65">
            <v>0</v>
          </cell>
          <cell r="AC65"/>
          <cell r="AD65">
            <v>0</v>
          </cell>
          <cell r="AE65">
            <v>0</v>
          </cell>
        </row>
        <row r="66">
          <cell r="H66" t="str">
            <v>105497-P.S.R. JABONERIA</v>
          </cell>
          <cell r="I66"/>
          <cell r="J66"/>
          <cell r="K66">
            <v>0</v>
          </cell>
          <cell r="L66">
            <v>0</v>
          </cell>
          <cell r="AA66" t="str">
            <v>04302-COMBARBALÁ</v>
          </cell>
          <cell r="AB66">
            <v>1</v>
          </cell>
          <cell r="AC66">
            <v>8</v>
          </cell>
          <cell r="AD66">
            <v>0</v>
          </cell>
          <cell r="AE66">
            <v>9</v>
          </cell>
        </row>
        <row r="67">
          <cell r="H67" t="str">
            <v>04203-LOS VILOS</v>
          </cell>
          <cell r="I67">
            <v>18</v>
          </cell>
          <cell r="J67">
            <v>3</v>
          </cell>
          <cell r="K67">
            <v>8</v>
          </cell>
          <cell r="L67">
            <v>29</v>
          </cell>
          <cell r="AA67" t="str">
            <v>105105-HOSPITAL COMBARBALÁ</v>
          </cell>
          <cell r="AB67">
            <v>1</v>
          </cell>
          <cell r="AC67">
            <v>8</v>
          </cell>
          <cell r="AD67">
            <v>0</v>
          </cell>
          <cell r="AE67">
            <v>9</v>
          </cell>
        </row>
        <row r="68">
          <cell r="H68" t="str">
            <v>105108-HOSPITAL LOS VILOS</v>
          </cell>
          <cell r="I68">
            <v>10</v>
          </cell>
          <cell r="J68">
            <v>1</v>
          </cell>
          <cell r="K68">
            <v>4</v>
          </cell>
          <cell r="L68">
            <v>15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3</v>
          </cell>
          <cell r="J69"/>
          <cell r="K69">
            <v>2</v>
          </cell>
          <cell r="L69">
            <v>5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AA70" t="str">
            <v>105466-P.S.R. VALLE HERMOSO</v>
          </cell>
          <cell r="AB70">
            <v>0</v>
          </cell>
          <cell r="AC70"/>
          <cell r="AD70">
            <v>0</v>
          </cell>
          <cell r="AE70">
            <v>0</v>
          </cell>
        </row>
        <row r="71">
          <cell r="H71" t="str">
            <v>105480-P.S.R. QUILIMARI</v>
          </cell>
          <cell r="I71">
            <v>5</v>
          </cell>
          <cell r="J71">
            <v>2</v>
          </cell>
          <cell r="K71">
            <v>1</v>
          </cell>
          <cell r="L71">
            <v>8</v>
          </cell>
          <cell r="AA71" t="str">
            <v>105490-P.S.R. EL DURAZNO</v>
          </cell>
          <cell r="AB71">
            <v>0</v>
          </cell>
          <cell r="AC71"/>
          <cell r="AD71"/>
          <cell r="AE71">
            <v>0</v>
          </cell>
        </row>
        <row r="72">
          <cell r="H72" t="str">
            <v>105481-P.S.R. TILAMA</v>
          </cell>
          <cell r="I72"/>
          <cell r="J72"/>
          <cell r="K72">
            <v>1</v>
          </cell>
          <cell r="L72">
            <v>1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3</v>
          </cell>
          <cell r="AE72">
            <v>10</v>
          </cell>
        </row>
        <row r="73">
          <cell r="H73" t="str">
            <v>04204-SALAMANCA</v>
          </cell>
          <cell r="I73">
            <v>6</v>
          </cell>
          <cell r="J73">
            <v>7</v>
          </cell>
          <cell r="K73">
            <v>4</v>
          </cell>
          <cell r="L73">
            <v>17</v>
          </cell>
          <cell r="AA73" t="str">
            <v>105307-CES. RURAL MONTE PATRIA</v>
          </cell>
          <cell r="AB73">
            <v>3</v>
          </cell>
          <cell r="AC73">
            <v>1</v>
          </cell>
          <cell r="AD73">
            <v>0</v>
          </cell>
          <cell r="AE73">
            <v>4</v>
          </cell>
        </row>
        <row r="74">
          <cell r="H74" t="str">
            <v>105104-HOSPITAL SALAMANCA</v>
          </cell>
          <cell r="I74">
            <v>1</v>
          </cell>
          <cell r="J74">
            <v>3</v>
          </cell>
          <cell r="K74">
            <v>0</v>
          </cell>
          <cell r="L74">
            <v>4</v>
          </cell>
          <cell r="AA74" t="str">
            <v>105311-CES. RURAL CHAÑARAL ALTO</v>
          </cell>
          <cell r="AB74"/>
          <cell r="AC74"/>
          <cell r="AD74">
            <v>0</v>
          </cell>
          <cell r="AE74">
            <v>0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0</v>
          </cell>
          <cell r="L75">
            <v>0</v>
          </cell>
          <cell r="AA75" t="str">
            <v>105312-CES. RURAL CAREN</v>
          </cell>
          <cell r="AB75">
            <v>2</v>
          </cell>
          <cell r="AC75">
            <v>0</v>
          </cell>
          <cell r="AD75">
            <v>3</v>
          </cell>
          <cell r="AE75">
            <v>5</v>
          </cell>
        </row>
        <row r="76">
          <cell r="H76" t="str">
            <v>105453-P.S.R. TRANQUILLA</v>
          </cell>
          <cell r="I76">
            <v>0</v>
          </cell>
          <cell r="J76">
            <v>1</v>
          </cell>
          <cell r="K76"/>
          <cell r="L76">
            <v>1</v>
          </cell>
          <cell r="AA76" t="str">
            <v>105318-CES. RURAL EL PALQUI</v>
          </cell>
          <cell r="AB76">
            <v>0</v>
          </cell>
          <cell r="AC76">
            <v>1</v>
          </cell>
          <cell r="AD76">
            <v>0</v>
          </cell>
          <cell r="AE76">
            <v>1</v>
          </cell>
        </row>
        <row r="77">
          <cell r="H77" t="str">
            <v>105454-P.S.R. CUNLAGUA</v>
          </cell>
          <cell r="I77">
            <v>0</v>
          </cell>
          <cell r="J77">
            <v>0</v>
          </cell>
          <cell r="K77"/>
          <cell r="L77">
            <v>0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3</v>
          </cell>
          <cell r="J78">
            <v>2</v>
          </cell>
          <cell r="K78"/>
          <cell r="L78">
            <v>5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0</v>
          </cell>
          <cell r="J79">
            <v>0</v>
          </cell>
          <cell r="K79">
            <v>2</v>
          </cell>
          <cell r="L79">
            <v>2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1</v>
          </cell>
          <cell r="J80">
            <v>0</v>
          </cell>
          <cell r="K80">
            <v>1</v>
          </cell>
          <cell r="L80">
            <v>2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0</v>
          </cell>
          <cell r="K81">
            <v>1</v>
          </cell>
          <cell r="L81">
            <v>2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0</v>
          </cell>
          <cell r="L82">
            <v>0</v>
          </cell>
          <cell r="AA82" t="str">
            <v>04305-RIO HURTADO</v>
          </cell>
          <cell r="AB82">
            <v>0</v>
          </cell>
          <cell r="AC82"/>
          <cell r="AD82">
            <v>1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0</v>
          </cell>
          <cell r="L83">
            <v>1</v>
          </cell>
          <cell r="AA83" t="str">
            <v>105310-CES. RURAL PICHASCA</v>
          </cell>
          <cell r="AB83">
            <v>0</v>
          </cell>
          <cell r="AC83"/>
          <cell r="AD83">
            <v>1</v>
          </cell>
          <cell r="AE83">
            <v>1</v>
          </cell>
        </row>
        <row r="84">
          <cell r="H84" t="str">
            <v>04301-OVALLE</v>
          </cell>
          <cell r="I84">
            <v>32</v>
          </cell>
          <cell r="J84">
            <v>25</v>
          </cell>
          <cell r="K84">
            <v>23</v>
          </cell>
          <cell r="L84">
            <v>80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3</v>
          </cell>
          <cell r="J85">
            <v>3</v>
          </cell>
          <cell r="K85">
            <v>1</v>
          </cell>
          <cell r="L85">
            <v>7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8</v>
          </cell>
          <cell r="J86">
            <v>4</v>
          </cell>
          <cell r="K86">
            <v>6</v>
          </cell>
          <cell r="L86">
            <v>18</v>
          </cell>
          <cell r="AA86" t="str">
            <v>Total general</v>
          </cell>
          <cell r="AB86">
            <v>64</v>
          </cell>
          <cell r="AC86">
            <v>49</v>
          </cell>
          <cell r="AD86">
            <v>51</v>
          </cell>
          <cell r="AE86">
            <v>164</v>
          </cell>
        </row>
        <row r="87">
          <cell r="H87" t="str">
            <v>105322-CES. MARCOS MACUADA</v>
          </cell>
          <cell r="I87">
            <v>8</v>
          </cell>
          <cell r="J87">
            <v>9</v>
          </cell>
          <cell r="K87">
            <v>10</v>
          </cell>
          <cell r="L87">
            <v>27</v>
          </cell>
        </row>
        <row r="88">
          <cell r="H88" t="str">
            <v>105324-CES. SOTAQUI</v>
          </cell>
          <cell r="I88">
            <v>0</v>
          </cell>
          <cell r="J88">
            <v>0</v>
          </cell>
          <cell r="K88">
            <v>1</v>
          </cell>
          <cell r="L88">
            <v>1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0</v>
          </cell>
          <cell r="L90">
            <v>1</v>
          </cell>
        </row>
        <row r="91">
          <cell r="H91" t="str">
            <v>105419-P.S.R. LAS SOSSAS</v>
          </cell>
          <cell r="I91"/>
          <cell r="J91"/>
          <cell r="K91">
            <v>0</v>
          </cell>
          <cell r="L91">
            <v>0</v>
          </cell>
        </row>
        <row r="92">
          <cell r="H92" t="str">
            <v>105422-P.S.R. HORNILLOS</v>
          </cell>
          <cell r="I92">
            <v>1</v>
          </cell>
          <cell r="J92"/>
          <cell r="K92"/>
          <cell r="L92">
            <v>1</v>
          </cell>
        </row>
        <row r="93">
          <cell r="H93" t="str">
            <v>105437-P.S.R. CHALINGA</v>
          </cell>
          <cell r="I93">
            <v>1</v>
          </cell>
          <cell r="J93"/>
          <cell r="K93"/>
          <cell r="L93">
            <v>1</v>
          </cell>
        </row>
        <row r="94">
          <cell r="H94" t="str">
            <v>105439-P.S.R. CERRO BLANCO</v>
          </cell>
          <cell r="I94">
            <v>1</v>
          </cell>
          <cell r="J94">
            <v>0</v>
          </cell>
          <cell r="K94"/>
          <cell r="L94">
            <v>1</v>
          </cell>
        </row>
        <row r="95">
          <cell r="H95" t="str">
            <v>105507-P.S.R. HUAMALATA</v>
          </cell>
          <cell r="I95">
            <v>0</v>
          </cell>
          <cell r="J95">
            <v>1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2</v>
          </cell>
          <cell r="J96">
            <v>1</v>
          </cell>
          <cell r="K96"/>
          <cell r="L96">
            <v>3</v>
          </cell>
        </row>
        <row r="97">
          <cell r="H97" t="str">
            <v>105722-CECOF SAN JOSE DE LA DEHESA</v>
          </cell>
          <cell r="I97"/>
          <cell r="J97">
            <v>3</v>
          </cell>
          <cell r="K97"/>
          <cell r="L97">
            <v>3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5</v>
          </cell>
          <cell r="J99">
            <v>4</v>
          </cell>
          <cell r="K99">
            <v>1</v>
          </cell>
          <cell r="L99">
            <v>10</v>
          </cell>
        </row>
        <row r="100">
          <cell r="H100" t="str">
            <v>200367-CECOF COLONIA LIMARÍ</v>
          </cell>
          <cell r="I100">
            <v>2</v>
          </cell>
          <cell r="J100"/>
          <cell r="K100"/>
          <cell r="L100">
            <v>2</v>
          </cell>
        </row>
        <row r="101">
          <cell r="H101" t="str">
            <v>04302-COMBARBALÁ</v>
          </cell>
          <cell r="I101">
            <v>7</v>
          </cell>
          <cell r="J101">
            <v>6</v>
          </cell>
          <cell r="K101">
            <v>5</v>
          </cell>
          <cell r="L101">
            <v>18</v>
          </cell>
        </row>
        <row r="102">
          <cell r="H102" t="str">
            <v>105105-HOSPITAL COMBARBALÁ</v>
          </cell>
          <cell r="I102">
            <v>5</v>
          </cell>
          <cell r="J102">
            <v>6</v>
          </cell>
          <cell r="K102">
            <v>4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1</v>
          </cell>
          <cell r="L103">
            <v>1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0</v>
          </cell>
          <cell r="K105"/>
          <cell r="L105">
            <v>0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1</v>
          </cell>
          <cell r="J109">
            <v>0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8</v>
          </cell>
          <cell r="J110">
            <v>5</v>
          </cell>
          <cell r="K110">
            <v>9</v>
          </cell>
          <cell r="L110">
            <v>22</v>
          </cell>
        </row>
        <row r="111">
          <cell r="H111" t="str">
            <v>105307-CES. RURAL MONTE PATRIA</v>
          </cell>
          <cell r="I111">
            <v>7</v>
          </cell>
          <cell r="J111">
            <v>3</v>
          </cell>
          <cell r="K111">
            <v>5</v>
          </cell>
          <cell r="L111">
            <v>15</v>
          </cell>
        </row>
        <row r="112">
          <cell r="H112" t="str">
            <v>105311-CES. RURAL CHAÑARAL ALTO</v>
          </cell>
          <cell r="I112"/>
          <cell r="J112"/>
          <cell r="K112">
            <v>1</v>
          </cell>
          <cell r="L112">
            <v>1</v>
          </cell>
        </row>
        <row r="113">
          <cell r="H113" t="str">
            <v>105312-CES. RURAL CAREN</v>
          </cell>
          <cell r="I113">
            <v>0</v>
          </cell>
          <cell r="J113"/>
          <cell r="K113">
            <v>0</v>
          </cell>
          <cell r="L113">
            <v>0</v>
          </cell>
        </row>
        <row r="114">
          <cell r="H114" t="str">
            <v>105318-CES. RURAL EL PALQUI</v>
          </cell>
          <cell r="I114"/>
          <cell r="J114">
            <v>1</v>
          </cell>
          <cell r="K114">
            <v>2</v>
          </cell>
          <cell r="L114">
            <v>3</v>
          </cell>
        </row>
        <row r="115">
          <cell r="H115" t="str">
            <v>105432-P.S.R. RAPEL</v>
          </cell>
          <cell r="I115">
            <v>1</v>
          </cell>
          <cell r="J115">
            <v>1</v>
          </cell>
          <cell r="K115"/>
          <cell r="L115">
            <v>2</v>
          </cell>
        </row>
        <row r="116">
          <cell r="H116" t="str">
            <v>105436-P.S.R. EL MAITEN</v>
          </cell>
          <cell r="I116"/>
          <cell r="J116"/>
          <cell r="K116">
            <v>1</v>
          </cell>
          <cell r="L116">
            <v>1</v>
          </cell>
        </row>
        <row r="117">
          <cell r="H117" t="str">
            <v>04304-PUNITAQUI</v>
          </cell>
          <cell r="I117">
            <v>8</v>
          </cell>
          <cell r="J117">
            <v>5</v>
          </cell>
          <cell r="K117">
            <v>1</v>
          </cell>
          <cell r="L117">
            <v>14</v>
          </cell>
        </row>
        <row r="118">
          <cell r="H118" t="str">
            <v>105308-CES. RURAL PUNITAQUI</v>
          </cell>
          <cell r="I118">
            <v>8</v>
          </cell>
          <cell r="J118">
            <v>5</v>
          </cell>
          <cell r="K118">
            <v>0</v>
          </cell>
          <cell r="L118">
            <v>13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0</v>
          </cell>
          <cell r="K120"/>
          <cell r="L120">
            <v>0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0</v>
          </cell>
          <cell r="L121">
            <v>0</v>
          </cell>
        </row>
        <row r="122">
          <cell r="H122" t="str">
            <v>04305-RIO HURTADO</v>
          </cell>
          <cell r="I122">
            <v>2</v>
          </cell>
          <cell r="J122">
            <v>0</v>
          </cell>
          <cell r="K122">
            <v>1</v>
          </cell>
          <cell r="L122">
            <v>3</v>
          </cell>
        </row>
        <row r="123">
          <cell r="H123" t="str">
            <v>105310-CES. RURAL PICHASCA</v>
          </cell>
          <cell r="I123">
            <v>1</v>
          </cell>
          <cell r="J123">
            <v>0</v>
          </cell>
          <cell r="K123">
            <v>1</v>
          </cell>
          <cell r="L123">
            <v>2</v>
          </cell>
        </row>
        <row r="124">
          <cell r="H124" t="str">
            <v>105410-P.S.R. HURTADO</v>
          </cell>
          <cell r="I124"/>
          <cell r="J124"/>
          <cell r="K124">
            <v>0</v>
          </cell>
          <cell r="L124">
            <v>0</v>
          </cell>
        </row>
        <row r="125">
          <cell r="H125" t="str">
            <v>105411-P.S.R. LAS BREAS</v>
          </cell>
          <cell r="I125">
            <v>0</v>
          </cell>
          <cell r="J125">
            <v>0</v>
          </cell>
          <cell r="K125"/>
          <cell r="L125">
            <v>0</v>
          </cell>
        </row>
        <row r="126">
          <cell r="H126" t="str">
            <v>105413-P.S.R. SAMO ALTO</v>
          </cell>
          <cell r="I126">
            <v>0</v>
          </cell>
          <cell r="J126">
            <v>0</v>
          </cell>
          <cell r="K126"/>
          <cell r="L126">
            <v>0</v>
          </cell>
        </row>
        <row r="127">
          <cell r="H127" t="str">
            <v>105414-P.S.R. SERON</v>
          </cell>
          <cell r="I127">
            <v>1</v>
          </cell>
          <cell r="J127"/>
          <cell r="K127"/>
          <cell r="L127">
            <v>1</v>
          </cell>
        </row>
        <row r="128">
          <cell r="H128" t="str">
            <v>Total general</v>
          </cell>
          <cell r="I128">
            <v>237</v>
          </cell>
          <cell r="J128">
            <v>197</v>
          </cell>
          <cell r="K128">
            <v>278</v>
          </cell>
          <cell r="L128">
            <v>712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169</v>
          </cell>
          <cell r="J5">
            <v>185</v>
          </cell>
          <cell r="K5">
            <v>327</v>
          </cell>
          <cell r="L5">
            <v>681</v>
          </cell>
        </row>
        <row r="6">
          <cell r="H6" t="str">
            <v>105300-CES. CARDENAL CARO</v>
          </cell>
          <cell r="I6">
            <v>15</v>
          </cell>
          <cell r="J6">
            <v>23</v>
          </cell>
          <cell r="K6">
            <v>72</v>
          </cell>
          <cell r="L6">
            <v>110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  <cell r="K7">
            <v>53</v>
          </cell>
          <cell r="L7">
            <v>73</v>
          </cell>
        </row>
        <row r="8">
          <cell r="H8" t="str">
            <v>105302-CES. PEDRO AGUIRRE C.</v>
          </cell>
          <cell r="I8">
            <v>64</v>
          </cell>
          <cell r="J8">
            <v>43</v>
          </cell>
          <cell r="K8">
            <v>47</v>
          </cell>
          <cell r="L8">
            <v>154</v>
          </cell>
        </row>
        <row r="9">
          <cell r="H9" t="str">
            <v>105313-CES. SCHAFFHAUSER</v>
          </cell>
          <cell r="I9">
            <v>13</v>
          </cell>
          <cell r="J9">
            <v>48</v>
          </cell>
          <cell r="K9">
            <v>89</v>
          </cell>
          <cell r="L9">
            <v>150</v>
          </cell>
        </row>
        <row r="10">
          <cell r="H10" t="str">
            <v>105319-CES. CARDENAL R.S.H.</v>
          </cell>
          <cell r="I10">
            <v>33</v>
          </cell>
          <cell r="J10">
            <v>19</v>
          </cell>
          <cell r="K10">
            <v>22</v>
          </cell>
          <cell r="L10">
            <v>74</v>
          </cell>
        </row>
        <row r="11">
          <cell r="H11" t="str">
            <v>105325-CESFAM JUAN PABLO II</v>
          </cell>
          <cell r="I11">
            <v>16</v>
          </cell>
          <cell r="J11">
            <v>24</v>
          </cell>
          <cell r="K11">
            <v>24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3</v>
          </cell>
          <cell r="J12">
            <v>0</v>
          </cell>
          <cell r="K12">
            <v>5</v>
          </cell>
          <cell r="L12">
            <v>8</v>
          </cell>
        </row>
        <row r="13">
          <cell r="H13" t="str">
            <v>105401-P.S.R. LAS ROJAS</v>
          </cell>
          <cell r="I13">
            <v>2</v>
          </cell>
          <cell r="J13">
            <v>2</v>
          </cell>
          <cell r="K13">
            <v>0</v>
          </cell>
          <cell r="L13">
            <v>4</v>
          </cell>
        </row>
        <row r="14">
          <cell r="H14" t="str">
            <v>105402-P.S.R. EL ROMERO</v>
          </cell>
          <cell r="I14">
            <v>2</v>
          </cell>
          <cell r="J14">
            <v>3</v>
          </cell>
          <cell r="K14">
            <v>3</v>
          </cell>
          <cell r="L14">
            <v>8</v>
          </cell>
        </row>
        <row r="15">
          <cell r="H15" t="str">
            <v>105499-P.S.R. LAMBERT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</row>
        <row r="16">
          <cell r="H16" t="str">
            <v>105700-CECOF VILLA EL INDIO</v>
          </cell>
          <cell r="I16">
            <v>3</v>
          </cell>
          <cell r="J16">
            <v>3</v>
          </cell>
          <cell r="K16">
            <v>7</v>
          </cell>
          <cell r="L16">
            <v>13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1</v>
          </cell>
          <cell r="L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0</v>
          </cell>
          <cell r="K19">
            <v>2</v>
          </cell>
          <cell r="L19">
            <v>4</v>
          </cell>
        </row>
        <row r="20">
          <cell r="H20" t="str">
            <v>04102-COQUIMBO</v>
          </cell>
          <cell r="I20">
            <v>305</v>
          </cell>
          <cell r="J20">
            <v>476</v>
          </cell>
          <cell r="K20">
            <v>415</v>
          </cell>
          <cell r="L20">
            <v>1196</v>
          </cell>
        </row>
        <row r="21">
          <cell r="H21" t="str">
            <v>105303-CES. SAN JUAN</v>
          </cell>
          <cell r="I21">
            <v>48</v>
          </cell>
          <cell r="J21">
            <v>120</v>
          </cell>
          <cell r="K21">
            <v>82</v>
          </cell>
          <cell r="L21">
            <v>250</v>
          </cell>
        </row>
        <row r="22">
          <cell r="H22" t="str">
            <v>105304-CES. SANTA CECILIA</v>
          </cell>
          <cell r="I22">
            <v>91</v>
          </cell>
          <cell r="J22">
            <v>94</v>
          </cell>
          <cell r="K22">
            <v>100</v>
          </cell>
          <cell r="L22">
            <v>285</v>
          </cell>
        </row>
        <row r="23">
          <cell r="H23" t="str">
            <v>105305-CES. TIERRAS BLANCAS</v>
          </cell>
          <cell r="I23">
            <v>61</v>
          </cell>
          <cell r="J23">
            <v>51</v>
          </cell>
          <cell r="K23">
            <v>51</v>
          </cell>
          <cell r="L23">
            <v>163</v>
          </cell>
        </row>
        <row r="24">
          <cell r="H24" t="str">
            <v>105321-CES. RURAL  TONGOY</v>
          </cell>
          <cell r="I24">
            <v>2</v>
          </cell>
          <cell r="J24">
            <v>8</v>
          </cell>
          <cell r="K24">
            <v>9</v>
          </cell>
          <cell r="L24">
            <v>19</v>
          </cell>
        </row>
        <row r="25">
          <cell r="H25" t="str">
            <v>105323-CES. DR. SERGIO AGUILAR</v>
          </cell>
          <cell r="I25">
            <v>83</v>
          </cell>
          <cell r="J25">
            <v>190</v>
          </cell>
          <cell r="K25">
            <v>134</v>
          </cell>
          <cell r="L25">
            <v>407</v>
          </cell>
        </row>
        <row r="26">
          <cell r="H26" t="str">
            <v xml:space="preserve">105404-P.S.R. EL TANGUE                         </v>
          </cell>
          <cell r="I26"/>
          <cell r="J26">
            <v>0</v>
          </cell>
          <cell r="K26"/>
          <cell r="L26">
            <v>0</v>
          </cell>
        </row>
        <row r="27">
          <cell r="H27" t="str">
            <v>105405-P.S.R. GUANAQUEROS</v>
          </cell>
          <cell r="I27">
            <v>1</v>
          </cell>
          <cell r="J27">
            <v>3</v>
          </cell>
          <cell r="K27">
            <v>2</v>
          </cell>
          <cell r="L27">
            <v>6</v>
          </cell>
        </row>
        <row r="28">
          <cell r="H28" t="str">
            <v>105406-P.S.R. PAN DE AZUCAR</v>
          </cell>
          <cell r="I28">
            <v>9</v>
          </cell>
          <cell r="J28">
            <v>5</v>
          </cell>
          <cell r="K28">
            <v>25</v>
          </cell>
          <cell r="L28">
            <v>39</v>
          </cell>
        </row>
        <row r="29">
          <cell r="H29" t="str">
            <v>105407-P.S.R. TAMBILLOS</v>
          </cell>
          <cell r="I29">
            <v>5</v>
          </cell>
          <cell r="J29">
            <v>1</v>
          </cell>
          <cell r="K29">
            <v>6</v>
          </cell>
          <cell r="L29">
            <v>12</v>
          </cell>
        </row>
        <row r="30">
          <cell r="H30" t="str">
            <v>105705-CECOF EL ALBA</v>
          </cell>
          <cell r="I30">
            <v>5</v>
          </cell>
          <cell r="J30">
            <v>4</v>
          </cell>
          <cell r="K30">
            <v>6</v>
          </cell>
          <cell r="L30">
            <v>15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H32" t="str">
            <v>04103-ANDACOLLO</v>
          </cell>
          <cell r="I32">
            <v>20</v>
          </cell>
          <cell r="J32">
            <v>6</v>
          </cell>
          <cell r="K32">
            <v>9</v>
          </cell>
          <cell r="L32">
            <v>35</v>
          </cell>
        </row>
        <row r="33">
          <cell r="H33" t="str">
            <v>105106-HOSPITAL ANDACOLLO</v>
          </cell>
          <cell r="I33">
            <v>20</v>
          </cell>
          <cell r="J33">
            <v>6</v>
          </cell>
          <cell r="K33">
            <v>9</v>
          </cell>
          <cell r="L33">
            <v>35</v>
          </cell>
        </row>
        <row r="34">
          <cell r="H34" t="str">
            <v>04104-LA HIGUERA</v>
          </cell>
          <cell r="I34">
            <v>1</v>
          </cell>
          <cell r="J34">
            <v>0</v>
          </cell>
          <cell r="K34">
            <v>0</v>
          </cell>
          <cell r="L34">
            <v>1</v>
          </cell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0</v>
          </cell>
        </row>
        <row r="36">
          <cell r="H36" t="str">
            <v xml:space="preserve">105500-P.S.R. CALETA HORNOS        </v>
          </cell>
          <cell r="I36">
            <v>1</v>
          </cell>
          <cell r="J36">
            <v>0</v>
          </cell>
          <cell r="K36"/>
          <cell r="L36">
            <v>1</v>
          </cell>
        </row>
        <row r="37">
          <cell r="H37" t="str">
            <v>105506-P.S.R. EL TRAPICHE</v>
          </cell>
          <cell r="I37"/>
          <cell r="J37">
            <v>0</v>
          </cell>
          <cell r="K37"/>
          <cell r="L37">
            <v>0</v>
          </cell>
        </row>
        <row r="38">
          <cell r="H38" t="str">
            <v>04105-PAIHUANO</v>
          </cell>
          <cell r="I38">
            <v>0</v>
          </cell>
          <cell r="J38">
            <v>0</v>
          </cell>
          <cell r="K38">
            <v>4</v>
          </cell>
          <cell r="L38">
            <v>4</v>
          </cell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3</v>
          </cell>
          <cell r="L39">
            <v>3</v>
          </cell>
        </row>
        <row r="40">
          <cell r="H40" t="str">
            <v>105475-P.S.R. HORCON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0</v>
          </cell>
          <cell r="L41">
            <v>0</v>
          </cell>
        </row>
        <row r="42">
          <cell r="H42" t="str">
            <v>105477-P.S.R. PISCO ELQUI</v>
          </cell>
          <cell r="I42">
            <v>0</v>
          </cell>
          <cell r="J42">
            <v>0</v>
          </cell>
          <cell r="K42">
            <v>1</v>
          </cell>
          <cell r="L42">
            <v>1</v>
          </cell>
        </row>
        <row r="43">
          <cell r="H43" t="str">
            <v>04106-VICUÑA</v>
          </cell>
          <cell r="I43">
            <v>13</v>
          </cell>
          <cell r="J43">
            <v>20</v>
          </cell>
          <cell r="K43">
            <v>56</v>
          </cell>
          <cell r="L43">
            <v>89</v>
          </cell>
        </row>
        <row r="44">
          <cell r="H44" t="str">
            <v>105107-HOSPITAL VICUÑA</v>
          </cell>
          <cell r="I44">
            <v>5</v>
          </cell>
          <cell r="J44">
            <v>7</v>
          </cell>
          <cell r="K44">
            <v>7</v>
          </cell>
          <cell r="L44">
            <v>19</v>
          </cell>
        </row>
        <row r="45">
          <cell r="H45" t="str">
            <v>105467-P.S.R. DIAGUITAS</v>
          </cell>
          <cell r="I45">
            <v>0</v>
          </cell>
          <cell r="J45">
            <v>2</v>
          </cell>
          <cell r="K45">
            <v>2</v>
          </cell>
          <cell r="L45">
            <v>4</v>
          </cell>
        </row>
        <row r="46">
          <cell r="H46" t="str">
            <v>105468-P.S.R. EL MOLLE</v>
          </cell>
          <cell r="I46">
            <v>0</v>
          </cell>
          <cell r="J46">
            <v>2</v>
          </cell>
          <cell r="K46">
            <v>2</v>
          </cell>
          <cell r="L46">
            <v>4</v>
          </cell>
        </row>
        <row r="47">
          <cell r="H47" t="str">
            <v>105469-P.S.R. EL TAMBO</v>
          </cell>
          <cell r="I47">
            <v>2</v>
          </cell>
          <cell r="J47">
            <v>1</v>
          </cell>
          <cell r="K47">
            <v>0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0</v>
          </cell>
          <cell r="J49">
            <v>0</v>
          </cell>
          <cell r="K49">
            <v>16</v>
          </cell>
          <cell r="L49">
            <v>16</v>
          </cell>
        </row>
        <row r="50">
          <cell r="H50" t="str">
            <v>105472-P.S.R. RIVADAVIA</v>
          </cell>
          <cell r="I50">
            <v>0</v>
          </cell>
          <cell r="J50">
            <v>2</v>
          </cell>
          <cell r="K50">
            <v>6</v>
          </cell>
          <cell r="L50">
            <v>8</v>
          </cell>
        </row>
        <row r="51">
          <cell r="H51" t="str">
            <v>105473-P.S.R. TALCUNA</v>
          </cell>
          <cell r="I51">
            <v>0</v>
          </cell>
          <cell r="J51">
            <v>3</v>
          </cell>
          <cell r="K51">
            <v>1</v>
          </cell>
          <cell r="L51">
            <v>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4</v>
          </cell>
          <cell r="L52">
            <v>4</v>
          </cell>
        </row>
        <row r="53">
          <cell r="H53" t="str">
            <v>105502-P.S.R. CALINGASTA</v>
          </cell>
          <cell r="I53">
            <v>1</v>
          </cell>
          <cell r="J53">
            <v>0</v>
          </cell>
          <cell r="K53">
            <v>17</v>
          </cell>
          <cell r="L53">
            <v>18</v>
          </cell>
        </row>
        <row r="54">
          <cell r="H54" t="str">
            <v>105509-P.S.R. GUALLIGUAICA</v>
          </cell>
          <cell r="I54">
            <v>5</v>
          </cell>
          <cell r="J54">
            <v>3</v>
          </cell>
          <cell r="K54">
            <v>1</v>
          </cell>
          <cell r="L54">
            <v>9</v>
          </cell>
        </row>
        <row r="55">
          <cell r="H55" t="str">
            <v>04201-ILLAPEL</v>
          </cell>
          <cell r="I55">
            <v>11</v>
          </cell>
          <cell r="J55">
            <v>12</v>
          </cell>
          <cell r="K55">
            <v>29</v>
          </cell>
          <cell r="L55">
            <v>52</v>
          </cell>
        </row>
        <row r="56">
          <cell r="H56" t="str">
            <v>105326-CESFAM SAN RAFAEL</v>
          </cell>
          <cell r="I56">
            <v>1</v>
          </cell>
          <cell r="J56">
            <v>11</v>
          </cell>
          <cell r="K56">
            <v>15</v>
          </cell>
          <cell r="L56">
            <v>27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0</v>
          </cell>
          <cell r="L57">
            <v>0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1</v>
          </cell>
          <cell r="L58">
            <v>2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2</v>
          </cell>
          <cell r="L59">
            <v>3</v>
          </cell>
        </row>
        <row r="60">
          <cell r="H60" t="str">
            <v>105447-P.S.R. PERALILLO</v>
          </cell>
          <cell r="I60">
            <v>0</v>
          </cell>
          <cell r="J60">
            <v>0</v>
          </cell>
          <cell r="K60">
            <v>2</v>
          </cell>
          <cell r="L60">
            <v>2</v>
          </cell>
        </row>
        <row r="61">
          <cell r="H61" t="str">
            <v>105448-P.S.R. SANTA VIRGINIA</v>
          </cell>
          <cell r="I61">
            <v>2</v>
          </cell>
          <cell r="J61">
            <v>0</v>
          </cell>
          <cell r="K61">
            <v>4</v>
          </cell>
          <cell r="L61">
            <v>6</v>
          </cell>
        </row>
        <row r="62">
          <cell r="H62" t="str">
            <v>105485-P.S.R. PLAN DE HORNOS</v>
          </cell>
          <cell r="I62">
            <v>0</v>
          </cell>
          <cell r="J62">
            <v>0</v>
          </cell>
          <cell r="K62">
            <v>1</v>
          </cell>
          <cell r="L62">
            <v>1</v>
          </cell>
        </row>
        <row r="63">
          <cell r="H63" t="str">
            <v>105486-P.S.R. TUNGA SUR</v>
          </cell>
          <cell r="I63">
            <v>1</v>
          </cell>
          <cell r="J63">
            <v>1</v>
          </cell>
          <cell r="K63">
            <v>1</v>
          </cell>
          <cell r="L63">
            <v>3</v>
          </cell>
        </row>
        <row r="64">
          <cell r="H64" t="str">
            <v>105487-P.S.R. CAÑAS UNO</v>
          </cell>
          <cell r="I64">
            <v>0</v>
          </cell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2</v>
          </cell>
          <cell r="J66">
            <v>0</v>
          </cell>
          <cell r="K66">
            <v>0</v>
          </cell>
          <cell r="L66">
            <v>2</v>
          </cell>
        </row>
        <row r="67">
          <cell r="H67" t="str">
            <v>200366-CESFAM URBANO II</v>
          </cell>
          <cell r="I67">
            <v>3</v>
          </cell>
          <cell r="J67"/>
          <cell r="K67">
            <v>2</v>
          </cell>
          <cell r="L67">
            <v>5</v>
          </cell>
        </row>
        <row r="68">
          <cell r="H68" t="str">
            <v>04202-CANELA</v>
          </cell>
          <cell r="I68">
            <v>6</v>
          </cell>
          <cell r="J68">
            <v>1</v>
          </cell>
          <cell r="K68">
            <v>20</v>
          </cell>
          <cell r="L68">
            <v>27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8</v>
          </cell>
          <cell r="L69">
            <v>11</v>
          </cell>
        </row>
        <row r="70">
          <cell r="H70" t="str">
            <v xml:space="preserve">105450-P.S.R. MINCHA NORTE            </v>
          </cell>
          <cell r="I70">
            <v>0</v>
          </cell>
          <cell r="J70">
            <v>1</v>
          </cell>
          <cell r="K70">
            <v>4</v>
          </cell>
          <cell r="L70">
            <v>5</v>
          </cell>
        </row>
        <row r="71">
          <cell r="H71" t="str">
            <v>105451-P.S.R. AGUA FRIA</v>
          </cell>
          <cell r="I71"/>
          <cell r="J71"/>
          <cell r="K71">
            <v>1</v>
          </cell>
          <cell r="L71">
            <v>1</v>
          </cell>
        </row>
        <row r="72">
          <cell r="H72" t="str">
            <v>105482-P.S.R. CANELA ALTA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3</v>
          </cell>
          <cell r="L73">
            <v>6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2</v>
          </cell>
          <cell r="L74">
            <v>2</v>
          </cell>
        </row>
        <row r="75">
          <cell r="H75" t="str">
            <v>105488-P.S.R. ESPIRITU SANTO</v>
          </cell>
          <cell r="I75"/>
          <cell r="J75">
            <v>0</v>
          </cell>
          <cell r="K75">
            <v>1</v>
          </cell>
          <cell r="L75">
            <v>1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0</v>
          </cell>
          <cell r="L76">
            <v>0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1</v>
          </cell>
          <cell r="L77">
            <v>1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10</v>
          </cell>
          <cell r="J79">
            <v>27</v>
          </cell>
          <cell r="K79">
            <v>16</v>
          </cell>
          <cell r="L79">
            <v>53</v>
          </cell>
        </row>
        <row r="80">
          <cell r="H80" t="str">
            <v>105108-HOSPITAL LOS VILOS</v>
          </cell>
          <cell r="I80">
            <v>8</v>
          </cell>
          <cell r="J80">
            <v>23</v>
          </cell>
          <cell r="K80">
            <v>5</v>
          </cell>
          <cell r="L80">
            <v>36</v>
          </cell>
        </row>
        <row r="81">
          <cell r="H81" t="str">
            <v xml:space="preserve">105478-P.S.R. CAIMANES                   </v>
          </cell>
          <cell r="I81">
            <v>0</v>
          </cell>
          <cell r="J81">
            <v>0</v>
          </cell>
          <cell r="K81">
            <v>3</v>
          </cell>
          <cell r="L81">
            <v>3</v>
          </cell>
        </row>
        <row r="82">
          <cell r="H82" t="str">
            <v>105479-P.S.R. GUANGUALI</v>
          </cell>
          <cell r="I82">
            <v>1</v>
          </cell>
          <cell r="J82">
            <v>0</v>
          </cell>
          <cell r="K82">
            <v>1</v>
          </cell>
          <cell r="L82">
            <v>2</v>
          </cell>
        </row>
        <row r="83">
          <cell r="H83" t="str">
            <v>105480-P.S.R. QUILIMARI</v>
          </cell>
          <cell r="I83">
            <v>1</v>
          </cell>
          <cell r="J83">
            <v>4</v>
          </cell>
          <cell r="K83">
            <v>6</v>
          </cell>
          <cell r="L83">
            <v>11</v>
          </cell>
        </row>
        <row r="84">
          <cell r="H84" t="str">
            <v>105481-P.S.R. TILAMA</v>
          </cell>
          <cell r="I84">
            <v>0</v>
          </cell>
          <cell r="J84"/>
          <cell r="K84">
            <v>1</v>
          </cell>
          <cell r="L84">
            <v>1</v>
          </cell>
        </row>
        <row r="85">
          <cell r="H85" t="str">
            <v>105511-P.S.R. LOS CONDORES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</row>
        <row r="86">
          <cell r="H86" t="str">
            <v>04204-SALAMANCA</v>
          </cell>
          <cell r="I86">
            <v>41</v>
          </cell>
          <cell r="J86">
            <v>37</v>
          </cell>
          <cell r="K86">
            <v>49</v>
          </cell>
          <cell r="L86">
            <v>127</v>
          </cell>
        </row>
        <row r="87">
          <cell r="H87" t="str">
            <v>105104-HOSPITAL SALAMANCA</v>
          </cell>
          <cell r="I87">
            <v>6</v>
          </cell>
          <cell r="J87">
            <v>13</v>
          </cell>
          <cell r="K87">
            <v>9</v>
          </cell>
          <cell r="L87">
            <v>28</v>
          </cell>
        </row>
        <row r="88">
          <cell r="H88" t="str">
            <v xml:space="preserve">105452-P.S.R. CUNCUMEN                 </v>
          </cell>
          <cell r="I88">
            <v>8</v>
          </cell>
          <cell r="J88"/>
          <cell r="K88">
            <v>4</v>
          </cell>
          <cell r="L88">
            <v>12</v>
          </cell>
        </row>
        <row r="89">
          <cell r="H89" t="str">
            <v>105453-P.S.R. TRANQUILLA</v>
          </cell>
          <cell r="I89">
            <v>3</v>
          </cell>
          <cell r="J89">
            <v>6</v>
          </cell>
          <cell r="K89">
            <v>7</v>
          </cell>
          <cell r="L89">
            <v>16</v>
          </cell>
        </row>
        <row r="90">
          <cell r="H90" t="str">
            <v>105454-P.S.R. CUNLAGUA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</row>
        <row r="91">
          <cell r="H91" t="str">
            <v>105455-P.S.R. CHILLEPIN</v>
          </cell>
          <cell r="I91">
            <v>4</v>
          </cell>
          <cell r="J91">
            <v>3</v>
          </cell>
          <cell r="K91">
            <v>0</v>
          </cell>
          <cell r="L91">
            <v>7</v>
          </cell>
        </row>
        <row r="92">
          <cell r="H92" t="str">
            <v>105456-P.S.R. LLIMPO</v>
          </cell>
          <cell r="I92">
            <v>7</v>
          </cell>
          <cell r="J92">
            <v>4</v>
          </cell>
          <cell r="K92">
            <v>5</v>
          </cell>
          <cell r="L92">
            <v>16</v>
          </cell>
        </row>
        <row r="93">
          <cell r="H93" t="str">
            <v>105457-P.S.R. SAN AGUSTIN</v>
          </cell>
          <cell r="I93">
            <v>0</v>
          </cell>
          <cell r="J93">
            <v>0</v>
          </cell>
          <cell r="K93">
            <v>1</v>
          </cell>
          <cell r="L93">
            <v>1</v>
          </cell>
        </row>
        <row r="94">
          <cell r="H94" t="str">
            <v>105458-P.S.R. TAHUINCO</v>
          </cell>
          <cell r="I94">
            <v>7</v>
          </cell>
          <cell r="J94">
            <v>2</v>
          </cell>
          <cell r="K94">
            <v>6</v>
          </cell>
          <cell r="L94">
            <v>15</v>
          </cell>
        </row>
        <row r="95">
          <cell r="H95" t="str">
            <v>105491-P.S.R. QUELEN BAJO</v>
          </cell>
          <cell r="I95">
            <v>4</v>
          </cell>
          <cell r="J95">
            <v>5</v>
          </cell>
          <cell r="K95">
            <v>7</v>
          </cell>
          <cell r="L95">
            <v>16</v>
          </cell>
        </row>
        <row r="96">
          <cell r="H96" t="str">
            <v>105492-P.S.R. CAMISA</v>
          </cell>
          <cell r="I96">
            <v>0</v>
          </cell>
          <cell r="J96">
            <v>1</v>
          </cell>
          <cell r="K96">
            <v>4</v>
          </cell>
          <cell r="L96">
            <v>5</v>
          </cell>
        </row>
        <row r="97">
          <cell r="H97" t="str">
            <v>105501-P.S.R. ARBOLEDA GRANDE</v>
          </cell>
          <cell r="I97">
            <v>2</v>
          </cell>
          <cell r="J97">
            <v>3</v>
          </cell>
          <cell r="K97">
            <v>6</v>
          </cell>
          <cell r="L97">
            <v>11</v>
          </cell>
        </row>
        <row r="98">
          <cell r="H98" t="str">
            <v>04301-OVALLE</v>
          </cell>
          <cell r="I98">
            <v>185</v>
          </cell>
          <cell r="J98">
            <v>151</v>
          </cell>
          <cell r="K98">
            <v>174</v>
          </cell>
          <cell r="L98">
            <v>510</v>
          </cell>
        </row>
        <row r="99">
          <cell r="H99" t="str">
            <v>105315-CES. RURAL C. DE TAMAYA</v>
          </cell>
          <cell r="I99">
            <v>5</v>
          </cell>
          <cell r="J99">
            <v>12</v>
          </cell>
          <cell r="K99">
            <v>14</v>
          </cell>
          <cell r="L99">
            <v>31</v>
          </cell>
        </row>
        <row r="100">
          <cell r="H100" t="str">
            <v>105317-CES. JORGE JORDAN D.</v>
          </cell>
          <cell r="I100">
            <v>38</v>
          </cell>
          <cell r="J100">
            <v>22</v>
          </cell>
          <cell r="K100">
            <v>27</v>
          </cell>
          <cell r="L100">
            <v>87</v>
          </cell>
        </row>
        <row r="101">
          <cell r="H101" t="str">
            <v>105322-CES. MARCOS MACUADA</v>
          </cell>
          <cell r="I101">
            <v>74</v>
          </cell>
          <cell r="J101">
            <v>43</v>
          </cell>
          <cell r="K101">
            <v>72</v>
          </cell>
          <cell r="L101">
            <v>189</v>
          </cell>
        </row>
        <row r="102">
          <cell r="H102" t="str">
            <v>105324-CES. SOTAQUI</v>
          </cell>
          <cell r="I102">
            <v>22</v>
          </cell>
          <cell r="J102">
            <v>14</v>
          </cell>
          <cell r="K102">
            <v>15</v>
          </cell>
          <cell r="L102">
            <v>51</v>
          </cell>
        </row>
        <row r="103">
          <cell r="H103" t="str">
            <v>105415-P.S.R. BARRAZA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2</v>
          </cell>
          <cell r="K104">
            <v>0</v>
          </cell>
          <cell r="L104">
            <v>2</v>
          </cell>
        </row>
        <row r="105">
          <cell r="H105" t="str">
            <v>105417-P.S.R. ALCONES BAJOS</v>
          </cell>
          <cell r="I105">
            <v>0</v>
          </cell>
          <cell r="J105">
            <v>1</v>
          </cell>
          <cell r="K105">
            <v>0</v>
          </cell>
          <cell r="L105">
            <v>1</v>
          </cell>
        </row>
        <row r="106">
          <cell r="H106" t="str">
            <v>105419-P.S.R. LAS SOSSAS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H107" t="str">
            <v>105422-P.S.R. HORNILLOS</v>
          </cell>
          <cell r="I107">
            <v>0</v>
          </cell>
          <cell r="J107">
            <v>0</v>
          </cell>
          <cell r="K107">
            <v>2</v>
          </cell>
          <cell r="L107">
            <v>2</v>
          </cell>
        </row>
        <row r="108">
          <cell r="H108" t="str">
            <v>105437-P.S.R. CHALINGA</v>
          </cell>
          <cell r="I108">
            <v>0</v>
          </cell>
          <cell r="J108">
            <v>1</v>
          </cell>
          <cell r="K108">
            <v>1</v>
          </cell>
          <cell r="L108">
            <v>2</v>
          </cell>
        </row>
        <row r="109">
          <cell r="H109" t="str">
            <v>105439-P.S.R. CERRO BLANCO</v>
          </cell>
          <cell r="I109">
            <v>0</v>
          </cell>
          <cell r="J109">
            <v>2</v>
          </cell>
          <cell r="K109"/>
          <cell r="L109">
            <v>2</v>
          </cell>
        </row>
        <row r="110">
          <cell r="H110" t="str">
            <v>105507-P.S.R. HUAMALATA</v>
          </cell>
          <cell r="I110">
            <v>4</v>
          </cell>
          <cell r="J110">
            <v>2</v>
          </cell>
          <cell r="K110">
            <v>6</v>
          </cell>
          <cell r="L110">
            <v>12</v>
          </cell>
        </row>
        <row r="111">
          <cell r="H111" t="str">
            <v>105510-P.S.R. RECOLETA</v>
          </cell>
          <cell r="I111">
            <v>3</v>
          </cell>
          <cell r="J111">
            <v>6</v>
          </cell>
          <cell r="K111">
            <v>1</v>
          </cell>
          <cell r="L111">
            <v>10</v>
          </cell>
        </row>
        <row r="112">
          <cell r="H112" t="str">
            <v>105722-CECOF SAN JOSE DE LA DEHESA</v>
          </cell>
          <cell r="I112">
            <v>23</v>
          </cell>
          <cell r="J112">
            <v>17</v>
          </cell>
          <cell r="K112">
            <v>17</v>
          </cell>
          <cell r="L112">
            <v>57</v>
          </cell>
        </row>
        <row r="113">
          <cell r="H113" t="str">
            <v>105723-CECOF LIMARI</v>
          </cell>
          <cell r="I113">
            <v>8</v>
          </cell>
          <cell r="J113">
            <v>4</v>
          </cell>
          <cell r="K113">
            <v>5</v>
          </cell>
          <cell r="L113">
            <v>17</v>
          </cell>
        </row>
        <row r="114">
          <cell r="H114" t="str">
            <v>200258-CECOF LOS COPIHUES</v>
          </cell>
          <cell r="I114">
            <v>6</v>
          </cell>
          <cell r="J114">
            <v>23</v>
          </cell>
          <cell r="K114">
            <v>11</v>
          </cell>
          <cell r="L114">
            <v>40</v>
          </cell>
        </row>
        <row r="115">
          <cell r="H115" t="str">
            <v>200367-CECOF COLONIA LIMARÍ</v>
          </cell>
          <cell r="I115">
            <v>2</v>
          </cell>
          <cell r="J115">
            <v>2</v>
          </cell>
          <cell r="K115">
            <v>3</v>
          </cell>
          <cell r="L115">
            <v>7</v>
          </cell>
        </row>
        <row r="116">
          <cell r="H116" t="str">
            <v>04302-COMBARBALÁ</v>
          </cell>
          <cell r="I116">
            <v>10</v>
          </cell>
          <cell r="J116">
            <v>35</v>
          </cell>
          <cell r="K116">
            <v>31</v>
          </cell>
          <cell r="L116">
            <v>76</v>
          </cell>
        </row>
        <row r="117">
          <cell r="H117" t="str">
            <v>105105-HOSPITAL COMBARBALÁ</v>
          </cell>
          <cell r="I117">
            <v>5</v>
          </cell>
          <cell r="J117">
            <v>25</v>
          </cell>
          <cell r="K117">
            <v>29</v>
          </cell>
          <cell r="L117">
            <v>59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</row>
        <row r="119">
          <cell r="H119" t="str">
            <v>105434-P.S.R. SAN MARCOS</v>
          </cell>
          <cell r="I119">
            <v>0</v>
          </cell>
          <cell r="J119"/>
          <cell r="K119">
            <v>0</v>
          </cell>
          <cell r="L119">
            <v>0</v>
          </cell>
        </row>
        <row r="120">
          <cell r="H120" t="str">
            <v>105441-P.S.R. MANQUEHUA</v>
          </cell>
          <cell r="I120">
            <v>0</v>
          </cell>
          <cell r="J120">
            <v>2</v>
          </cell>
          <cell r="K120">
            <v>0</v>
          </cell>
          <cell r="L120">
            <v>2</v>
          </cell>
        </row>
        <row r="121">
          <cell r="H121" t="str">
            <v xml:space="preserve">105459-P.S.R. BARRANCAS                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H122" t="str">
            <v>105460-P.S.R. COGOTI 18</v>
          </cell>
          <cell r="I122">
            <v>3</v>
          </cell>
          <cell r="J122">
            <v>0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</row>
        <row r="124">
          <cell r="H124" t="str">
            <v>105462-P.S.R. EL SAUCE</v>
          </cell>
          <cell r="I124">
            <v>0</v>
          </cell>
          <cell r="J124">
            <v>2</v>
          </cell>
          <cell r="K124">
            <v>1</v>
          </cell>
          <cell r="L124">
            <v>3</v>
          </cell>
        </row>
        <row r="125">
          <cell r="H125" t="str">
            <v>105463-P.S.R. QUILITAPIA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/>
          <cell r="L126">
            <v>2</v>
          </cell>
        </row>
        <row r="127">
          <cell r="H127" t="str">
            <v>105465-P.S.R. RAMADILLA</v>
          </cell>
          <cell r="I127">
            <v>1</v>
          </cell>
          <cell r="J127">
            <v>2</v>
          </cell>
          <cell r="K127">
            <v>1</v>
          </cell>
          <cell r="L127">
            <v>4</v>
          </cell>
        </row>
        <row r="128">
          <cell r="H128" t="str">
            <v>105466-P.S.R. VALLE HERMOSO</v>
          </cell>
          <cell r="I128">
            <v>0</v>
          </cell>
          <cell r="J128">
            <v>2</v>
          </cell>
          <cell r="K128">
            <v>0</v>
          </cell>
          <cell r="L128">
            <v>2</v>
          </cell>
        </row>
        <row r="129">
          <cell r="H129" t="str">
            <v>105490-P.S.R. EL DURAZNO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H130" t="str">
            <v>04303-MONTE PATRIA</v>
          </cell>
          <cell r="I130">
            <v>27</v>
          </cell>
          <cell r="J130">
            <v>27</v>
          </cell>
          <cell r="K130">
            <v>56</v>
          </cell>
          <cell r="L130">
            <v>110</v>
          </cell>
        </row>
        <row r="131">
          <cell r="H131" t="str">
            <v>105307-CES. RURAL MONTE PATRIA</v>
          </cell>
          <cell r="I131">
            <v>5</v>
          </cell>
          <cell r="J131">
            <v>7</v>
          </cell>
          <cell r="K131">
            <v>4</v>
          </cell>
          <cell r="L131">
            <v>16</v>
          </cell>
        </row>
        <row r="132">
          <cell r="H132" t="str">
            <v>105311-CES. RURAL CHAÑARAL ALTO</v>
          </cell>
          <cell r="I132">
            <v>4</v>
          </cell>
          <cell r="J132">
            <v>1</v>
          </cell>
          <cell r="K132">
            <v>22</v>
          </cell>
          <cell r="L132">
            <v>27</v>
          </cell>
        </row>
        <row r="133">
          <cell r="H133" t="str">
            <v>105312-CES. RURAL CAREN</v>
          </cell>
          <cell r="I133">
            <v>10</v>
          </cell>
          <cell r="J133">
            <v>0</v>
          </cell>
          <cell r="K133">
            <v>4</v>
          </cell>
          <cell r="L133">
            <v>14</v>
          </cell>
        </row>
        <row r="134">
          <cell r="H134" t="str">
            <v>105318-CES. RURAL EL PALQUI</v>
          </cell>
          <cell r="I134">
            <v>4</v>
          </cell>
          <cell r="J134">
            <v>8</v>
          </cell>
          <cell r="K134">
            <v>9</v>
          </cell>
          <cell r="L134">
            <v>21</v>
          </cell>
        </row>
        <row r="135">
          <cell r="H135" t="str">
            <v>105425-P.S.R. CHILECITO</v>
          </cell>
          <cell r="I135">
            <v>0</v>
          </cell>
          <cell r="J135">
            <v>3</v>
          </cell>
          <cell r="K135">
            <v>0</v>
          </cell>
          <cell r="L135">
            <v>3</v>
          </cell>
        </row>
        <row r="136">
          <cell r="H136" t="str">
            <v>105427-P.S.R. HACIENDA VALDIVIA</v>
          </cell>
          <cell r="I136">
            <v>2</v>
          </cell>
          <cell r="J136">
            <v>2</v>
          </cell>
          <cell r="K136">
            <v>1</v>
          </cell>
          <cell r="L136">
            <v>5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1</v>
          </cell>
          <cell r="L137">
            <v>1</v>
          </cell>
        </row>
        <row r="138">
          <cell r="H138" t="str">
            <v>105430-P.S.R. MIALQUI</v>
          </cell>
          <cell r="I138">
            <v>0</v>
          </cell>
          <cell r="J138"/>
          <cell r="K138">
            <v>0</v>
          </cell>
          <cell r="L138">
            <v>0</v>
          </cell>
        </row>
        <row r="139">
          <cell r="H139" t="str">
            <v>105431-P.S.R. PEDREGAL</v>
          </cell>
          <cell r="I139"/>
          <cell r="J139">
            <v>2</v>
          </cell>
          <cell r="K139">
            <v>2</v>
          </cell>
          <cell r="L139">
            <v>4</v>
          </cell>
        </row>
        <row r="140">
          <cell r="H140" t="str">
            <v>105432-P.S.R. RAPEL</v>
          </cell>
          <cell r="I140">
            <v>2</v>
          </cell>
          <cell r="J140">
            <v>3</v>
          </cell>
          <cell r="K140">
            <v>10</v>
          </cell>
          <cell r="L140">
            <v>15</v>
          </cell>
        </row>
        <row r="141">
          <cell r="H141" t="str">
            <v>105435-P.S.R. TULAHUEN</v>
          </cell>
          <cell r="I141">
            <v>0</v>
          </cell>
          <cell r="J141">
            <v>0</v>
          </cell>
          <cell r="K141">
            <v>2</v>
          </cell>
          <cell r="L141">
            <v>2</v>
          </cell>
        </row>
        <row r="142">
          <cell r="H142" t="str">
            <v>105436-P.S.R. EL MAITEN</v>
          </cell>
          <cell r="I142">
            <v>0</v>
          </cell>
          <cell r="J142">
            <v>0</v>
          </cell>
          <cell r="K142">
            <v>1</v>
          </cell>
          <cell r="L142">
            <v>1</v>
          </cell>
        </row>
        <row r="143">
          <cell r="H143" t="str">
            <v>105489-P.S.R. RAMADAS DE TULAHUEN</v>
          </cell>
          <cell r="I143"/>
          <cell r="J143">
            <v>1</v>
          </cell>
          <cell r="K143">
            <v>0</v>
          </cell>
          <cell r="L143">
            <v>1</v>
          </cell>
        </row>
        <row r="144">
          <cell r="H144" t="str">
            <v>04304-PUNITAQUI</v>
          </cell>
          <cell r="I144">
            <v>1</v>
          </cell>
          <cell r="J144">
            <v>16</v>
          </cell>
          <cell r="K144">
            <v>1</v>
          </cell>
          <cell r="L144">
            <v>18</v>
          </cell>
        </row>
        <row r="145">
          <cell r="H145" t="str">
            <v>105308-CES. RURAL PUNITAQUI</v>
          </cell>
          <cell r="I145">
            <v>1</v>
          </cell>
          <cell r="J145">
            <v>16</v>
          </cell>
          <cell r="K145">
            <v>1</v>
          </cell>
          <cell r="L145">
            <v>18</v>
          </cell>
        </row>
        <row r="146">
          <cell r="H146" t="str">
            <v>105440-P.S.R. DIVISADERO</v>
          </cell>
          <cell r="I146">
            <v>0</v>
          </cell>
          <cell r="J146"/>
          <cell r="K146"/>
          <cell r="L146">
            <v>0</v>
          </cell>
        </row>
        <row r="147">
          <cell r="H147" t="str">
            <v xml:space="preserve">105508-P.S.R. EL PARRAL DE QUILES  </v>
          </cell>
          <cell r="I147"/>
          <cell r="J147">
            <v>0</v>
          </cell>
          <cell r="K147"/>
          <cell r="L147">
            <v>0</v>
          </cell>
        </row>
        <row r="148">
          <cell r="H148" t="str">
            <v>04305-RIO HURTADO</v>
          </cell>
          <cell r="I148">
            <v>4</v>
          </cell>
          <cell r="J148">
            <v>1</v>
          </cell>
          <cell r="K148">
            <v>3</v>
          </cell>
          <cell r="L148">
            <v>8</v>
          </cell>
        </row>
        <row r="149">
          <cell r="H149" t="str">
            <v>105310-CES. RURAL PICHASCA</v>
          </cell>
          <cell r="I149">
            <v>2</v>
          </cell>
          <cell r="J149">
            <v>0</v>
          </cell>
          <cell r="K149"/>
          <cell r="L149">
            <v>2</v>
          </cell>
        </row>
        <row r="150">
          <cell r="H150" t="str">
            <v>105409-P.S.R. EL CHAÑAR</v>
          </cell>
          <cell r="I150">
            <v>1</v>
          </cell>
          <cell r="J150"/>
          <cell r="K150">
            <v>1</v>
          </cell>
          <cell r="L150">
            <v>2</v>
          </cell>
        </row>
        <row r="151">
          <cell r="H151" t="str">
            <v>105410-P.S.R. HURTADO</v>
          </cell>
          <cell r="I151">
            <v>0</v>
          </cell>
          <cell r="J151"/>
          <cell r="K151">
            <v>1</v>
          </cell>
          <cell r="L151">
            <v>1</v>
          </cell>
        </row>
        <row r="152">
          <cell r="H152" t="str">
            <v>105411-P.S.R. LAS BREAS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</row>
        <row r="153">
          <cell r="H153" t="str">
            <v>105413-P.S.R. SAMO ALTO</v>
          </cell>
          <cell r="I153">
            <v>1</v>
          </cell>
          <cell r="J153">
            <v>1</v>
          </cell>
          <cell r="K153">
            <v>0</v>
          </cell>
          <cell r="L153">
            <v>2</v>
          </cell>
        </row>
        <row r="154">
          <cell r="H154" t="str">
            <v>105414-P.S.R. SERON</v>
          </cell>
          <cell r="I154"/>
          <cell r="J154">
            <v>0</v>
          </cell>
          <cell r="K154">
            <v>1</v>
          </cell>
          <cell r="L154">
            <v>1</v>
          </cell>
        </row>
        <row r="155">
          <cell r="H155" t="str">
            <v>105503-P.S.R. TABAQUEROS</v>
          </cell>
          <cell r="I155">
            <v>0</v>
          </cell>
          <cell r="J155"/>
          <cell r="K155"/>
          <cell r="L155">
            <v>0</v>
          </cell>
        </row>
        <row r="156">
          <cell r="H156" t="str">
            <v>Total general</v>
          </cell>
          <cell r="I156">
            <v>803</v>
          </cell>
          <cell r="J156">
            <v>994</v>
          </cell>
          <cell r="K156">
            <v>1190</v>
          </cell>
          <cell r="L156">
            <v>2987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  <cell r="J3"/>
          <cell r="K3"/>
          <cell r="L3"/>
          <cell r="AA3" t="str">
            <v>Suma de Total</v>
          </cell>
          <cell r="AB3" t="str">
            <v>Etiquetas de columna</v>
          </cell>
          <cell r="AC3"/>
          <cell r="AD3"/>
          <cell r="AE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61</v>
          </cell>
          <cell r="K5">
            <v>101</v>
          </cell>
          <cell r="L5">
            <v>230</v>
          </cell>
          <cell r="AA5" t="str">
            <v>04101-LA SERENA</v>
          </cell>
          <cell r="AB5">
            <v>17</v>
          </cell>
          <cell r="AC5">
            <v>13</v>
          </cell>
          <cell r="AD5">
            <v>39</v>
          </cell>
          <cell r="AE5">
            <v>69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15</v>
          </cell>
          <cell r="L6">
            <v>49</v>
          </cell>
          <cell r="AA6" t="str">
            <v>105300-CES. CARDENAL CARO</v>
          </cell>
          <cell r="AB6">
            <v>8</v>
          </cell>
          <cell r="AC6">
            <v>3</v>
          </cell>
          <cell r="AD6">
            <v>5</v>
          </cell>
          <cell r="AE6">
            <v>16</v>
          </cell>
        </row>
        <row r="7">
          <cell r="H7" t="str">
            <v>105301-CES. LAS COMPAÑIAS</v>
          </cell>
          <cell r="I7">
            <v>10</v>
          </cell>
          <cell r="J7">
            <v>14</v>
          </cell>
          <cell r="K7">
            <v>35</v>
          </cell>
          <cell r="L7">
            <v>59</v>
          </cell>
          <cell r="AA7" t="str">
            <v>105301-CES. LAS COMPAÑIAS</v>
          </cell>
          <cell r="AB7">
            <v>5</v>
          </cell>
          <cell r="AC7">
            <v>7</v>
          </cell>
          <cell r="AD7">
            <v>15</v>
          </cell>
          <cell r="AE7">
            <v>27</v>
          </cell>
        </row>
        <row r="8">
          <cell r="H8" t="str">
            <v>105302-CES. PEDRO AGUIRRE C.</v>
          </cell>
          <cell r="I8">
            <v>12</v>
          </cell>
          <cell r="J8">
            <v>16</v>
          </cell>
          <cell r="K8">
            <v>19</v>
          </cell>
          <cell r="L8">
            <v>47</v>
          </cell>
          <cell r="AA8" t="str">
            <v>105302-CES. PEDRO AGUIRRE C.</v>
          </cell>
          <cell r="AB8">
            <v>2</v>
          </cell>
          <cell r="AC8">
            <v>2</v>
          </cell>
          <cell r="AD8">
            <v>18</v>
          </cell>
          <cell r="AE8">
            <v>22</v>
          </cell>
        </row>
        <row r="9">
          <cell r="H9" t="str">
            <v>105313-CES. SCHAFFHAUSER</v>
          </cell>
          <cell r="I9">
            <v>7</v>
          </cell>
          <cell r="J9">
            <v>0</v>
          </cell>
          <cell r="K9">
            <v>5</v>
          </cell>
          <cell r="L9">
            <v>12</v>
          </cell>
          <cell r="AA9" t="str">
            <v>105319-CES. CARDENAL R.S.H.</v>
          </cell>
          <cell r="AB9">
            <v>0</v>
          </cell>
          <cell r="AC9">
            <v>1</v>
          </cell>
          <cell r="AD9">
            <v>1</v>
          </cell>
          <cell r="AE9">
            <v>2</v>
          </cell>
        </row>
        <row r="10">
          <cell r="H10" t="str">
            <v>105319-CES. CARDENAL R.S.H.</v>
          </cell>
          <cell r="I10">
            <v>14</v>
          </cell>
          <cell r="J10">
            <v>10</v>
          </cell>
          <cell r="K10">
            <v>9</v>
          </cell>
          <cell r="L10">
            <v>33</v>
          </cell>
          <cell r="AA10" t="str">
            <v xml:space="preserve">105400-P.S.R. ALGARROBITO            </v>
          </cell>
          <cell r="AB10">
            <v>2</v>
          </cell>
          <cell r="AC10">
            <v>0</v>
          </cell>
          <cell r="AD10"/>
          <cell r="AE10">
            <v>2</v>
          </cell>
        </row>
        <row r="11">
          <cell r="H11" t="str">
            <v>105325-CESFAM JUAN PABLO II</v>
          </cell>
          <cell r="I11">
            <v>5</v>
          </cell>
          <cell r="J11">
            <v>3</v>
          </cell>
          <cell r="K11">
            <v>9</v>
          </cell>
          <cell r="L11">
            <v>17</v>
          </cell>
          <cell r="AA11" t="str">
            <v>105700-CECOF VILLA EL INDIO</v>
          </cell>
          <cell r="AB11">
            <v>0</v>
          </cell>
          <cell r="AC11"/>
          <cell r="AD11">
            <v>0</v>
          </cell>
          <cell r="AE11">
            <v>0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5</v>
          </cell>
          <cell r="L12">
            <v>5</v>
          </cell>
          <cell r="AA12" t="str">
            <v>04102-COQUIMBO</v>
          </cell>
          <cell r="AB12">
            <v>15</v>
          </cell>
          <cell r="AC12">
            <v>9</v>
          </cell>
          <cell r="AD12">
            <v>10</v>
          </cell>
          <cell r="AE12">
            <v>34</v>
          </cell>
        </row>
        <row r="13">
          <cell r="H13" t="str">
            <v>105401-P.S.R. LAS ROJAS</v>
          </cell>
          <cell r="I13"/>
          <cell r="J13">
            <v>0</v>
          </cell>
          <cell r="K13">
            <v>0</v>
          </cell>
          <cell r="L13">
            <v>0</v>
          </cell>
          <cell r="AA13" t="str">
            <v>105303-CES. SAN JUAN</v>
          </cell>
          <cell r="AB13">
            <v>1</v>
          </cell>
          <cell r="AC13">
            <v>0</v>
          </cell>
          <cell r="AD13">
            <v>0</v>
          </cell>
          <cell r="AE13">
            <v>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1</v>
          </cell>
          <cell r="AA14" t="str">
            <v>105304-CES. SANTA CECILIA</v>
          </cell>
          <cell r="AB14">
            <v>0</v>
          </cell>
          <cell r="AC14">
            <v>0</v>
          </cell>
          <cell r="AD14">
            <v>1</v>
          </cell>
          <cell r="AE14">
            <v>1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1</v>
          </cell>
          <cell r="L15">
            <v>2</v>
          </cell>
          <cell r="AA15" t="str">
            <v>105305-CES. TIERRAS BLANCAS</v>
          </cell>
          <cell r="AB15">
            <v>6</v>
          </cell>
          <cell r="AC15">
            <v>4</v>
          </cell>
          <cell r="AD15">
            <v>4</v>
          </cell>
          <cell r="AE15">
            <v>14</v>
          </cell>
        </row>
        <row r="16">
          <cell r="H16" t="str">
            <v>105700-CECOF VILLA EL INDIO</v>
          </cell>
          <cell r="I16">
            <v>2</v>
          </cell>
          <cell r="J16">
            <v>0</v>
          </cell>
          <cell r="K16">
            <v>1</v>
          </cell>
          <cell r="L16">
            <v>3</v>
          </cell>
          <cell r="AA16" t="str">
            <v>105321-CES. RURAL  TONGOY</v>
          </cell>
          <cell r="AB16">
            <v>0</v>
          </cell>
          <cell r="AC16">
            <v>1</v>
          </cell>
          <cell r="AD16">
            <v>0</v>
          </cell>
          <cell r="AE16">
            <v>1</v>
          </cell>
        </row>
        <row r="17">
          <cell r="H17" t="str">
            <v>105702-CECOF VILLA LAMBERT</v>
          </cell>
          <cell r="I17">
            <v>1</v>
          </cell>
          <cell r="J17">
            <v>0</v>
          </cell>
          <cell r="K17">
            <v>1</v>
          </cell>
          <cell r="L17">
            <v>2</v>
          </cell>
          <cell r="AA17" t="str">
            <v>105323-CES. DR. SERGIO AGUILAR</v>
          </cell>
          <cell r="AB17">
            <v>5</v>
          </cell>
          <cell r="AC17">
            <v>3</v>
          </cell>
          <cell r="AD17">
            <v>0</v>
          </cell>
          <cell r="AE17">
            <v>8</v>
          </cell>
        </row>
        <row r="18">
          <cell r="H18" t="str">
            <v>200402-CECOF ARCOS DE PINAMAR</v>
          </cell>
          <cell r="I18"/>
          <cell r="J18">
            <v>0</v>
          </cell>
          <cell r="K18"/>
          <cell r="L18">
            <v>0</v>
          </cell>
          <cell r="AA18" t="str">
            <v>105405-P.S.R. GUANAQUEROS</v>
          </cell>
          <cell r="AB18"/>
          <cell r="AC18"/>
          <cell r="AD18">
            <v>0</v>
          </cell>
          <cell r="AE18">
            <v>0</v>
          </cell>
        </row>
        <row r="19">
          <cell r="H19" t="str">
            <v>04102-COQUIMBO</v>
          </cell>
          <cell r="I19">
            <v>70</v>
          </cell>
          <cell r="J19">
            <v>88</v>
          </cell>
          <cell r="K19">
            <v>144</v>
          </cell>
          <cell r="L19">
            <v>302</v>
          </cell>
          <cell r="AA19" t="str">
            <v>105406-P.S.R. PAN DE AZUCAR</v>
          </cell>
          <cell r="AB19">
            <v>3</v>
          </cell>
          <cell r="AC19">
            <v>1</v>
          </cell>
          <cell r="AD19">
            <v>5</v>
          </cell>
          <cell r="AE19">
            <v>9</v>
          </cell>
        </row>
        <row r="20">
          <cell r="H20" t="str">
            <v>105303-CES. SAN JUAN</v>
          </cell>
          <cell r="I20">
            <v>16</v>
          </cell>
          <cell r="J20">
            <v>10</v>
          </cell>
          <cell r="K20">
            <v>30</v>
          </cell>
          <cell r="L20">
            <v>56</v>
          </cell>
          <cell r="AA20" t="str">
            <v>105705-CECOF EL ALBA</v>
          </cell>
          <cell r="AB20">
            <v>0</v>
          </cell>
          <cell r="AC20">
            <v>0</v>
          </cell>
          <cell r="AD20"/>
          <cell r="AE20">
            <v>0</v>
          </cell>
        </row>
        <row r="21">
          <cell r="H21" t="str">
            <v>105304-CES. SANTA CECILIA</v>
          </cell>
          <cell r="I21">
            <v>10</v>
          </cell>
          <cell r="J21">
            <v>13</v>
          </cell>
          <cell r="K21">
            <v>36</v>
          </cell>
          <cell r="L21">
            <v>59</v>
          </cell>
          <cell r="AA21" t="str">
            <v>200273-CECOF PUNTA MIRA</v>
          </cell>
          <cell r="AB21">
            <v>0</v>
          </cell>
          <cell r="AC21"/>
          <cell r="AD21">
            <v>0</v>
          </cell>
          <cell r="AE21">
            <v>0</v>
          </cell>
        </row>
        <row r="22">
          <cell r="H22" t="str">
            <v>105305-CES. TIERRAS BLANCAS</v>
          </cell>
          <cell r="I22">
            <v>20</v>
          </cell>
          <cell r="J22">
            <v>41</v>
          </cell>
          <cell r="K22">
            <v>40</v>
          </cell>
          <cell r="L22">
            <v>101</v>
          </cell>
          <cell r="AA22" t="str">
            <v>04103-ANDACOLLO</v>
          </cell>
          <cell r="AB22">
            <v>2</v>
          </cell>
          <cell r="AC22">
            <v>2</v>
          </cell>
          <cell r="AD22">
            <v>6</v>
          </cell>
          <cell r="AE22">
            <v>10</v>
          </cell>
        </row>
        <row r="23">
          <cell r="H23" t="str">
            <v>105321-CES. RURAL  TONGOY</v>
          </cell>
          <cell r="I23">
            <v>0</v>
          </cell>
          <cell r="J23">
            <v>0</v>
          </cell>
          <cell r="K23">
            <v>1</v>
          </cell>
          <cell r="L23">
            <v>1</v>
          </cell>
          <cell r="AA23" t="str">
            <v>105106-HOSPITAL ANDACOLLO</v>
          </cell>
          <cell r="AB23">
            <v>2</v>
          </cell>
          <cell r="AC23">
            <v>2</v>
          </cell>
          <cell r="AD23">
            <v>6</v>
          </cell>
          <cell r="AE23">
            <v>10</v>
          </cell>
        </row>
        <row r="24">
          <cell r="H24" t="str">
            <v>105323-CES. DR. SERGIO AGUILAR</v>
          </cell>
          <cell r="I24">
            <v>10</v>
          </cell>
          <cell r="J24">
            <v>18</v>
          </cell>
          <cell r="K24">
            <v>25</v>
          </cell>
          <cell r="L24">
            <v>53</v>
          </cell>
          <cell r="AA24" t="str">
            <v>04105-PAIHUANO</v>
          </cell>
          <cell r="AB24"/>
          <cell r="AC24"/>
          <cell r="AD24">
            <v>3</v>
          </cell>
          <cell r="AE24">
            <v>3</v>
          </cell>
        </row>
        <row r="25">
          <cell r="H25" t="str">
            <v xml:space="preserve">105404-P.S.R. EL TANGUE                         </v>
          </cell>
          <cell r="I25"/>
          <cell r="J25"/>
          <cell r="K25">
            <v>0</v>
          </cell>
          <cell r="L25">
            <v>0</v>
          </cell>
          <cell r="AA25" t="str">
            <v>105306-CES. PAIHUANO</v>
          </cell>
          <cell r="AB25"/>
          <cell r="AC25"/>
          <cell r="AD25">
            <v>3</v>
          </cell>
          <cell r="AE25">
            <v>3</v>
          </cell>
        </row>
        <row r="26">
          <cell r="H26" t="str">
            <v>105405-P.S.R. GUANAQUEROS</v>
          </cell>
          <cell r="I26">
            <v>1</v>
          </cell>
          <cell r="J26">
            <v>1</v>
          </cell>
          <cell r="K26">
            <v>0</v>
          </cell>
          <cell r="L26">
            <v>2</v>
          </cell>
          <cell r="AA26" t="str">
            <v>04106-VICUÑA</v>
          </cell>
          <cell r="AB26">
            <v>0</v>
          </cell>
          <cell r="AC26"/>
          <cell r="AD26">
            <v>1</v>
          </cell>
          <cell r="AE26">
            <v>1</v>
          </cell>
        </row>
        <row r="27">
          <cell r="H27" t="str">
            <v>105406-P.S.R. PAN DE AZUCAR</v>
          </cell>
          <cell r="I27">
            <v>6</v>
          </cell>
          <cell r="J27">
            <v>4</v>
          </cell>
          <cell r="K27">
            <v>6</v>
          </cell>
          <cell r="L27">
            <v>16</v>
          </cell>
          <cell r="AA27" t="str">
            <v>105107-HOSPITAL VICUÑA</v>
          </cell>
          <cell r="AB27">
            <v>0</v>
          </cell>
          <cell r="AC27"/>
          <cell r="AD27"/>
          <cell r="AE27">
            <v>0</v>
          </cell>
        </row>
        <row r="28">
          <cell r="H28" t="str">
            <v>105407-P.S.R. TAMBILLOS</v>
          </cell>
          <cell r="I28"/>
          <cell r="J28"/>
          <cell r="K28">
            <v>0</v>
          </cell>
          <cell r="L28">
            <v>0</v>
          </cell>
          <cell r="AA28" t="str">
            <v>105469-P.S.R. EL TAMBO</v>
          </cell>
          <cell r="AB28"/>
          <cell r="AC28"/>
          <cell r="AD28">
            <v>1</v>
          </cell>
          <cell r="AE28">
            <v>1</v>
          </cell>
        </row>
        <row r="29">
          <cell r="H29" t="str">
            <v>105705-CECOF EL ALBA</v>
          </cell>
          <cell r="I29">
            <v>3</v>
          </cell>
          <cell r="J29">
            <v>1</v>
          </cell>
          <cell r="K29">
            <v>3</v>
          </cell>
          <cell r="L29">
            <v>7</v>
          </cell>
          <cell r="AA29" t="str">
            <v>04201-ILLAPEL</v>
          </cell>
          <cell r="AB29">
            <v>0</v>
          </cell>
          <cell r="AC29">
            <v>0</v>
          </cell>
          <cell r="AD29">
            <v>1</v>
          </cell>
          <cell r="AE29">
            <v>1</v>
          </cell>
        </row>
        <row r="30">
          <cell r="H30" t="str">
            <v>200273-CECOF PUNTA MIRA</v>
          </cell>
          <cell r="I30">
            <v>4</v>
          </cell>
          <cell r="J30"/>
          <cell r="K30">
            <v>3</v>
          </cell>
          <cell r="L30">
            <v>7</v>
          </cell>
          <cell r="AA30" t="str">
            <v>105326-CESFAM SAN RAFAEL</v>
          </cell>
          <cell r="AB30"/>
          <cell r="AC30">
            <v>0</v>
          </cell>
          <cell r="AD30">
            <v>0</v>
          </cell>
          <cell r="AE30">
            <v>0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5</v>
          </cell>
          <cell r="L31">
            <v>18</v>
          </cell>
          <cell r="AA31" t="str">
            <v>105444-P.S.R. HUINTIL</v>
          </cell>
          <cell r="AB31">
            <v>0</v>
          </cell>
          <cell r="AC31"/>
          <cell r="AD31"/>
          <cell r="AE31">
            <v>0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5</v>
          </cell>
          <cell r="L32">
            <v>18</v>
          </cell>
          <cell r="AA32" t="str">
            <v>105487-P.S.R. CAÑAS UNO</v>
          </cell>
          <cell r="AB32"/>
          <cell r="AC32"/>
          <cell r="AD32">
            <v>1</v>
          </cell>
          <cell r="AE32">
            <v>1</v>
          </cell>
        </row>
        <row r="33">
          <cell r="H33" t="str">
            <v>04104-LA HIGUERA</v>
          </cell>
          <cell r="I33">
            <v>2</v>
          </cell>
          <cell r="J33">
            <v>2</v>
          </cell>
          <cell r="K33">
            <v>3</v>
          </cell>
          <cell r="L33">
            <v>7</v>
          </cell>
          <cell r="AA33" t="str">
            <v>04202-CANELA</v>
          </cell>
          <cell r="AB33">
            <v>0</v>
          </cell>
          <cell r="AC33"/>
          <cell r="AD33">
            <v>0</v>
          </cell>
          <cell r="AE33">
            <v>0</v>
          </cell>
        </row>
        <row r="34">
          <cell r="H34" t="str">
            <v>105314-CES. LA HIGUERA</v>
          </cell>
          <cell r="I34">
            <v>2</v>
          </cell>
          <cell r="J34"/>
          <cell r="K34">
            <v>2</v>
          </cell>
          <cell r="L34">
            <v>4</v>
          </cell>
          <cell r="AA34" t="str">
            <v>105309-CES. RURAL CANELA</v>
          </cell>
          <cell r="AB34">
            <v>0</v>
          </cell>
          <cell r="AC34"/>
          <cell r="AD34">
            <v>0</v>
          </cell>
          <cell r="AE34">
            <v>0</v>
          </cell>
        </row>
        <row r="35">
          <cell r="H35" t="str">
            <v xml:space="preserve">105500-P.S.R. CALETA HORNOS        </v>
          </cell>
          <cell r="I35">
            <v>0</v>
          </cell>
          <cell r="J35">
            <v>2</v>
          </cell>
          <cell r="K35"/>
          <cell r="L35">
            <v>2</v>
          </cell>
          <cell r="AA35" t="str">
            <v xml:space="preserve">105450-P.S.R. MINCHA NORTE            </v>
          </cell>
          <cell r="AB35"/>
          <cell r="AC35"/>
          <cell r="AD35">
            <v>0</v>
          </cell>
          <cell r="AE35">
            <v>0</v>
          </cell>
        </row>
        <row r="36">
          <cell r="H36" t="str">
            <v>105505-P.S.R. LOS CHOROS</v>
          </cell>
          <cell r="I36"/>
          <cell r="J36">
            <v>0</v>
          </cell>
          <cell r="K36"/>
          <cell r="L36">
            <v>0</v>
          </cell>
          <cell r="AA36" t="str">
            <v>105484-P.S.R. HUENTELAUQUEN</v>
          </cell>
          <cell r="AB36">
            <v>0</v>
          </cell>
          <cell r="AC36"/>
          <cell r="AD36"/>
          <cell r="AE36">
            <v>0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1</v>
          </cell>
          <cell r="L37">
            <v>1</v>
          </cell>
          <cell r="AA37" t="str">
            <v>105488-P.S.R. ESPIRITU SANTO</v>
          </cell>
          <cell r="AB37"/>
          <cell r="AC37"/>
          <cell r="AD37">
            <v>0</v>
          </cell>
          <cell r="AE37">
            <v>0</v>
          </cell>
        </row>
        <row r="38">
          <cell r="H38" t="str">
            <v>04105-PAIHUANO</v>
          </cell>
          <cell r="I38">
            <v>0</v>
          </cell>
          <cell r="J38"/>
          <cell r="K38">
            <v>0</v>
          </cell>
          <cell r="L38">
            <v>0</v>
          </cell>
          <cell r="AA38" t="str">
            <v>105493-P.S.R. MINCHA SUR</v>
          </cell>
          <cell r="AB38">
            <v>0</v>
          </cell>
          <cell r="AC38"/>
          <cell r="AD38"/>
          <cell r="AE38">
            <v>0</v>
          </cell>
        </row>
        <row r="39">
          <cell r="H39" t="str">
            <v>105476-P.S.R. MONTE GRANDE</v>
          </cell>
          <cell r="I39">
            <v>0</v>
          </cell>
          <cell r="J39"/>
          <cell r="K39">
            <v>0</v>
          </cell>
          <cell r="L39">
            <v>0</v>
          </cell>
          <cell r="AA39" t="str">
            <v>04203-LOS VILOS</v>
          </cell>
          <cell r="AB39">
            <v>7</v>
          </cell>
          <cell r="AC39">
            <v>6</v>
          </cell>
          <cell r="AD39">
            <v>4</v>
          </cell>
          <cell r="AE39">
            <v>17</v>
          </cell>
        </row>
        <row r="40">
          <cell r="H40" t="str">
            <v>04106-VICUÑA</v>
          </cell>
          <cell r="I40">
            <v>10</v>
          </cell>
          <cell r="J40">
            <v>3</v>
          </cell>
          <cell r="K40">
            <v>9</v>
          </cell>
          <cell r="L40">
            <v>22</v>
          </cell>
          <cell r="AA40" t="str">
            <v>105108-HOSPITAL LOS VILOS</v>
          </cell>
          <cell r="AB40">
            <v>7</v>
          </cell>
          <cell r="AC40">
            <v>6</v>
          </cell>
          <cell r="AD40">
            <v>4</v>
          </cell>
          <cell r="AE40">
            <v>17</v>
          </cell>
        </row>
        <row r="41">
          <cell r="H41" t="str">
            <v>105107-HOSPITAL VICUÑA</v>
          </cell>
          <cell r="I41">
            <v>8</v>
          </cell>
          <cell r="J41">
            <v>3</v>
          </cell>
          <cell r="K41">
            <v>8</v>
          </cell>
          <cell r="L41">
            <v>19</v>
          </cell>
          <cell r="AA41" t="str">
            <v>105479-P.S.R. GUANGUALI</v>
          </cell>
          <cell r="AB41">
            <v>0</v>
          </cell>
          <cell r="AC41"/>
          <cell r="AD41"/>
          <cell r="AE41">
            <v>0</v>
          </cell>
        </row>
        <row r="42">
          <cell r="H42" t="str">
            <v>105467-P.S.R. DIAGUITAS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AA42" t="str">
            <v>04204-SALAMANCA</v>
          </cell>
          <cell r="AB42">
            <v>2</v>
          </cell>
          <cell r="AC42">
            <v>3</v>
          </cell>
          <cell r="AD42">
            <v>1</v>
          </cell>
          <cell r="AE42">
            <v>6</v>
          </cell>
        </row>
        <row r="43">
          <cell r="H43" t="str">
            <v>105468-P.S.R. EL MOLLE</v>
          </cell>
          <cell r="I43"/>
          <cell r="J43"/>
          <cell r="K43">
            <v>1</v>
          </cell>
          <cell r="L43">
            <v>1</v>
          </cell>
          <cell r="AA43" t="str">
            <v>105104-HOSPITAL SALAMANCA</v>
          </cell>
          <cell r="AB43">
            <v>2</v>
          </cell>
          <cell r="AC43">
            <v>2</v>
          </cell>
          <cell r="AD43"/>
          <cell r="AE43">
            <v>4</v>
          </cell>
        </row>
        <row r="44">
          <cell r="H44" t="str">
            <v>105469-P.S.R. EL TAMBO</v>
          </cell>
          <cell r="I44">
            <v>0</v>
          </cell>
          <cell r="J44"/>
          <cell r="K44"/>
          <cell r="L44">
            <v>0</v>
          </cell>
          <cell r="AA44" t="str">
            <v xml:space="preserve">105452-P.S.R. CUNCUMEN                 </v>
          </cell>
          <cell r="AB44"/>
          <cell r="AC44"/>
          <cell r="AD44">
            <v>1</v>
          </cell>
          <cell r="AE44">
            <v>1</v>
          </cell>
        </row>
        <row r="45">
          <cell r="H45" t="str">
            <v>105472-P.S.R. RIVADAVIA</v>
          </cell>
          <cell r="I45"/>
          <cell r="J45"/>
          <cell r="K45">
            <v>0</v>
          </cell>
          <cell r="L45">
            <v>0</v>
          </cell>
          <cell r="AA45" t="str">
            <v>105453-P.S.R. TRANQUILLA</v>
          </cell>
          <cell r="AB45">
            <v>0</v>
          </cell>
          <cell r="AC45">
            <v>0</v>
          </cell>
          <cell r="AD45"/>
          <cell r="AE45">
            <v>0</v>
          </cell>
        </row>
        <row r="46">
          <cell r="H46" t="str">
            <v>105473-P.S.R. TALCUNA</v>
          </cell>
          <cell r="I46">
            <v>1</v>
          </cell>
          <cell r="J46"/>
          <cell r="K46"/>
          <cell r="L46">
            <v>1</v>
          </cell>
          <cell r="AA46" t="str">
            <v>105455-P.S.R. CHILLEPIN</v>
          </cell>
          <cell r="AB46">
            <v>0</v>
          </cell>
          <cell r="AC46">
            <v>0</v>
          </cell>
          <cell r="AD46"/>
          <cell r="AE46">
            <v>0</v>
          </cell>
        </row>
        <row r="47">
          <cell r="H47" t="str">
            <v>105502-P.S.R. CALINGASTA</v>
          </cell>
          <cell r="I47">
            <v>1</v>
          </cell>
          <cell r="J47"/>
          <cell r="K47"/>
          <cell r="L47">
            <v>1</v>
          </cell>
          <cell r="AA47" t="str">
            <v>105456-P.S.R. LLIMPO</v>
          </cell>
          <cell r="AB47"/>
          <cell r="AC47">
            <v>0</v>
          </cell>
          <cell r="AD47"/>
          <cell r="AE47">
            <v>0</v>
          </cell>
        </row>
        <row r="48">
          <cell r="H48" t="str">
            <v>04201-ILLAPEL</v>
          </cell>
          <cell r="I48">
            <v>6</v>
          </cell>
          <cell r="J48">
            <v>15</v>
          </cell>
          <cell r="K48">
            <v>12</v>
          </cell>
          <cell r="L48">
            <v>33</v>
          </cell>
          <cell r="AA48" t="str">
            <v>105457-P.S.R. SAN AGUSTIN</v>
          </cell>
          <cell r="AB48"/>
          <cell r="AC48">
            <v>1</v>
          </cell>
          <cell r="AD48"/>
          <cell r="AE48">
            <v>1</v>
          </cell>
        </row>
        <row r="49">
          <cell r="H49" t="str">
            <v>105326-CESFAM SAN RAFAEL</v>
          </cell>
          <cell r="I49">
            <v>5</v>
          </cell>
          <cell r="J49"/>
          <cell r="K49">
            <v>5</v>
          </cell>
          <cell r="L49">
            <v>10</v>
          </cell>
          <cell r="AA49" t="str">
            <v>105458-P.S.R. TAHUINCO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H50" t="str">
            <v xml:space="preserve">105443-P.S.R. CARCAMO                   </v>
          </cell>
          <cell r="I50">
            <v>0</v>
          </cell>
          <cell r="J50"/>
          <cell r="K50">
            <v>0</v>
          </cell>
          <cell r="L50">
            <v>0</v>
          </cell>
          <cell r="AA50" t="str">
            <v>105491-P.S.R. QUELEN BAJO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H51" t="str">
            <v>105444-P.S.R. HUINTIL</v>
          </cell>
          <cell r="I51"/>
          <cell r="J51"/>
          <cell r="K51">
            <v>0</v>
          </cell>
          <cell r="L51">
            <v>0</v>
          </cell>
          <cell r="AA51" t="str">
            <v>04301-OVALLE</v>
          </cell>
          <cell r="AB51">
            <v>1</v>
          </cell>
          <cell r="AC51">
            <v>2</v>
          </cell>
          <cell r="AD51">
            <v>6</v>
          </cell>
          <cell r="AE51">
            <v>9</v>
          </cell>
        </row>
        <row r="52">
          <cell r="H52" t="str">
            <v>105445-P.S.R. LIMAHUIDA</v>
          </cell>
          <cell r="I52"/>
          <cell r="J52"/>
          <cell r="K52">
            <v>1</v>
          </cell>
          <cell r="L52">
            <v>1</v>
          </cell>
          <cell r="AA52" t="str">
            <v>105315-CES. RURAL C. DE TAMAYA</v>
          </cell>
          <cell r="AB52">
            <v>1</v>
          </cell>
          <cell r="AC52"/>
          <cell r="AD52">
            <v>0</v>
          </cell>
          <cell r="AE52">
            <v>1</v>
          </cell>
        </row>
        <row r="53">
          <cell r="H53" t="str">
            <v>105446-P.S.R. MATANCILLA</v>
          </cell>
          <cell r="I53"/>
          <cell r="J53"/>
          <cell r="K53">
            <v>1</v>
          </cell>
          <cell r="L53">
            <v>1</v>
          </cell>
          <cell r="AA53" t="str">
            <v>105317-CES. JORGE JORDAN D.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H54" t="str">
            <v>105448-P.S.R. SANTA VIRGINIA</v>
          </cell>
          <cell r="I54"/>
          <cell r="J54"/>
          <cell r="K54">
            <v>0</v>
          </cell>
          <cell r="L54">
            <v>0</v>
          </cell>
          <cell r="AA54" t="str">
            <v>105322-CES. MARCOS MACUADA</v>
          </cell>
          <cell r="AB54">
            <v>0</v>
          </cell>
          <cell r="AC54">
            <v>0</v>
          </cell>
          <cell r="AD54">
            <v>4</v>
          </cell>
          <cell r="AE54">
            <v>4</v>
          </cell>
        </row>
        <row r="55">
          <cell r="H55" t="str">
            <v>105485-P.S.R. PLAN DE HORNOS</v>
          </cell>
          <cell r="I55">
            <v>0</v>
          </cell>
          <cell r="J55"/>
          <cell r="K55"/>
          <cell r="L55">
            <v>0</v>
          </cell>
          <cell r="AA55" t="str">
            <v>105415-P.S.R. BARRAZA</v>
          </cell>
          <cell r="AB55"/>
          <cell r="AC55">
            <v>0</v>
          </cell>
          <cell r="AD55">
            <v>0</v>
          </cell>
          <cell r="AE55">
            <v>0</v>
          </cell>
        </row>
        <row r="56">
          <cell r="H56" t="str">
            <v>105486-P.S.R. TUNGA SUR</v>
          </cell>
          <cell r="I56">
            <v>0</v>
          </cell>
          <cell r="J56"/>
          <cell r="K56"/>
          <cell r="L56">
            <v>0</v>
          </cell>
          <cell r="AA56" t="str">
            <v xml:space="preserve">105416-P.S.R. CAMARICO                  </v>
          </cell>
          <cell r="AB56">
            <v>0</v>
          </cell>
          <cell r="AC56"/>
          <cell r="AD56"/>
          <cell r="AE56">
            <v>0</v>
          </cell>
        </row>
        <row r="57">
          <cell r="H57" t="str">
            <v>105487-P.S.R. CAÑAS UNO</v>
          </cell>
          <cell r="I57">
            <v>0</v>
          </cell>
          <cell r="J57"/>
          <cell r="K57">
            <v>1</v>
          </cell>
          <cell r="L57">
            <v>1</v>
          </cell>
          <cell r="AA57" t="str">
            <v>105417-P.S.R. ALCONES BAJOS</v>
          </cell>
          <cell r="AB57"/>
          <cell r="AC57">
            <v>0</v>
          </cell>
          <cell r="AD57"/>
          <cell r="AE57">
            <v>0</v>
          </cell>
        </row>
        <row r="58">
          <cell r="H58" t="str">
            <v>105496-P.S.R. PINTACURA SUR</v>
          </cell>
          <cell r="I58">
            <v>0</v>
          </cell>
          <cell r="J58"/>
          <cell r="K58">
            <v>0</v>
          </cell>
          <cell r="L58">
            <v>0</v>
          </cell>
          <cell r="AA58" t="str">
            <v>105419-P.S.R. LAS SOSSAS</v>
          </cell>
          <cell r="AB58">
            <v>0</v>
          </cell>
          <cell r="AC58">
            <v>0</v>
          </cell>
          <cell r="AD58"/>
          <cell r="AE58">
            <v>0</v>
          </cell>
        </row>
        <row r="59">
          <cell r="H59" t="str">
            <v>200366-CESFAM URBANO II</v>
          </cell>
          <cell r="I59">
            <v>1</v>
          </cell>
          <cell r="J59">
            <v>15</v>
          </cell>
          <cell r="K59">
            <v>4</v>
          </cell>
          <cell r="L59">
            <v>20</v>
          </cell>
          <cell r="AA59" t="str">
            <v>105422-P.S.R. HORNILLOS</v>
          </cell>
          <cell r="AB59">
            <v>0</v>
          </cell>
          <cell r="AC59"/>
          <cell r="AD59">
            <v>0</v>
          </cell>
          <cell r="AE59">
            <v>0</v>
          </cell>
        </row>
        <row r="60">
          <cell r="H60" t="str">
            <v>04202-CANELA</v>
          </cell>
          <cell r="I60">
            <v>3</v>
          </cell>
          <cell r="J60">
            <v>6</v>
          </cell>
          <cell r="K60">
            <v>6</v>
          </cell>
          <cell r="L60">
            <v>15</v>
          </cell>
          <cell r="AA60" t="str">
            <v>105437-P.S.R. CHALINGA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</row>
        <row r="61">
          <cell r="H61" t="str">
            <v>105309-CES. RURAL CANELA</v>
          </cell>
          <cell r="I61">
            <v>2</v>
          </cell>
          <cell r="J61">
            <v>4</v>
          </cell>
          <cell r="K61">
            <v>3</v>
          </cell>
          <cell r="L61">
            <v>9</v>
          </cell>
          <cell r="AA61" t="str">
            <v>105439-P.S.R. CERRO BLANCO</v>
          </cell>
          <cell r="AB61"/>
          <cell r="AC61">
            <v>0</v>
          </cell>
          <cell r="AD61">
            <v>0</v>
          </cell>
          <cell r="AE61">
            <v>0</v>
          </cell>
        </row>
        <row r="62">
          <cell r="H62" t="str">
            <v>105451-P.S.R. AGUA FRIA</v>
          </cell>
          <cell r="I62"/>
          <cell r="J62">
            <v>0</v>
          </cell>
          <cell r="K62"/>
          <cell r="L62">
            <v>0</v>
          </cell>
          <cell r="AA62" t="str">
            <v>105507-P.S.R. HUAMALATA</v>
          </cell>
          <cell r="AB62"/>
          <cell r="AC62"/>
          <cell r="AD62">
            <v>1</v>
          </cell>
          <cell r="AE62">
            <v>1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>
            <v>0</v>
          </cell>
          <cell r="AA63" t="str">
            <v>105510-P.S.R. RECOLETA</v>
          </cell>
          <cell r="AB63">
            <v>0</v>
          </cell>
          <cell r="AC63"/>
          <cell r="AD63"/>
          <cell r="AE63">
            <v>0</v>
          </cell>
        </row>
        <row r="64">
          <cell r="H64" t="str">
            <v>105484-P.S.R. HUENTELAUQUEN</v>
          </cell>
          <cell r="I64">
            <v>1</v>
          </cell>
          <cell r="J64">
            <v>1</v>
          </cell>
          <cell r="K64">
            <v>1</v>
          </cell>
          <cell r="L64">
            <v>3</v>
          </cell>
          <cell r="AA64" t="str">
            <v>105722-CECOF SAN JOSE DE LA DEHESA</v>
          </cell>
          <cell r="AB64">
            <v>0</v>
          </cell>
          <cell r="AC64">
            <v>2</v>
          </cell>
          <cell r="AD64"/>
          <cell r="AE64">
            <v>2</v>
          </cell>
        </row>
        <row r="65">
          <cell r="H65" t="str">
            <v>105493-P.S.R. MINCHA SUR</v>
          </cell>
          <cell r="I65"/>
          <cell r="J65">
            <v>1</v>
          </cell>
          <cell r="K65"/>
          <cell r="L65">
            <v>1</v>
          </cell>
          <cell r="AA65" t="str">
            <v>105723-CECOF LIMARI</v>
          </cell>
          <cell r="AB65">
            <v>0</v>
          </cell>
          <cell r="AC65"/>
          <cell r="AD65">
            <v>1</v>
          </cell>
          <cell r="AE65">
            <v>1</v>
          </cell>
        </row>
        <row r="66">
          <cell r="H66" t="str">
            <v>105497-P.S.R. JABONERIA</v>
          </cell>
          <cell r="I66"/>
          <cell r="J66"/>
          <cell r="K66">
            <v>2</v>
          </cell>
          <cell r="L66">
            <v>2</v>
          </cell>
          <cell r="AA66" t="str">
            <v>04302-COMBARBALÁ</v>
          </cell>
          <cell r="AB66">
            <v>5</v>
          </cell>
          <cell r="AC66">
            <v>6</v>
          </cell>
          <cell r="AD66">
            <v>1</v>
          </cell>
          <cell r="AE66">
            <v>12</v>
          </cell>
        </row>
        <row r="67">
          <cell r="H67" t="str">
            <v>04203-LOS VILOS</v>
          </cell>
          <cell r="I67">
            <v>14</v>
          </cell>
          <cell r="J67">
            <v>7</v>
          </cell>
          <cell r="K67">
            <v>10</v>
          </cell>
          <cell r="L67">
            <v>31</v>
          </cell>
          <cell r="AA67" t="str">
            <v>105105-HOSPITAL COMBARBALÁ</v>
          </cell>
          <cell r="AB67">
            <v>3</v>
          </cell>
          <cell r="AC67">
            <v>6</v>
          </cell>
          <cell r="AD67">
            <v>1</v>
          </cell>
          <cell r="AE67">
            <v>10</v>
          </cell>
        </row>
        <row r="68">
          <cell r="H68" t="str">
            <v>105108-HOSPITAL LOS VILOS</v>
          </cell>
          <cell r="I68">
            <v>10</v>
          </cell>
          <cell r="J68">
            <v>4</v>
          </cell>
          <cell r="K68">
            <v>8</v>
          </cell>
          <cell r="L68">
            <v>22</v>
          </cell>
          <cell r="AA68" t="str">
            <v xml:space="preserve">105459-P.S.R. BARRANCAS                </v>
          </cell>
          <cell r="AB68">
            <v>0</v>
          </cell>
          <cell r="AC68"/>
          <cell r="AD68"/>
          <cell r="AE68">
            <v>0</v>
          </cell>
        </row>
        <row r="69">
          <cell r="H69" t="str">
            <v xml:space="preserve">105478-P.S.R. CAIMANES                   </v>
          </cell>
          <cell r="I69">
            <v>0</v>
          </cell>
          <cell r="J69"/>
          <cell r="K69">
            <v>0</v>
          </cell>
          <cell r="L69">
            <v>0</v>
          </cell>
          <cell r="AA69" t="str">
            <v>105460-P.S.R. COGOTI 18</v>
          </cell>
          <cell r="AB69"/>
          <cell r="AC69"/>
          <cell r="AD69">
            <v>0</v>
          </cell>
          <cell r="AE69">
            <v>0</v>
          </cell>
        </row>
        <row r="70">
          <cell r="H70" t="str">
            <v>105479-P.S.R. GUANGUALI</v>
          </cell>
          <cell r="I70">
            <v>1</v>
          </cell>
          <cell r="J70">
            <v>0</v>
          </cell>
          <cell r="K70">
            <v>0</v>
          </cell>
          <cell r="L70">
            <v>1</v>
          </cell>
          <cell r="AA70" t="str">
            <v>105466-P.S.R. VALLE HERMOSO</v>
          </cell>
          <cell r="AB70">
            <v>1</v>
          </cell>
          <cell r="AC70"/>
          <cell r="AD70">
            <v>0</v>
          </cell>
          <cell r="AE70">
            <v>1</v>
          </cell>
        </row>
        <row r="71">
          <cell r="H71" t="str">
            <v>105480-P.S.R. QUILIMARI</v>
          </cell>
          <cell r="I71">
            <v>3</v>
          </cell>
          <cell r="J71">
            <v>3</v>
          </cell>
          <cell r="K71">
            <v>2</v>
          </cell>
          <cell r="L71">
            <v>8</v>
          </cell>
          <cell r="AA71" t="str">
            <v>105490-P.S.R. EL DURAZNO</v>
          </cell>
          <cell r="AB71">
            <v>1</v>
          </cell>
          <cell r="AC71"/>
          <cell r="AD71"/>
          <cell r="AE71">
            <v>1</v>
          </cell>
        </row>
        <row r="72">
          <cell r="H72" t="str">
            <v>105481-P.S.R. TILAMA</v>
          </cell>
          <cell r="I72"/>
          <cell r="J72"/>
          <cell r="K72">
            <v>0</v>
          </cell>
          <cell r="L72">
            <v>0</v>
          </cell>
          <cell r="AA72" t="str">
            <v>04303-MONTE PATRIA</v>
          </cell>
          <cell r="AB72">
            <v>5</v>
          </cell>
          <cell r="AC72">
            <v>2</v>
          </cell>
          <cell r="AD72">
            <v>4</v>
          </cell>
          <cell r="AE72">
            <v>11</v>
          </cell>
        </row>
        <row r="73">
          <cell r="H73" t="str">
            <v>04204-SALAMANCA</v>
          </cell>
          <cell r="I73">
            <v>8</v>
          </cell>
          <cell r="J73">
            <v>8</v>
          </cell>
          <cell r="K73">
            <v>20</v>
          </cell>
          <cell r="L73">
            <v>36</v>
          </cell>
          <cell r="AA73" t="str">
            <v>105307-CES. RURAL MONTE PATRIA</v>
          </cell>
          <cell r="AB73">
            <v>5</v>
          </cell>
          <cell r="AC73">
            <v>2</v>
          </cell>
          <cell r="AD73">
            <v>0</v>
          </cell>
          <cell r="AE73">
            <v>7</v>
          </cell>
        </row>
        <row r="74">
          <cell r="H74" t="str">
            <v>105104-HOSPITAL SALAMANCA</v>
          </cell>
          <cell r="I74">
            <v>2</v>
          </cell>
          <cell r="J74">
            <v>4</v>
          </cell>
          <cell r="K74">
            <v>9</v>
          </cell>
          <cell r="L74">
            <v>15</v>
          </cell>
          <cell r="AA74" t="str">
            <v>105311-CES. RURAL CHAÑARAL ALTO</v>
          </cell>
          <cell r="AB74"/>
          <cell r="AC74"/>
          <cell r="AD74">
            <v>1</v>
          </cell>
          <cell r="AE74">
            <v>1</v>
          </cell>
        </row>
        <row r="75">
          <cell r="H75" t="str">
            <v xml:space="preserve">105452-P.S.R. CUNCUMEN                 </v>
          </cell>
          <cell r="I75"/>
          <cell r="J75">
            <v>0</v>
          </cell>
          <cell r="K75">
            <v>1</v>
          </cell>
          <cell r="L75">
            <v>1</v>
          </cell>
          <cell r="AA75" t="str">
            <v>105312-CES. RURAL CAREN</v>
          </cell>
          <cell r="AB75">
            <v>0</v>
          </cell>
          <cell r="AC75">
            <v>0</v>
          </cell>
          <cell r="AD75">
            <v>2</v>
          </cell>
          <cell r="AE75">
            <v>2</v>
          </cell>
        </row>
        <row r="76">
          <cell r="H76" t="str">
            <v>105453-P.S.R. TRANQUILLA</v>
          </cell>
          <cell r="I76">
            <v>2</v>
          </cell>
          <cell r="J76">
            <v>0</v>
          </cell>
          <cell r="K76"/>
          <cell r="L76">
            <v>2</v>
          </cell>
          <cell r="AA76" t="str">
            <v>105318-CES. RURAL EL PALQUI</v>
          </cell>
          <cell r="AB76">
            <v>0</v>
          </cell>
          <cell r="AC76">
            <v>0</v>
          </cell>
          <cell r="AD76">
            <v>1</v>
          </cell>
          <cell r="AE76">
            <v>1</v>
          </cell>
        </row>
        <row r="77">
          <cell r="H77" t="str">
            <v>105454-P.S.R. CUNLAGUA</v>
          </cell>
          <cell r="I77">
            <v>2</v>
          </cell>
          <cell r="J77">
            <v>0</v>
          </cell>
          <cell r="K77"/>
          <cell r="L77">
            <v>2</v>
          </cell>
          <cell r="AA77" t="str">
            <v>105432-P.S.R. RAPEL</v>
          </cell>
          <cell r="AB77">
            <v>0</v>
          </cell>
          <cell r="AC77"/>
          <cell r="AD77"/>
          <cell r="AE77">
            <v>0</v>
          </cell>
        </row>
        <row r="78">
          <cell r="H78" t="str">
            <v>105455-P.S.R. CHILLEPIN</v>
          </cell>
          <cell r="I78">
            <v>0</v>
          </cell>
          <cell r="J78">
            <v>0</v>
          </cell>
          <cell r="K78"/>
          <cell r="L78">
            <v>0</v>
          </cell>
          <cell r="AA78" t="str">
            <v>105435-P.S.R. TULAHUEN</v>
          </cell>
          <cell r="AB78"/>
          <cell r="AC78">
            <v>0</v>
          </cell>
          <cell r="AD78"/>
          <cell r="AE78">
            <v>0</v>
          </cell>
        </row>
        <row r="79">
          <cell r="H79" t="str">
            <v>105456-P.S.R. LLIMPO</v>
          </cell>
          <cell r="I79">
            <v>1</v>
          </cell>
          <cell r="J79">
            <v>0</v>
          </cell>
          <cell r="K79">
            <v>3</v>
          </cell>
          <cell r="L79">
            <v>4</v>
          </cell>
          <cell r="AA79" t="str">
            <v>105436-P.S.R. EL MAITEN</v>
          </cell>
          <cell r="AB79">
            <v>0</v>
          </cell>
          <cell r="AC79"/>
          <cell r="AD79"/>
          <cell r="AE79">
            <v>0</v>
          </cell>
        </row>
        <row r="80">
          <cell r="H80" t="str">
            <v>105458-P.S.R. TAHUINCO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AA80" t="str">
            <v>04304-PUNITAQUI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</row>
        <row r="81">
          <cell r="H81" t="str">
            <v>105491-P.S.R. QUELEN BAJO</v>
          </cell>
          <cell r="I81">
            <v>1</v>
          </cell>
          <cell r="J81">
            <v>3</v>
          </cell>
          <cell r="K81">
            <v>3</v>
          </cell>
          <cell r="L81">
            <v>7</v>
          </cell>
          <cell r="AA81" t="str">
            <v>105308-CES. RURAL PUNITAQUI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</row>
        <row r="82">
          <cell r="H82" t="str">
            <v>105492-P.S.R. CAMISA</v>
          </cell>
          <cell r="I82"/>
          <cell r="J82"/>
          <cell r="K82">
            <v>2</v>
          </cell>
          <cell r="L82">
            <v>2</v>
          </cell>
          <cell r="AA82" t="str">
            <v>04305-RIO HURTADO</v>
          </cell>
          <cell r="AB82">
            <v>1</v>
          </cell>
          <cell r="AC82"/>
          <cell r="AD82">
            <v>0</v>
          </cell>
          <cell r="AE82">
            <v>1</v>
          </cell>
        </row>
        <row r="83">
          <cell r="H83" t="str">
            <v>105501-P.S.R. ARBOLEDA GRANDE</v>
          </cell>
          <cell r="I83"/>
          <cell r="J83">
            <v>1</v>
          </cell>
          <cell r="K83">
            <v>2</v>
          </cell>
          <cell r="L83">
            <v>3</v>
          </cell>
          <cell r="AA83" t="str">
            <v>105310-CES. RURAL PICHASCA</v>
          </cell>
          <cell r="AB83">
            <v>1</v>
          </cell>
          <cell r="AC83"/>
          <cell r="AD83">
            <v>0</v>
          </cell>
          <cell r="AE83">
            <v>1</v>
          </cell>
        </row>
        <row r="84">
          <cell r="H84" t="str">
            <v>04301-OVALLE</v>
          </cell>
          <cell r="I84">
            <v>26</v>
          </cell>
          <cell r="J84">
            <v>34</v>
          </cell>
          <cell r="K84">
            <v>33</v>
          </cell>
          <cell r="L84">
            <v>93</v>
          </cell>
          <cell r="AA84" t="str">
            <v>105410-P.S.R. HURTADO</v>
          </cell>
          <cell r="AB84"/>
          <cell r="AC84"/>
          <cell r="AD84">
            <v>0</v>
          </cell>
          <cell r="AE84">
            <v>0</v>
          </cell>
        </row>
        <row r="85">
          <cell r="H85" t="str">
            <v>105315-CES. RURAL C. DE TAMAYA</v>
          </cell>
          <cell r="I85">
            <v>4</v>
          </cell>
          <cell r="J85">
            <v>4</v>
          </cell>
          <cell r="K85">
            <v>3</v>
          </cell>
          <cell r="L85">
            <v>11</v>
          </cell>
          <cell r="AA85" t="str">
            <v>105414-P.S.R. SERON</v>
          </cell>
          <cell r="AB85">
            <v>0</v>
          </cell>
          <cell r="AC85"/>
          <cell r="AD85"/>
          <cell r="AE85">
            <v>0</v>
          </cell>
        </row>
        <row r="86">
          <cell r="H86" t="str">
            <v>105317-CES. JORGE JORDAN D.</v>
          </cell>
          <cell r="I86">
            <v>5</v>
          </cell>
          <cell r="J86">
            <v>4</v>
          </cell>
          <cell r="K86">
            <v>3</v>
          </cell>
          <cell r="L86">
            <v>12</v>
          </cell>
          <cell r="AA86" t="str">
            <v>Total general</v>
          </cell>
          <cell r="AB86">
            <v>55</v>
          </cell>
          <cell r="AC86">
            <v>43</v>
          </cell>
          <cell r="AD86">
            <v>76</v>
          </cell>
          <cell r="AE86">
            <v>174</v>
          </cell>
        </row>
        <row r="87">
          <cell r="H87" t="str">
            <v>105322-CES. MARCOS MACUADA</v>
          </cell>
          <cell r="I87">
            <v>10</v>
          </cell>
          <cell r="J87">
            <v>19</v>
          </cell>
          <cell r="K87">
            <v>17</v>
          </cell>
          <cell r="L87">
            <v>46</v>
          </cell>
        </row>
        <row r="88">
          <cell r="H88" t="str">
            <v>105324-CES. SOTAQUI</v>
          </cell>
          <cell r="I88">
            <v>2</v>
          </cell>
          <cell r="J88">
            <v>0</v>
          </cell>
          <cell r="K88">
            <v>1</v>
          </cell>
          <cell r="L88">
            <v>3</v>
          </cell>
        </row>
        <row r="89">
          <cell r="H89" t="str">
            <v xml:space="preserve">105416-P.S.R. CAMARICO                  </v>
          </cell>
          <cell r="I89">
            <v>0</v>
          </cell>
          <cell r="J89"/>
          <cell r="K89"/>
          <cell r="L89">
            <v>0</v>
          </cell>
        </row>
        <row r="90">
          <cell r="H90" t="str">
            <v>105417-P.S.R. ALCONES BAJOS</v>
          </cell>
          <cell r="I90">
            <v>1</v>
          </cell>
          <cell r="J90">
            <v>0</v>
          </cell>
          <cell r="K90">
            <v>1</v>
          </cell>
          <cell r="L90">
            <v>2</v>
          </cell>
        </row>
        <row r="91">
          <cell r="H91" t="str">
            <v>105419-P.S.R. LAS SOSSAS</v>
          </cell>
          <cell r="I91"/>
          <cell r="J91"/>
          <cell r="K91">
            <v>1</v>
          </cell>
          <cell r="L91">
            <v>1</v>
          </cell>
        </row>
        <row r="92">
          <cell r="H92" t="str">
            <v>105422-P.S.R. HORNILLOS</v>
          </cell>
          <cell r="I92">
            <v>0</v>
          </cell>
          <cell r="J92"/>
          <cell r="K92"/>
          <cell r="L92">
            <v>0</v>
          </cell>
        </row>
        <row r="93">
          <cell r="H93" t="str">
            <v>105437-P.S.R. CHALINGA</v>
          </cell>
          <cell r="I93">
            <v>0</v>
          </cell>
          <cell r="J93"/>
          <cell r="K93"/>
          <cell r="L93">
            <v>0</v>
          </cell>
        </row>
        <row r="94">
          <cell r="H94" t="str">
            <v>105439-P.S.R. CERRO BLANCO</v>
          </cell>
          <cell r="I94">
            <v>0</v>
          </cell>
          <cell r="J94">
            <v>0</v>
          </cell>
          <cell r="K94"/>
          <cell r="L94">
            <v>0</v>
          </cell>
        </row>
        <row r="95">
          <cell r="H95" t="str">
            <v>105507-P.S.R. HUAMALATA</v>
          </cell>
          <cell r="I95">
            <v>1</v>
          </cell>
          <cell r="J95">
            <v>0</v>
          </cell>
          <cell r="K95">
            <v>0</v>
          </cell>
          <cell r="L95">
            <v>1</v>
          </cell>
        </row>
        <row r="96">
          <cell r="H96" t="str">
            <v>105510-P.S.R. RECOLETA</v>
          </cell>
          <cell r="I96">
            <v>0</v>
          </cell>
          <cell r="J96">
            <v>1</v>
          </cell>
          <cell r="K96"/>
          <cell r="L96">
            <v>1</v>
          </cell>
        </row>
        <row r="97">
          <cell r="H97" t="str">
            <v>105722-CECOF SAN JOSE DE LA DEHESA</v>
          </cell>
          <cell r="I97"/>
          <cell r="J97">
            <v>4</v>
          </cell>
          <cell r="K97"/>
          <cell r="L97">
            <v>4</v>
          </cell>
        </row>
        <row r="98">
          <cell r="H98" t="str">
            <v>105723-CECOF LIMARI</v>
          </cell>
          <cell r="I98"/>
          <cell r="J98"/>
          <cell r="K98">
            <v>4</v>
          </cell>
          <cell r="L98">
            <v>4</v>
          </cell>
        </row>
        <row r="99">
          <cell r="H99" t="str">
            <v>200258-CECOF LOS COPIHUES</v>
          </cell>
          <cell r="I99">
            <v>3</v>
          </cell>
          <cell r="J99">
            <v>2</v>
          </cell>
          <cell r="K99">
            <v>3</v>
          </cell>
          <cell r="L99">
            <v>8</v>
          </cell>
        </row>
        <row r="100">
          <cell r="H100" t="str">
            <v>200367-CECOF COLONIA LIMARÍ</v>
          </cell>
          <cell r="I100">
            <v>0</v>
          </cell>
          <cell r="J100"/>
          <cell r="K100"/>
          <cell r="L100">
            <v>0</v>
          </cell>
        </row>
        <row r="101">
          <cell r="H101" t="str">
            <v>04302-COMBARBALÁ</v>
          </cell>
          <cell r="I101">
            <v>9</v>
          </cell>
          <cell r="J101">
            <v>3</v>
          </cell>
          <cell r="K101">
            <v>7</v>
          </cell>
          <cell r="L101">
            <v>19</v>
          </cell>
        </row>
        <row r="102">
          <cell r="H102" t="str">
            <v>105105-HOSPITAL COMBARBALÁ</v>
          </cell>
          <cell r="I102">
            <v>7</v>
          </cell>
          <cell r="J102">
            <v>1</v>
          </cell>
          <cell r="K102">
            <v>7</v>
          </cell>
          <cell r="L102">
            <v>15</v>
          </cell>
        </row>
        <row r="103">
          <cell r="H103" t="str">
            <v>105433-P.S.R. SAN LORENZO</v>
          </cell>
          <cell r="I103"/>
          <cell r="J103"/>
          <cell r="K103">
            <v>0</v>
          </cell>
          <cell r="L103">
            <v>0</v>
          </cell>
        </row>
        <row r="104">
          <cell r="H104" t="str">
            <v>105434-P.S.R. SAN MARCOS</v>
          </cell>
          <cell r="I104"/>
          <cell r="J104"/>
          <cell r="K104">
            <v>0</v>
          </cell>
          <cell r="L104">
            <v>0</v>
          </cell>
        </row>
        <row r="105">
          <cell r="H105" t="str">
            <v>105441-P.S.R. MANQUEHUA</v>
          </cell>
          <cell r="I105">
            <v>0</v>
          </cell>
          <cell r="J105">
            <v>1</v>
          </cell>
          <cell r="K105"/>
          <cell r="L105">
            <v>1</v>
          </cell>
        </row>
        <row r="106">
          <cell r="H106" t="str">
            <v xml:space="preserve">105459-P.S.R. BARRANCAS                </v>
          </cell>
          <cell r="I106">
            <v>0</v>
          </cell>
          <cell r="J106"/>
          <cell r="K106"/>
          <cell r="L106">
            <v>0</v>
          </cell>
        </row>
        <row r="107">
          <cell r="H107" t="str">
            <v>105460-P.S.R. COGOTI 18</v>
          </cell>
          <cell r="I107"/>
          <cell r="J107">
            <v>0</v>
          </cell>
          <cell r="K107"/>
          <cell r="L107">
            <v>0</v>
          </cell>
        </row>
        <row r="108">
          <cell r="H108" t="str">
            <v>105463-P.S.R. QUILITAPIA</v>
          </cell>
          <cell r="I108">
            <v>0</v>
          </cell>
          <cell r="J108">
            <v>1</v>
          </cell>
          <cell r="K108"/>
          <cell r="L108">
            <v>1</v>
          </cell>
        </row>
        <row r="109">
          <cell r="H109" t="str">
            <v>105490-P.S.R. EL DURAZNO</v>
          </cell>
          <cell r="I109">
            <v>2</v>
          </cell>
          <cell r="J109">
            <v>0</v>
          </cell>
          <cell r="K109"/>
          <cell r="L109">
            <v>2</v>
          </cell>
        </row>
        <row r="110">
          <cell r="H110" t="str">
            <v>04303-MONTE PATRIA</v>
          </cell>
          <cell r="I110">
            <v>5</v>
          </cell>
          <cell r="J110">
            <v>5</v>
          </cell>
          <cell r="K110">
            <v>7</v>
          </cell>
          <cell r="L110">
            <v>17</v>
          </cell>
        </row>
        <row r="111">
          <cell r="H111" t="str">
            <v>105307-CES. RURAL MONTE PATRIA</v>
          </cell>
          <cell r="I111">
            <v>4</v>
          </cell>
          <cell r="J111">
            <v>5</v>
          </cell>
          <cell r="K111">
            <v>4</v>
          </cell>
          <cell r="L111">
            <v>13</v>
          </cell>
        </row>
        <row r="112">
          <cell r="H112" t="str">
            <v>105311-CES. RURAL CHAÑARAL ALTO</v>
          </cell>
          <cell r="I112"/>
          <cell r="J112"/>
          <cell r="K112">
            <v>0</v>
          </cell>
          <cell r="L112">
            <v>0</v>
          </cell>
        </row>
        <row r="113">
          <cell r="H113" t="str">
            <v>105312-CES. RURAL CAREN</v>
          </cell>
          <cell r="I113">
            <v>1</v>
          </cell>
          <cell r="J113"/>
          <cell r="K113">
            <v>0</v>
          </cell>
          <cell r="L113">
            <v>1</v>
          </cell>
        </row>
        <row r="114">
          <cell r="H114" t="str">
            <v>105318-CES. RURAL EL PALQUI</v>
          </cell>
          <cell r="I114"/>
          <cell r="J114">
            <v>0</v>
          </cell>
          <cell r="K114">
            <v>3</v>
          </cell>
          <cell r="L114">
            <v>3</v>
          </cell>
        </row>
        <row r="115">
          <cell r="H115" t="str">
            <v>105432-P.S.R. RAPEL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105436-P.S.R. EL MAITEN</v>
          </cell>
          <cell r="I116"/>
          <cell r="J116"/>
          <cell r="K116">
            <v>0</v>
          </cell>
          <cell r="L116">
            <v>0</v>
          </cell>
        </row>
        <row r="117">
          <cell r="H117" t="str">
            <v>04304-PUNITAQUI</v>
          </cell>
          <cell r="I117">
            <v>4</v>
          </cell>
          <cell r="J117">
            <v>7</v>
          </cell>
          <cell r="K117">
            <v>3</v>
          </cell>
          <cell r="L117">
            <v>14</v>
          </cell>
        </row>
        <row r="118">
          <cell r="H118" t="str">
            <v>105308-CES. RURAL PUNITAQUI</v>
          </cell>
          <cell r="I118">
            <v>4</v>
          </cell>
          <cell r="J118">
            <v>6</v>
          </cell>
          <cell r="K118">
            <v>1</v>
          </cell>
          <cell r="L118">
            <v>11</v>
          </cell>
        </row>
        <row r="119">
          <cell r="H119" t="str">
            <v>105440-P.S.R. DIVISADERO</v>
          </cell>
          <cell r="I119"/>
          <cell r="J119">
            <v>0</v>
          </cell>
          <cell r="K119">
            <v>1</v>
          </cell>
          <cell r="L119">
            <v>1</v>
          </cell>
        </row>
        <row r="120">
          <cell r="H120" t="str">
            <v>105442-P.S.R. SAN PEDRO DE QUILES</v>
          </cell>
          <cell r="I120"/>
          <cell r="J120">
            <v>1</v>
          </cell>
          <cell r="K120"/>
          <cell r="L120">
            <v>1</v>
          </cell>
        </row>
        <row r="121">
          <cell r="H121" t="str">
            <v xml:space="preserve">105508-P.S.R. EL PARRAL DE QUILES  </v>
          </cell>
          <cell r="I121"/>
          <cell r="J121"/>
          <cell r="K121">
            <v>1</v>
          </cell>
          <cell r="L121">
            <v>1</v>
          </cell>
        </row>
        <row r="122">
          <cell r="H122" t="str">
            <v>04305-RIO HURTADO</v>
          </cell>
          <cell r="I122">
            <v>3</v>
          </cell>
          <cell r="J122">
            <v>2</v>
          </cell>
          <cell r="K122">
            <v>2</v>
          </cell>
          <cell r="L122">
            <v>7</v>
          </cell>
        </row>
        <row r="123">
          <cell r="H123" t="str">
            <v>105310-CES. RURAL PICHASCA</v>
          </cell>
          <cell r="I123">
            <v>2</v>
          </cell>
          <cell r="J123">
            <v>1</v>
          </cell>
          <cell r="K123">
            <v>1</v>
          </cell>
          <cell r="L123">
            <v>4</v>
          </cell>
        </row>
        <row r="124">
          <cell r="H124" t="str">
            <v>105410-P.S.R. HURTADO</v>
          </cell>
          <cell r="I124"/>
          <cell r="J124"/>
          <cell r="K124">
            <v>1</v>
          </cell>
          <cell r="L124">
            <v>1</v>
          </cell>
        </row>
        <row r="125">
          <cell r="H125" t="str">
            <v>105411-P.S.R. LAS BREAS</v>
          </cell>
          <cell r="I125">
            <v>0</v>
          </cell>
          <cell r="J125">
            <v>1</v>
          </cell>
          <cell r="K125"/>
          <cell r="L125">
            <v>1</v>
          </cell>
        </row>
        <row r="126">
          <cell r="H126" t="str">
            <v>105413-P.S.R. SAMO ALTO</v>
          </cell>
          <cell r="I126">
            <v>1</v>
          </cell>
          <cell r="J126">
            <v>0</v>
          </cell>
          <cell r="K126"/>
          <cell r="L126">
            <v>1</v>
          </cell>
        </row>
        <row r="127">
          <cell r="H127" t="str">
            <v>105414-P.S.R. SERON</v>
          </cell>
          <cell r="I127">
            <v>0</v>
          </cell>
          <cell r="J127"/>
          <cell r="K127"/>
          <cell r="L127">
            <v>0</v>
          </cell>
        </row>
        <row r="128">
          <cell r="H128" t="str">
            <v>Total general</v>
          </cell>
          <cell r="I128">
            <v>234</v>
          </cell>
          <cell r="J128">
            <v>248</v>
          </cell>
          <cell r="K128">
            <v>362</v>
          </cell>
          <cell r="L128">
            <v>844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623</v>
          </cell>
          <cell r="J5">
            <v>492</v>
          </cell>
          <cell r="K5">
            <v>848</v>
          </cell>
          <cell r="L5">
            <v>1963</v>
          </cell>
        </row>
        <row r="6">
          <cell r="H6" t="str">
            <v>105300-CES. CARDENAL CARO</v>
          </cell>
          <cell r="I6">
            <v>160</v>
          </cell>
          <cell r="J6">
            <v>76</v>
          </cell>
          <cell r="K6">
            <v>187</v>
          </cell>
          <cell r="L6">
            <v>423</v>
          </cell>
        </row>
        <row r="7">
          <cell r="H7" t="str">
            <v>105301-CES. LAS COMPAÑIAS</v>
          </cell>
          <cell r="I7">
            <v>53</v>
          </cell>
          <cell r="J7">
            <v>132</v>
          </cell>
          <cell r="K7">
            <v>152</v>
          </cell>
          <cell r="L7">
            <v>337</v>
          </cell>
        </row>
        <row r="8">
          <cell r="H8" t="str">
            <v>105302-CES. PEDRO AGUIRRE C.</v>
          </cell>
          <cell r="I8">
            <v>109</v>
          </cell>
          <cell r="J8">
            <v>44</v>
          </cell>
          <cell r="K8">
            <v>100</v>
          </cell>
          <cell r="L8">
            <v>253</v>
          </cell>
        </row>
        <row r="9">
          <cell r="H9" t="str">
            <v>105313-CES. SCHAFFHAUSER</v>
          </cell>
          <cell r="I9">
            <v>90</v>
          </cell>
          <cell r="J9">
            <v>97</v>
          </cell>
          <cell r="K9">
            <v>254</v>
          </cell>
          <cell r="L9">
            <v>441</v>
          </cell>
        </row>
        <row r="10">
          <cell r="H10" t="str">
            <v>105319-CES. CARDENAL R.S.H.</v>
          </cell>
          <cell r="I10">
            <v>86</v>
          </cell>
          <cell r="J10">
            <v>61</v>
          </cell>
          <cell r="K10">
            <v>65</v>
          </cell>
          <cell r="L10">
            <v>212</v>
          </cell>
        </row>
        <row r="11">
          <cell r="H11" t="str">
            <v>105325-CESFAM JUAN PABLO II</v>
          </cell>
          <cell r="I11">
            <v>60</v>
          </cell>
          <cell r="J11">
            <v>26</v>
          </cell>
          <cell r="K11">
            <v>34</v>
          </cell>
          <cell r="L11">
            <v>120</v>
          </cell>
        </row>
        <row r="12">
          <cell r="H12" t="str">
            <v xml:space="preserve">105400-P.S.R. ALGARROBITO            </v>
          </cell>
          <cell r="I12">
            <v>32</v>
          </cell>
          <cell r="J12">
            <v>19</v>
          </cell>
          <cell r="K12">
            <v>18</v>
          </cell>
          <cell r="L12">
            <v>69</v>
          </cell>
        </row>
        <row r="13">
          <cell r="H13" t="str">
            <v>105401-P.S.R. LAS ROJAS</v>
          </cell>
          <cell r="I13">
            <v>3</v>
          </cell>
          <cell r="J13">
            <v>1</v>
          </cell>
          <cell r="K13">
            <v>5</v>
          </cell>
          <cell r="L13">
            <v>9</v>
          </cell>
        </row>
        <row r="14">
          <cell r="H14" t="str">
            <v>105402-P.S.R. EL ROMERO</v>
          </cell>
          <cell r="I14">
            <v>1</v>
          </cell>
          <cell r="J14">
            <v>3</v>
          </cell>
          <cell r="K14">
            <v>1</v>
          </cell>
          <cell r="L14">
            <v>5</v>
          </cell>
        </row>
        <row r="15">
          <cell r="H15" t="str">
            <v>105499-P.S.R. LAMBERT</v>
          </cell>
          <cell r="I15">
            <v>2</v>
          </cell>
          <cell r="J15">
            <v>2</v>
          </cell>
          <cell r="K15">
            <v>5</v>
          </cell>
          <cell r="L15">
            <v>9</v>
          </cell>
        </row>
        <row r="16">
          <cell r="H16" t="str">
            <v>105700-CECOF VILLA EL INDIO</v>
          </cell>
          <cell r="I16">
            <v>18</v>
          </cell>
          <cell r="J16">
            <v>14</v>
          </cell>
          <cell r="K16">
            <v>10</v>
          </cell>
          <cell r="L16">
            <v>42</v>
          </cell>
        </row>
        <row r="17">
          <cell r="H17" t="str">
            <v>105701-CECOF VILLA ALEMANIA</v>
          </cell>
          <cell r="I17">
            <v>4</v>
          </cell>
          <cell r="J17">
            <v>2</v>
          </cell>
          <cell r="K17">
            <v>0</v>
          </cell>
          <cell r="L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13</v>
          </cell>
          <cell r="K18">
            <v>9</v>
          </cell>
          <cell r="L18">
            <v>26</v>
          </cell>
        </row>
        <row r="19">
          <cell r="H19" t="str">
            <v>200402-CECOF ARCOS DE PINAMAR</v>
          </cell>
          <cell r="I19">
            <v>1</v>
          </cell>
          <cell r="J19">
            <v>2</v>
          </cell>
          <cell r="K19">
            <v>8</v>
          </cell>
          <cell r="L19">
            <v>11</v>
          </cell>
        </row>
        <row r="20">
          <cell r="H20" t="str">
            <v>04102-COQUIMBO</v>
          </cell>
          <cell r="I20">
            <v>1059</v>
          </cell>
          <cell r="J20">
            <v>1026</v>
          </cell>
          <cell r="K20">
            <v>1041</v>
          </cell>
          <cell r="L20">
            <v>3126</v>
          </cell>
        </row>
        <row r="21">
          <cell r="H21" t="str">
            <v>105303-CES. SAN JUAN</v>
          </cell>
          <cell r="I21">
            <v>178</v>
          </cell>
          <cell r="J21">
            <v>152</v>
          </cell>
          <cell r="K21">
            <v>208</v>
          </cell>
          <cell r="L21">
            <v>538</v>
          </cell>
        </row>
        <row r="22">
          <cell r="H22" t="str">
            <v>105304-CES. SANTA CECILIA</v>
          </cell>
          <cell r="I22">
            <v>217</v>
          </cell>
          <cell r="J22">
            <v>250</v>
          </cell>
          <cell r="K22">
            <v>207</v>
          </cell>
          <cell r="L22">
            <v>674</v>
          </cell>
        </row>
        <row r="23">
          <cell r="H23" t="str">
            <v>105305-CES. TIERRAS BLANCAS</v>
          </cell>
          <cell r="I23">
            <v>294</v>
          </cell>
          <cell r="J23">
            <v>228</v>
          </cell>
          <cell r="K23">
            <v>235</v>
          </cell>
          <cell r="L23">
            <v>757</v>
          </cell>
        </row>
        <row r="24">
          <cell r="H24" t="str">
            <v>105321-CES. RURAL  TONGOY</v>
          </cell>
          <cell r="I24">
            <v>24</v>
          </cell>
          <cell r="J24">
            <v>23</v>
          </cell>
          <cell r="K24">
            <v>19</v>
          </cell>
          <cell r="L24">
            <v>66</v>
          </cell>
        </row>
        <row r="25">
          <cell r="H25" t="str">
            <v>105323-CES. DR. SERGIO AGUILAR</v>
          </cell>
          <cell r="I25">
            <v>266</v>
          </cell>
          <cell r="J25">
            <v>314</v>
          </cell>
          <cell r="K25">
            <v>319</v>
          </cell>
          <cell r="L25">
            <v>899</v>
          </cell>
        </row>
        <row r="26">
          <cell r="H26" t="str">
            <v xml:space="preserve">105404-P.S.R. EL TANGUE                         </v>
          </cell>
          <cell r="I26"/>
          <cell r="J26">
            <v>2</v>
          </cell>
          <cell r="K26"/>
          <cell r="L26">
            <v>2</v>
          </cell>
        </row>
        <row r="27">
          <cell r="H27" t="str">
            <v>105405-P.S.R. GUANAQUEROS</v>
          </cell>
          <cell r="I27">
            <v>23</v>
          </cell>
          <cell r="J27">
            <v>32</v>
          </cell>
          <cell r="K27">
            <v>11</v>
          </cell>
          <cell r="L27">
            <v>66</v>
          </cell>
        </row>
        <row r="28">
          <cell r="H28" t="str">
            <v>105406-P.S.R. PAN DE AZUCAR</v>
          </cell>
          <cell r="I28">
            <v>33</v>
          </cell>
          <cell r="J28">
            <v>10</v>
          </cell>
          <cell r="K28">
            <v>25</v>
          </cell>
          <cell r="L28">
            <v>68</v>
          </cell>
        </row>
        <row r="29">
          <cell r="H29" t="str">
            <v>105407-P.S.R. TAMBILLOS</v>
          </cell>
          <cell r="I29">
            <v>3</v>
          </cell>
          <cell r="J29">
            <v>10</v>
          </cell>
          <cell r="K29">
            <v>6</v>
          </cell>
          <cell r="L29">
            <v>19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8</v>
          </cell>
          <cell r="L30">
            <v>11</v>
          </cell>
        </row>
        <row r="31">
          <cell r="H31" t="str">
            <v>200273-CECOF PUNTA MIRA</v>
          </cell>
          <cell r="I31">
            <v>20</v>
          </cell>
          <cell r="J31">
            <v>3</v>
          </cell>
          <cell r="K31">
            <v>3</v>
          </cell>
          <cell r="L31">
            <v>26</v>
          </cell>
        </row>
        <row r="32">
          <cell r="H32" t="str">
            <v>04103-ANDACOLLO</v>
          </cell>
          <cell r="I32">
            <v>56</v>
          </cell>
          <cell r="J32">
            <v>37</v>
          </cell>
          <cell r="K32">
            <v>53</v>
          </cell>
          <cell r="L32">
            <v>146</v>
          </cell>
        </row>
        <row r="33">
          <cell r="H33" t="str">
            <v>105106-HOSPITAL ANDACOLLO</v>
          </cell>
          <cell r="I33">
            <v>56</v>
          </cell>
          <cell r="J33">
            <v>37</v>
          </cell>
          <cell r="K33">
            <v>53</v>
          </cell>
          <cell r="L33">
            <v>146</v>
          </cell>
        </row>
        <row r="34">
          <cell r="H34" t="str">
            <v>04104-LA HIGUERA</v>
          </cell>
          <cell r="I34">
            <v>0</v>
          </cell>
          <cell r="J34">
            <v>1</v>
          </cell>
          <cell r="K34">
            <v>2</v>
          </cell>
          <cell r="L34">
            <v>3</v>
          </cell>
        </row>
        <row r="35">
          <cell r="H35" t="str">
            <v>105314-CES. LA HIGUERA</v>
          </cell>
          <cell r="I35"/>
          <cell r="J35"/>
          <cell r="K35">
            <v>2</v>
          </cell>
          <cell r="L35">
            <v>2</v>
          </cell>
        </row>
        <row r="36">
          <cell r="H36" t="str">
            <v xml:space="preserve">105500-P.S.R. CALETA HORNOS        </v>
          </cell>
          <cell r="I36">
            <v>0</v>
          </cell>
          <cell r="J36">
            <v>0</v>
          </cell>
          <cell r="K36"/>
          <cell r="L36">
            <v>0</v>
          </cell>
        </row>
        <row r="37">
          <cell r="H37" t="str">
            <v>105506-P.S.R. EL TRAPICHE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04105-PAIHUANO</v>
          </cell>
          <cell r="I38">
            <v>9</v>
          </cell>
          <cell r="J38">
            <v>12</v>
          </cell>
          <cell r="K38">
            <v>34</v>
          </cell>
          <cell r="L38">
            <v>55</v>
          </cell>
        </row>
        <row r="39">
          <cell r="H39" t="str">
            <v>105306-CES. PAIHUANO</v>
          </cell>
          <cell r="I39">
            <v>6</v>
          </cell>
          <cell r="J39">
            <v>7</v>
          </cell>
          <cell r="K39">
            <v>11</v>
          </cell>
          <cell r="L39">
            <v>24</v>
          </cell>
        </row>
        <row r="40">
          <cell r="H40" t="str">
            <v>105475-P.S.R. HORCON</v>
          </cell>
          <cell r="I40">
            <v>1</v>
          </cell>
          <cell r="J40">
            <v>2</v>
          </cell>
          <cell r="K40">
            <v>9</v>
          </cell>
          <cell r="L40">
            <v>12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7</v>
          </cell>
          <cell r="L41">
            <v>8</v>
          </cell>
        </row>
        <row r="42">
          <cell r="H42" t="str">
            <v>105477-P.S.R. PISCO ELQUI</v>
          </cell>
          <cell r="I42">
            <v>2</v>
          </cell>
          <cell r="J42">
            <v>2</v>
          </cell>
          <cell r="K42">
            <v>7</v>
          </cell>
          <cell r="L42">
            <v>11</v>
          </cell>
        </row>
        <row r="43">
          <cell r="H43" t="str">
            <v>04106-VICUÑA</v>
          </cell>
          <cell r="I43">
            <v>141</v>
          </cell>
          <cell r="J43">
            <v>55</v>
          </cell>
          <cell r="K43">
            <v>54</v>
          </cell>
          <cell r="L43">
            <v>250</v>
          </cell>
        </row>
        <row r="44">
          <cell r="H44" t="str">
            <v>105107-HOSPITAL VICUÑA</v>
          </cell>
          <cell r="I44">
            <v>45</v>
          </cell>
          <cell r="J44">
            <v>13</v>
          </cell>
          <cell r="K44">
            <v>0</v>
          </cell>
          <cell r="L44">
            <v>58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H46" t="str">
            <v>105468-P.S.R. EL MOLLE</v>
          </cell>
          <cell r="I46">
            <v>12</v>
          </cell>
          <cell r="J46">
            <v>4</v>
          </cell>
          <cell r="K46">
            <v>6</v>
          </cell>
          <cell r="L46">
            <v>22</v>
          </cell>
        </row>
        <row r="47">
          <cell r="H47" t="str">
            <v>105469-P.S.R. EL TAMBO</v>
          </cell>
          <cell r="I47">
            <v>19</v>
          </cell>
          <cell r="J47">
            <v>12</v>
          </cell>
          <cell r="K47">
            <v>8</v>
          </cell>
          <cell r="L47">
            <v>39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15</v>
          </cell>
          <cell r="J49">
            <v>5</v>
          </cell>
          <cell r="K49">
            <v>7</v>
          </cell>
          <cell r="L49">
            <v>27</v>
          </cell>
        </row>
        <row r="50">
          <cell r="H50" t="str">
            <v>105472-P.S.R. RIVADAVIA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</row>
        <row r="51">
          <cell r="H51" t="str">
            <v>105473-P.S.R. TALCUNA</v>
          </cell>
          <cell r="I51">
            <v>18</v>
          </cell>
          <cell r="J51">
            <v>10</v>
          </cell>
          <cell r="K51">
            <v>6</v>
          </cell>
          <cell r="L51">
            <v>34</v>
          </cell>
        </row>
        <row r="52">
          <cell r="H52" t="str">
            <v>105474-P.S.R. CHAPILCA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H53" t="str">
            <v>105502-P.S.R. CALINGASTA</v>
          </cell>
          <cell r="I53">
            <v>23</v>
          </cell>
          <cell r="J53">
            <v>10</v>
          </cell>
          <cell r="K53">
            <v>24</v>
          </cell>
          <cell r="L53">
            <v>57</v>
          </cell>
        </row>
        <row r="54">
          <cell r="H54" t="str">
            <v>105509-P.S.R. GUALLIGUAICA</v>
          </cell>
          <cell r="I54">
            <v>9</v>
          </cell>
          <cell r="J54">
            <v>1</v>
          </cell>
          <cell r="K54">
            <v>3</v>
          </cell>
          <cell r="L54">
            <v>13</v>
          </cell>
        </row>
        <row r="55">
          <cell r="H55" t="str">
            <v>04201-ILLAPEL</v>
          </cell>
          <cell r="I55">
            <v>35</v>
          </cell>
          <cell r="J55">
            <v>61</v>
          </cell>
          <cell r="K55">
            <v>80</v>
          </cell>
          <cell r="L55">
            <v>176</v>
          </cell>
        </row>
        <row r="56">
          <cell r="H56" t="str">
            <v>105326-CESFAM SAN RAFAEL</v>
          </cell>
          <cell r="I56">
            <v>0</v>
          </cell>
          <cell r="J56">
            <v>29</v>
          </cell>
          <cell r="K56">
            <v>31</v>
          </cell>
          <cell r="L56">
            <v>60</v>
          </cell>
        </row>
        <row r="57">
          <cell r="H57" t="str">
            <v xml:space="preserve">105443-P.S.R. CARCAMO                   </v>
          </cell>
          <cell r="I57"/>
          <cell r="J57"/>
          <cell r="K57">
            <v>8</v>
          </cell>
          <cell r="L57">
            <v>8</v>
          </cell>
        </row>
        <row r="58">
          <cell r="H58" t="str">
            <v>105444-P.S.R. HUINTIL</v>
          </cell>
          <cell r="I58">
            <v>5</v>
          </cell>
          <cell r="J58">
            <v>2</v>
          </cell>
          <cell r="K58">
            <v>5</v>
          </cell>
          <cell r="L58">
            <v>12</v>
          </cell>
        </row>
        <row r="59">
          <cell r="H59" t="str">
            <v>105445-P.S.R. LIMAHUIDA</v>
          </cell>
          <cell r="I59">
            <v>1</v>
          </cell>
          <cell r="J59">
            <v>2</v>
          </cell>
          <cell r="K59">
            <v>0</v>
          </cell>
          <cell r="L59">
            <v>3</v>
          </cell>
        </row>
        <row r="60">
          <cell r="H60" t="str">
            <v>105447-P.S.R. PERALILLO</v>
          </cell>
          <cell r="I60">
            <v>3</v>
          </cell>
          <cell r="J60">
            <v>4</v>
          </cell>
          <cell r="K60">
            <v>7</v>
          </cell>
          <cell r="L60">
            <v>14</v>
          </cell>
        </row>
        <row r="61">
          <cell r="H61" t="str">
            <v>105448-P.S.R. SANTA VIRGINIA</v>
          </cell>
          <cell r="I61">
            <v>2</v>
          </cell>
          <cell r="J61">
            <v>5</v>
          </cell>
          <cell r="K61">
            <v>3</v>
          </cell>
          <cell r="L61">
            <v>10</v>
          </cell>
        </row>
        <row r="62">
          <cell r="H62" t="str">
            <v>105485-P.S.R. PLAN DE HORNOS</v>
          </cell>
          <cell r="I62">
            <v>5</v>
          </cell>
          <cell r="J62">
            <v>7</v>
          </cell>
          <cell r="K62">
            <v>3</v>
          </cell>
          <cell r="L62">
            <v>15</v>
          </cell>
        </row>
        <row r="63">
          <cell r="H63" t="str">
            <v>105486-P.S.R. TUNGA SUR</v>
          </cell>
          <cell r="I63">
            <v>8</v>
          </cell>
          <cell r="J63">
            <v>2</v>
          </cell>
          <cell r="K63">
            <v>6</v>
          </cell>
          <cell r="L63">
            <v>16</v>
          </cell>
        </row>
        <row r="64">
          <cell r="H64" t="str">
            <v>105487-P.S.R. CAÑAS UNO</v>
          </cell>
          <cell r="I64">
            <v>4</v>
          </cell>
          <cell r="J64">
            <v>5</v>
          </cell>
          <cell r="K64">
            <v>9</v>
          </cell>
          <cell r="L64">
            <v>18</v>
          </cell>
        </row>
        <row r="65">
          <cell r="H65" t="str">
            <v>105496-P.S.R. PINTACURA SUR</v>
          </cell>
          <cell r="I65">
            <v>3</v>
          </cell>
          <cell r="J65">
            <v>4</v>
          </cell>
          <cell r="K65">
            <v>4</v>
          </cell>
          <cell r="L65">
            <v>11</v>
          </cell>
        </row>
        <row r="66">
          <cell r="H66" t="str">
            <v>105504-P.S.R. SOCAVON</v>
          </cell>
          <cell r="I66">
            <v>2</v>
          </cell>
          <cell r="J66">
            <v>1</v>
          </cell>
          <cell r="K66">
            <v>4</v>
          </cell>
          <cell r="L66">
            <v>7</v>
          </cell>
        </row>
        <row r="67">
          <cell r="H67" t="str">
            <v>200366-CESFAM URBANO II</v>
          </cell>
          <cell r="I67">
            <v>2</v>
          </cell>
          <cell r="J67"/>
          <cell r="K67">
            <v>0</v>
          </cell>
          <cell r="L67">
            <v>2</v>
          </cell>
        </row>
        <row r="68">
          <cell r="H68" t="str">
            <v>04202-CANELA</v>
          </cell>
          <cell r="I68">
            <v>43</v>
          </cell>
          <cell r="J68">
            <v>37</v>
          </cell>
          <cell r="K68">
            <v>100</v>
          </cell>
          <cell r="L68">
            <v>180</v>
          </cell>
        </row>
        <row r="69">
          <cell r="H69" t="str">
            <v>105309-CES. RURAL CANELA</v>
          </cell>
          <cell r="I69">
            <v>27</v>
          </cell>
          <cell r="J69">
            <v>27</v>
          </cell>
          <cell r="K69">
            <v>42</v>
          </cell>
          <cell r="L69">
            <v>96</v>
          </cell>
        </row>
        <row r="70">
          <cell r="H70" t="str">
            <v xml:space="preserve">105450-P.S.R. MINCHA NORTE            </v>
          </cell>
          <cell r="I70">
            <v>4</v>
          </cell>
          <cell r="J70">
            <v>4</v>
          </cell>
          <cell r="K70">
            <v>36</v>
          </cell>
          <cell r="L70">
            <v>44</v>
          </cell>
        </row>
        <row r="71">
          <cell r="H71" t="str">
            <v>105451-P.S.R. AGUA FRIA</v>
          </cell>
          <cell r="I71"/>
          <cell r="J71"/>
          <cell r="K71">
            <v>5</v>
          </cell>
          <cell r="L71">
            <v>5</v>
          </cell>
        </row>
        <row r="72">
          <cell r="H72" t="str">
            <v>105482-P.S.R. CANELA ALTA</v>
          </cell>
          <cell r="I72">
            <v>7</v>
          </cell>
          <cell r="J72">
            <v>2</v>
          </cell>
          <cell r="K72">
            <v>3</v>
          </cell>
          <cell r="L72">
            <v>12</v>
          </cell>
        </row>
        <row r="73">
          <cell r="H73" t="str">
            <v>105483-P.S.R. LOS RULOS</v>
          </cell>
          <cell r="I73">
            <v>3</v>
          </cell>
          <cell r="J73"/>
          <cell r="K73">
            <v>2</v>
          </cell>
          <cell r="L73">
            <v>5</v>
          </cell>
        </row>
        <row r="74">
          <cell r="H74" t="str">
            <v>105484-P.S.R. HUENTELAUQUEN</v>
          </cell>
          <cell r="I74">
            <v>2</v>
          </cell>
          <cell r="J74"/>
          <cell r="K74">
            <v>2</v>
          </cell>
          <cell r="L74">
            <v>4</v>
          </cell>
        </row>
        <row r="75">
          <cell r="H75" t="str">
            <v>105488-P.S.R. ESPIRITU SANTO</v>
          </cell>
          <cell r="I75"/>
          <cell r="J75">
            <v>4</v>
          </cell>
          <cell r="K75">
            <v>5</v>
          </cell>
          <cell r="L75">
            <v>9</v>
          </cell>
        </row>
        <row r="76">
          <cell r="H76" t="str">
            <v>105493-P.S.R. MINCHA SUR</v>
          </cell>
          <cell r="I76">
            <v>0</v>
          </cell>
          <cell r="J76"/>
          <cell r="K76">
            <v>3</v>
          </cell>
          <cell r="L76">
            <v>3</v>
          </cell>
        </row>
        <row r="77">
          <cell r="H77" t="str">
            <v>105497-P.S.R. JABONERIA</v>
          </cell>
          <cell r="I77"/>
          <cell r="J77">
            <v>0</v>
          </cell>
          <cell r="K77">
            <v>2</v>
          </cell>
          <cell r="L77">
            <v>2</v>
          </cell>
        </row>
        <row r="78">
          <cell r="H78" t="str">
            <v>105498-P.S.R. QUEBRADA DE LINARES</v>
          </cell>
          <cell r="I78">
            <v>0</v>
          </cell>
          <cell r="J78"/>
          <cell r="K78">
            <v>0</v>
          </cell>
          <cell r="L78">
            <v>0</v>
          </cell>
        </row>
        <row r="79">
          <cell r="H79" t="str">
            <v>04203-LOS VILOS</v>
          </cell>
          <cell r="I79">
            <v>97</v>
          </cell>
          <cell r="J79">
            <v>83</v>
          </cell>
          <cell r="K79">
            <v>64</v>
          </cell>
          <cell r="L79">
            <v>244</v>
          </cell>
        </row>
        <row r="80">
          <cell r="H80" t="str">
            <v>105108-HOSPITAL LOS VILOS</v>
          </cell>
          <cell r="I80">
            <v>47</v>
          </cell>
          <cell r="J80">
            <v>49</v>
          </cell>
          <cell r="K80">
            <v>23</v>
          </cell>
          <cell r="L80">
            <v>119</v>
          </cell>
        </row>
        <row r="81">
          <cell r="H81" t="str">
            <v xml:space="preserve">105478-P.S.R. CAIMANES                   </v>
          </cell>
          <cell r="I81">
            <v>1</v>
          </cell>
          <cell r="J81">
            <v>5</v>
          </cell>
          <cell r="K81">
            <v>1</v>
          </cell>
          <cell r="L81">
            <v>7</v>
          </cell>
        </row>
        <row r="82">
          <cell r="H82" t="str">
            <v>105479-P.S.R. GUANGUALI</v>
          </cell>
          <cell r="I82">
            <v>12</v>
          </cell>
          <cell r="J82">
            <v>6</v>
          </cell>
          <cell r="K82">
            <v>6</v>
          </cell>
          <cell r="L82">
            <v>24</v>
          </cell>
        </row>
        <row r="83">
          <cell r="H83" t="str">
            <v>105480-P.S.R. QUILIMARI</v>
          </cell>
          <cell r="I83">
            <v>22</v>
          </cell>
          <cell r="J83">
            <v>11</v>
          </cell>
          <cell r="K83">
            <v>18</v>
          </cell>
          <cell r="L83">
            <v>51</v>
          </cell>
        </row>
        <row r="84">
          <cell r="H84" t="str">
            <v>105481-P.S.R. TILAMA</v>
          </cell>
          <cell r="I84">
            <v>2</v>
          </cell>
          <cell r="J84"/>
          <cell r="K84">
            <v>0</v>
          </cell>
          <cell r="L84">
            <v>2</v>
          </cell>
        </row>
        <row r="85">
          <cell r="H85" t="str">
            <v>105511-P.S.R. LOS CONDORES</v>
          </cell>
          <cell r="I85">
            <v>13</v>
          </cell>
          <cell r="J85">
            <v>12</v>
          </cell>
          <cell r="K85">
            <v>16</v>
          </cell>
          <cell r="L85">
            <v>41</v>
          </cell>
        </row>
        <row r="86">
          <cell r="H86" t="str">
            <v>04204-SALAMANCA</v>
          </cell>
          <cell r="I86">
            <v>152</v>
          </cell>
          <cell r="J86">
            <v>129</v>
          </cell>
          <cell r="K86">
            <v>145</v>
          </cell>
          <cell r="L86">
            <v>426</v>
          </cell>
        </row>
        <row r="87">
          <cell r="H87" t="str">
            <v>105104-HOSPITAL SALAMANCA</v>
          </cell>
          <cell r="I87">
            <v>47</v>
          </cell>
          <cell r="J87">
            <v>34</v>
          </cell>
          <cell r="K87">
            <v>35</v>
          </cell>
          <cell r="L87">
            <v>116</v>
          </cell>
        </row>
        <row r="88">
          <cell r="H88" t="str">
            <v xml:space="preserve">105452-P.S.R. CUNCUMEN                 </v>
          </cell>
          <cell r="I88">
            <v>0</v>
          </cell>
          <cell r="J88"/>
          <cell r="K88">
            <v>12</v>
          </cell>
          <cell r="L88">
            <v>12</v>
          </cell>
        </row>
        <row r="89">
          <cell r="H89" t="str">
            <v>105453-P.S.R. TRANQUILLA</v>
          </cell>
          <cell r="I89">
            <v>14</v>
          </cell>
          <cell r="J89">
            <v>12</v>
          </cell>
          <cell r="K89">
            <v>11</v>
          </cell>
          <cell r="L89">
            <v>37</v>
          </cell>
        </row>
        <row r="90">
          <cell r="H90" t="str">
            <v>105454-P.S.R. CUNLAGUA</v>
          </cell>
          <cell r="I90">
            <v>3</v>
          </cell>
          <cell r="J90">
            <v>8</v>
          </cell>
          <cell r="K90">
            <v>7</v>
          </cell>
          <cell r="L90">
            <v>18</v>
          </cell>
        </row>
        <row r="91">
          <cell r="H91" t="str">
            <v>105455-P.S.R. CHILLEPIN</v>
          </cell>
          <cell r="I91">
            <v>4</v>
          </cell>
          <cell r="J91">
            <v>11</v>
          </cell>
          <cell r="K91">
            <v>2</v>
          </cell>
          <cell r="L91">
            <v>17</v>
          </cell>
        </row>
        <row r="92">
          <cell r="H92" t="str">
            <v>105456-P.S.R. LLIMPO</v>
          </cell>
          <cell r="I92">
            <v>9</v>
          </cell>
          <cell r="J92">
            <v>5</v>
          </cell>
          <cell r="K92">
            <v>7</v>
          </cell>
          <cell r="L92">
            <v>21</v>
          </cell>
        </row>
        <row r="93">
          <cell r="H93" t="str">
            <v>105457-P.S.R. SAN AGUSTIN</v>
          </cell>
          <cell r="I93">
            <v>3</v>
          </cell>
          <cell r="J93">
            <v>11</v>
          </cell>
          <cell r="K93">
            <v>11</v>
          </cell>
          <cell r="L93">
            <v>25</v>
          </cell>
        </row>
        <row r="94">
          <cell r="H94" t="str">
            <v>105458-P.S.R. TAHUINCO</v>
          </cell>
          <cell r="I94">
            <v>37</v>
          </cell>
          <cell r="J94">
            <v>20</v>
          </cell>
          <cell r="K94">
            <v>16</v>
          </cell>
          <cell r="L94">
            <v>73</v>
          </cell>
        </row>
        <row r="95">
          <cell r="H95" t="str">
            <v>105491-P.S.R. QUELEN BAJO</v>
          </cell>
          <cell r="I95">
            <v>18</v>
          </cell>
          <cell r="J95">
            <v>13</v>
          </cell>
          <cell r="K95">
            <v>15</v>
          </cell>
          <cell r="L95">
            <v>46</v>
          </cell>
        </row>
        <row r="96">
          <cell r="H96" t="str">
            <v>105492-P.S.R. CAMISA</v>
          </cell>
          <cell r="I96">
            <v>4</v>
          </cell>
          <cell r="J96">
            <v>6</v>
          </cell>
          <cell r="K96">
            <v>7</v>
          </cell>
          <cell r="L96">
            <v>17</v>
          </cell>
        </row>
        <row r="97">
          <cell r="H97" t="str">
            <v>105501-P.S.R. ARBOLEDA GRANDE</v>
          </cell>
          <cell r="I97">
            <v>13</v>
          </cell>
          <cell r="J97">
            <v>9</v>
          </cell>
          <cell r="K97">
            <v>22</v>
          </cell>
          <cell r="L97">
            <v>44</v>
          </cell>
        </row>
        <row r="98">
          <cell r="H98" t="str">
            <v>04301-OVALLE</v>
          </cell>
          <cell r="I98">
            <v>702</v>
          </cell>
          <cell r="J98">
            <v>522</v>
          </cell>
          <cell r="K98">
            <v>691</v>
          </cell>
          <cell r="L98">
            <v>1915</v>
          </cell>
        </row>
        <row r="99">
          <cell r="H99" t="str">
            <v>105315-CES. RURAL C. DE TAMAYA</v>
          </cell>
          <cell r="I99">
            <v>44</v>
          </cell>
          <cell r="J99">
            <v>35</v>
          </cell>
          <cell r="K99">
            <v>41</v>
          </cell>
          <cell r="L99">
            <v>120</v>
          </cell>
        </row>
        <row r="100">
          <cell r="H100" t="str">
            <v>105317-CES. JORGE JORDAN D.</v>
          </cell>
          <cell r="I100">
            <v>99</v>
          </cell>
          <cell r="J100">
            <v>86</v>
          </cell>
          <cell r="K100">
            <v>135</v>
          </cell>
          <cell r="L100">
            <v>320</v>
          </cell>
        </row>
        <row r="101">
          <cell r="H101" t="str">
            <v>105322-CES. MARCOS MACUADA</v>
          </cell>
          <cell r="I101">
            <v>336</v>
          </cell>
          <cell r="J101">
            <v>200</v>
          </cell>
          <cell r="K101">
            <v>265</v>
          </cell>
          <cell r="L101">
            <v>801</v>
          </cell>
        </row>
        <row r="102">
          <cell r="H102" t="str">
            <v>105324-CES. SOTAQUI</v>
          </cell>
          <cell r="I102">
            <v>18</v>
          </cell>
          <cell r="J102">
            <v>25</v>
          </cell>
          <cell r="K102">
            <v>42</v>
          </cell>
          <cell r="L102">
            <v>85</v>
          </cell>
        </row>
        <row r="103">
          <cell r="H103" t="str">
            <v>105415-P.S.R. BARRAZA</v>
          </cell>
          <cell r="I103">
            <v>12</v>
          </cell>
          <cell r="J103">
            <v>12</v>
          </cell>
          <cell r="K103">
            <v>22</v>
          </cell>
          <cell r="L103">
            <v>46</v>
          </cell>
        </row>
        <row r="104">
          <cell r="H104" t="str">
            <v xml:space="preserve">105416-P.S.R. CAMARICO                  </v>
          </cell>
          <cell r="I104">
            <v>10</v>
          </cell>
          <cell r="J104">
            <v>10</v>
          </cell>
          <cell r="K104">
            <v>5</v>
          </cell>
          <cell r="L104">
            <v>25</v>
          </cell>
        </row>
        <row r="105">
          <cell r="H105" t="str">
            <v>105417-P.S.R. ALCONES BAJOS</v>
          </cell>
          <cell r="I105">
            <v>19</v>
          </cell>
          <cell r="J105">
            <v>18</v>
          </cell>
          <cell r="K105">
            <v>3</v>
          </cell>
          <cell r="L105">
            <v>40</v>
          </cell>
        </row>
        <row r="106">
          <cell r="H106" t="str">
            <v>105419-P.S.R. LAS SOSSAS</v>
          </cell>
          <cell r="I106">
            <v>7</v>
          </cell>
          <cell r="J106">
            <v>11</v>
          </cell>
          <cell r="K106">
            <v>10</v>
          </cell>
          <cell r="L106">
            <v>28</v>
          </cell>
        </row>
        <row r="107">
          <cell r="H107" t="str">
            <v>105422-P.S.R. HORNILLOS</v>
          </cell>
          <cell r="I107">
            <v>7</v>
          </cell>
          <cell r="J107">
            <v>7</v>
          </cell>
          <cell r="K107">
            <v>3</v>
          </cell>
          <cell r="L107">
            <v>17</v>
          </cell>
        </row>
        <row r="108">
          <cell r="H108" t="str">
            <v>105437-P.S.R. CHALINGA</v>
          </cell>
          <cell r="I108">
            <v>7</v>
          </cell>
          <cell r="J108">
            <v>3</v>
          </cell>
          <cell r="K108">
            <v>8</v>
          </cell>
          <cell r="L108">
            <v>18</v>
          </cell>
        </row>
        <row r="109">
          <cell r="H109" t="str">
            <v>105439-P.S.R. CERRO BLANCO</v>
          </cell>
          <cell r="I109">
            <v>7</v>
          </cell>
          <cell r="J109">
            <v>3</v>
          </cell>
          <cell r="K109"/>
          <cell r="L109">
            <v>10</v>
          </cell>
        </row>
        <row r="110">
          <cell r="H110" t="str">
            <v>105507-P.S.R. HUAMALATA</v>
          </cell>
          <cell r="I110">
            <v>18</v>
          </cell>
          <cell r="J110">
            <v>17</v>
          </cell>
          <cell r="K110">
            <v>12</v>
          </cell>
          <cell r="L110">
            <v>47</v>
          </cell>
        </row>
        <row r="111">
          <cell r="H111" t="str">
            <v>105510-P.S.R. RECOLETA</v>
          </cell>
          <cell r="I111">
            <v>9</v>
          </cell>
          <cell r="J111">
            <v>11</v>
          </cell>
          <cell r="K111">
            <v>16</v>
          </cell>
          <cell r="L111">
            <v>36</v>
          </cell>
        </row>
        <row r="112">
          <cell r="H112" t="str">
            <v>105722-CECOF SAN JOSE DE LA DEHESA</v>
          </cell>
          <cell r="I112">
            <v>52</v>
          </cell>
          <cell r="J112">
            <v>32</v>
          </cell>
          <cell r="K112">
            <v>42</v>
          </cell>
          <cell r="L112">
            <v>126</v>
          </cell>
        </row>
        <row r="113">
          <cell r="H113" t="str">
            <v>105723-CECOF LIMARI</v>
          </cell>
          <cell r="I113">
            <v>39</v>
          </cell>
          <cell r="J113">
            <v>23</v>
          </cell>
          <cell r="K113">
            <v>51</v>
          </cell>
          <cell r="L113">
            <v>113</v>
          </cell>
        </row>
        <row r="114">
          <cell r="H114" t="str">
            <v>200258-CECOF LOS COPIHUES</v>
          </cell>
          <cell r="I114">
            <v>10</v>
          </cell>
          <cell r="J114">
            <v>24</v>
          </cell>
          <cell r="K114">
            <v>32</v>
          </cell>
          <cell r="L114">
            <v>66</v>
          </cell>
        </row>
        <row r="115">
          <cell r="H115" t="str">
            <v>200367-CECOF COLONIA LIMARÍ</v>
          </cell>
          <cell r="I115">
            <v>8</v>
          </cell>
          <cell r="J115">
            <v>5</v>
          </cell>
          <cell r="K115">
            <v>4</v>
          </cell>
          <cell r="L115">
            <v>17</v>
          </cell>
        </row>
        <row r="116">
          <cell r="H116" t="str">
            <v>04302-COMBARBALÁ</v>
          </cell>
          <cell r="I116">
            <v>89</v>
          </cell>
          <cell r="J116">
            <v>103</v>
          </cell>
          <cell r="K116">
            <v>82</v>
          </cell>
          <cell r="L116">
            <v>274</v>
          </cell>
        </row>
        <row r="117">
          <cell r="H117" t="str">
            <v>105105-HOSPITAL COMBARBALÁ</v>
          </cell>
          <cell r="I117">
            <v>5</v>
          </cell>
          <cell r="J117">
            <v>29</v>
          </cell>
          <cell r="K117">
            <v>14</v>
          </cell>
          <cell r="L117">
            <v>48</v>
          </cell>
        </row>
        <row r="118">
          <cell r="H118" t="str">
            <v>105433-P.S.R. SAN LORENZO</v>
          </cell>
          <cell r="I118">
            <v>5</v>
          </cell>
          <cell r="J118">
            <v>6</v>
          </cell>
          <cell r="K118">
            <v>3</v>
          </cell>
          <cell r="L118">
            <v>14</v>
          </cell>
        </row>
        <row r="119">
          <cell r="H119" t="str">
            <v>105434-P.S.R. SAN MARCOS</v>
          </cell>
          <cell r="I119">
            <v>4</v>
          </cell>
          <cell r="J119"/>
          <cell r="K119">
            <v>8</v>
          </cell>
          <cell r="L119">
            <v>12</v>
          </cell>
        </row>
        <row r="120">
          <cell r="H120" t="str">
            <v>105441-P.S.R. MANQUEHUA</v>
          </cell>
          <cell r="I120">
            <v>14</v>
          </cell>
          <cell r="J120">
            <v>12</v>
          </cell>
          <cell r="K120">
            <v>11</v>
          </cell>
          <cell r="L120">
            <v>37</v>
          </cell>
        </row>
        <row r="121">
          <cell r="H121" t="str">
            <v xml:space="preserve">105459-P.S.R. BARRANCAS                </v>
          </cell>
          <cell r="I121">
            <v>5</v>
          </cell>
          <cell r="J121">
            <v>6</v>
          </cell>
          <cell r="K121">
            <v>4</v>
          </cell>
          <cell r="L121">
            <v>15</v>
          </cell>
        </row>
        <row r="122">
          <cell r="H122" t="str">
            <v>105460-P.S.R. COGOTI 18</v>
          </cell>
          <cell r="I122">
            <v>2</v>
          </cell>
          <cell r="J122">
            <v>1</v>
          </cell>
          <cell r="K122"/>
          <cell r="L122">
            <v>3</v>
          </cell>
        </row>
        <row r="123">
          <cell r="H123" t="str">
            <v>105461-P.S.R. EL HUACHO</v>
          </cell>
          <cell r="I123">
            <v>7</v>
          </cell>
          <cell r="J123">
            <v>5</v>
          </cell>
          <cell r="K123">
            <v>1</v>
          </cell>
          <cell r="L123">
            <v>13</v>
          </cell>
        </row>
        <row r="124">
          <cell r="H124" t="str">
            <v>105462-P.S.R. EL SAUCE</v>
          </cell>
          <cell r="I124">
            <v>16</v>
          </cell>
          <cell r="J124">
            <v>8</v>
          </cell>
          <cell r="K124">
            <v>9</v>
          </cell>
          <cell r="L124">
            <v>33</v>
          </cell>
        </row>
        <row r="125">
          <cell r="H125" t="str">
            <v>105463-P.S.R. QUILITAPIA</v>
          </cell>
          <cell r="I125">
            <v>3</v>
          </cell>
          <cell r="J125">
            <v>11</v>
          </cell>
          <cell r="K125">
            <v>5</v>
          </cell>
          <cell r="L125">
            <v>19</v>
          </cell>
        </row>
        <row r="126">
          <cell r="H126" t="str">
            <v>105464-P.S.R. LA LIGUA</v>
          </cell>
          <cell r="I126">
            <v>5</v>
          </cell>
          <cell r="J126">
            <v>6</v>
          </cell>
          <cell r="K126"/>
          <cell r="L126">
            <v>11</v>
          </cell>
        </row>
        <row r="127">
          <cell r="H127" t="str">
            <v>105465-P.S.R. RAMADILLA</v>
          </cell>
          <cell r="I127">
            <v>10</v>
          </cell>
          <cell r="J127">
            <v>3</v>
          </cell>
          <cell r="K127">
            <v>7</v>
          </cell>
          <cell r="L127">
            <v>20</v>
          </cell>
        </row>
        <row r="128">
          <cell r="H128" t="str">
            <v>105466-P.S.R. VALLE HERMOSO</v>
          </cell>
          <cell r="I128">
            <v>9</v>
          </cell>
          <cell r="J128">
            <v>8</v>
          </cell>
          <cell r="K128">
            <v>15</v>
          </cell>
          <cell r="L128">
            <v>32</v>
          </cell>
        </row>
        <row r="129">
          <cell r="H129" t="str">
            <v>105490-P.S.R. EL DURAZNO</v>
          </cell>
          <cell r="I129">
            <v>4</v>
          </cell>
          <cell r="J129">
            <v>8</v>
          </cell>
          <cell r="K129">
            <v>5</v>
          </cell>
          <cell r="L129">
            <v>17</v>
          </cell>
        </row>
        <row r="130">
          <cell r="H130" t="str">
            <v>04303-MONTE PATRIA</v>
          </cell>
          <cell r="I130">
            <v>176</v>
          </cell>
          <cell r="J130">
            <v>223</v>
          </cell>
          <cell r="K130">
            <v>295</v>
          </cell>
          <cell r="L130">
            <v>694</v>
          </cell>
        </row>
        <row r="131">
          <cell r="H131" t="str">
            <v>105307-CES. RURAL MONTE PATRIA</v>
          </cell>
          <cell r="I131">
            <v>31</v>
          </cell>
          <cell r="J131">
            <v>41</v>
          </cell>
          <cell r="K131">
            <v>57</v>
          </cell>
          <cell r="L131">
            <v>129</v>
          </cell>
        </row>
        <row r="132">
          <cell r="H132" t="str">
            <v>105311-CES. RURAL CHAÑARAL ALTO</v>
          </cell>
          <cell r="I132">
            <v>20</v>
          </cell>
          <cell r="J132">
            <v>29</v>
          </cell>
          <cell r="K132">
            <v>36</v>
          </cell>
          <cell r="L132">
            <v>85</v>
          </cell>
        </row>
        <row r="133">
          <cell r="H133" t="str">
            <v>105312-CES. RURAL CAREN</v>
          </cell>
          <cell r="I133">
            <v>26</v>
          </cell>
          <cell r="J133">
            <v>4</v>
          </cell>
          <cell r="K133">
            <v>56</v>
          </cell>
          <cell r="L133">
            <v>86</v>
          </cell>
        </row>
        <row r="134">
          <cell r="H134" t="str">
            <v>105318-CES. RURAL EL PALQUI</v>
          </cell>
          <cell r="I134">
            <v>66</v>
          </cell>
          <cell r="J134">
            <v>49</v>
          </cell>
          <cell r="K134">
            <v>38</v>
          </cell>
          <cell r="L134">
            <v>153</v>
          </cell>
        </row>
        <row r="135">
          <cell r="H135" t="str">
            <v>105425-P.S.R. CHILECITO</v>
          </cell>
          <cell r="I135">
            <v>3</v>
          </cell>
          <cell r="J135">
            <v>11</v>
          </cell>
          <cell r="K135">
            <v>5</v>
          </cell>
          <cell r="L135">
            <v>19</v>
          </cell>
        </row>
        <row r="136">
          <cell r="H136" t="str">
            <v>105427-P.S.R. HACIENDA VALDIVIA</v>
          </cell>
          <cell r="I136">
            <v>13</v>
          </cell>
          <cell r="J136">
            <v>18</v>
          </cell>
          <cell r="K136">
            <v>2</v>
          </cell>
          <cell r="L136">
            <v>33</v>
          </cell>
        </row>
        <row r="137">
          <cell r="H137" t="str">
            <v>105428-P.S.R. HUATULAME</v>
          </cell>
          <cell r="I137">
            <v>4</v>
          </cell>
          <cell r="J137">
            <v>6</v>
          </cell>
          <cell r="K137">
            <v>15</v>
          </cell>
          <cell r="L137">
            <v>25</v>
          </cell>
        </row>
        <row r="138">
          <cell r="H138" t="str">
            <v>105430-P.S.R. MIALQUI</v>
          </cell>
          <cell r="I138">
            <v>1</v>
          </cell>
          <cell r="J138"/>
          <cell r="K138">
            <v>7</v>
          </cell>
          <cell r="L138">
            <v>8</v>
          </cell>
        </row>
        <row r="139">
          <cell r="H139" t="str">
            <v>105431-P.S.R. PEDREGAL</v>
          </cell>
          <cell r="I139"/>
          <cell r="J139">
            <v>14</v>
          </cell>
          <cell r="K139">
            <v>15</v>
          </cell>
          <cell r="L139">
            <v>29</v>
          </cell>
        </row>
        <row r="140">
          <cell r="H140" t="str">
            <v>105432-P.S.R. RAPEL</v>
          </cell>
          <cell r="I140">
            <v>3</v>
          </cell>
          <cell r="J140">
            <v>26</v>
          </cell>
          <cell r="K140">
            <v>15</v>
          </cell>
          <cell r="L140">
            <v>44</v>
          </cell>
        </row>
        <row r="141">
          <cell r="H141" t="str">
            <v>105435-P.S.R. TULAHUEN</v>
          </cell>
          <cell r="I141">
            <v>4</v>
          </cell>
          <cell r="J141">
            <v>13</v>
          </cell>
          <cell r="K141">
            <v>34</v>
          </cell>
          <cell r="L141">
            <v>51</v>
          </cell>
        </row>
        <row r="142">
          <cell r="H142" t="str">
            <v>105436-P.S.R. EL MAITEN</v>
          </cell>
          <cell r="I142">
            <v>5</v>
          </cell>
          <cell r="J142">
            <v>8</v>
          </cell>
          <cell r="K142">
            <v>8</v>
          </cell>
          <cell r="L142">
            <v>21</v>
          </cell>
        </row>
        <row r="143">
          <cell r="H143" t="str">
            <v>105489-P.S.R. RAMADAS DE TULAHUEN</v>
          </cell>
          <cell r="I143"/>
          <cell r="J143">
            <v>4</v>
          </cell>
          <cell r="K143">
            <v>7</v>
          </cell>
          <cell r="L143">
            <v>11</v>
          </cell>
        </row>
        <row r="144">
          <cell r="H144" t="str">
            <v>04304-PUNITAQUI</v>
          </cell>
          <cell r="I144">
            <v>43</v>
          </cell>
          <cell r="J144">
            <v>28</v>
          </cell>
          <cell r="K144">
            <v>90</v>
          </cell>
          <cell r="L144">
            <v>161</v>
          </cell>
        </row>
        <row r="145">
          <cell r="H145" t="str">
            <v>105308-CES. RURAL PUNITAQUI</v>
          </cell>
          <cell r="I145">
            <v>35</v>
          </cell>
          <cell r="J145">
            <v>26</v>
          </cell>
          <cell r="K145">
            <v>90</v>
          </cell>
          <cell r="L145">
            <v>151</v>
          </cell>
        </row>
        <row r="146">
          <cell r="H146" t="str">
            <v>105440-P.S.R. DIVISADERO</v>
          </cell>
          <cell r="I146">
            <v>8</v>
          </cell>
          <cell r="J146"/>
          <cell r="K146"/>
          <cell r="L146">
            <v>8</v>
          </cell>
        </row>
        <row r="147">
          <cell r="H147" t="str">
            <v xml:space="preserve">105508-P.S.R. EL PARRAL DE QUILES  </v>
          </cell>
          <cell r="I147"/>
          <cell r="J147">
            <v>2</v>
          </cell>
          <cell r="K147"/>
          <cell r="L147">
            <v>2</v>
          </cell>
        </row>
        <row r="148">
          <cell r="H148" t="str">
            <v>04305-RIO HURTADO</v>
          </cell>
          <cell r="I148">
            <v>20</v>
          </cell>
          <cell r="J148">
            <v>28</v>
          </cell>
          <cell r="K148">
            <v>24</v>
          </cell>
          <cell r="L148">
            <v>72</v>
          </cell>
        </row>
        <row r="149">
          <cell r="H149" t="str">
            <v>105310-CES. RURAL PICHASCA</v>
          </cell>
          <cell r="I149">
            <v>0</v>
          </cell>
          <cell r="J149">
            <v>11</v>
          </cell>
          <cell r="K149"/>
          <cell r="L149">
            <v>11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4</v>
          </cell>
          <cell r="L150">
            <v>4</v>
          </cell>
        </row>
        <row r="151">
          <cell r="H151" t="str">
            <v>105410-P.S.R. HURTADO</v>
          </cell>
          <cell r="I151">
            <v>8</v>
          </cell>
          <cell r="J151"/>
          <cell r="K151">
            <v>8</v>
          </cell>
          <cell r="L151">
            <v>16</v>
          </cell>
        </row>
        <row r="152">
          <cell r="H152" t="str">
            <v>105411-P.S.R. LAS BREAS</v>
          </cell>
          <cell r="I152">
            <v>3</v>
          </cell>
          <cell r="J152">
            <v>2</v>
          </cell>
          <cell r="K152">
            <v>4</v>
          </cell>
          <cell r="L152">
            <v>9</v>
          </cell>
        </row>
        <row r="153">
          <cell r="H153" t="str">
            <v>105413-P.S.R. SAMO ALTO</v>
          </cell>
          <cell r="I153">
            <v>6</v>
          </cell>
          <cell r="J153">
            <v>11</v>
          </cell>
          <cell r="K153">
            <v>6</v>
          </cell>
          <cell r="L153">
            <v>23</v>
          </cell>
        </row>
        <row r="154">
          <cell r="H154" t="str">
            <v>105414-P.S.R. SERON</v>
          </cell>
          <cell r="I154"/>
          <cell r="J154">
            <v>4</v>
          </cell>
          <cell r="K154">
            <v>2</v>
          </cell>
          <cell r="L154">
            <v>6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>
            <v>3</v>
          </cell>
        </row>
        <row r="156">
          <cell r="H156" t="str">
            <v>Total general</v>
          </cell>
          <cell r="I156">
            <v>3245</v>
          </cell>
          <cell r="J156">
            <v>2837</v>
          </cell>
          <cell r="K156">
            <v>3603</v>
          </cell>
          <cell r="L156">
            <v>9685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262</v>
          </cell>
          <cell r="J5">
            <v>113</v>
          </cell>
          <cell r="K5">
            <v>222</v>
          </cell>
          <cell r="L5">
            <v>597</v>
          </cell>
        </row>
        <row r="6">
          <cell r="H6" t="str">
            <v>105300-CES. CARDENAL CARO</v>
          </cell>
          <cell r="I6">
            <v>34</v>
          </cell>
          <cell r="J6">
            <v>7</v>
          </cell>
          <cell r="K6">
            <v>18</v>
          </cell>
          <cell r="L6">
            <v>59</v>
          </cell>
        </row>
        <row r="7">
          <cell r="H7" t="str">
            <v>105301-CES. LAS COMPAÑIAS</v>
          </cell>
          <cell r="I7">
            <v>22</v>
          </cell>
          <cell r="J7">
            <v>10</v>
          </cell>
          <cell r="K7">
            <v>27</v>
          </cell>
          <cell r="L7">
            <v>59</v>
          </cell>
        </row>
        <row r="8">
          <cell r="H8" t="str">
            <v>105302-CES. PEDRO AGUIRRE C.</v>
          </cell>
          <cell r="I8">
            <v>42</v>
          </cell>
          <cell r="J8">
            <v>26</v>
          </cell>
          <cell r="K8">
            <v>30</v>
          </cell>
          <cell r="L8">
            <v>98</v>
          </cell>
        </row>
        <row r="9">
          <cell r="H9" t="str">
            <v>105313-CES. SCHAFFHAUSER</v>
          </cell>
          <cell r="I9">
            <v>32</v>
          </cell>
          <cell r="J9">
            <v>24</v>
          </cell>
          <cell r="K9">
            <v>34</v>
          </cell>
          <cell r="L9">
            <v>90</v>
          </cell>
        </row>
        <row r="10">
          <cell r="H10" t="str">
            <v>105319-CES. CARDENAL R.S.H.</v>
          </cell>
          <cell r="I10">
            <v>68</v>
          </cell>
          <cell r="J10">
            <v>8</v>
          </cell>
          <cell r="K10">
            <v>65</v>
          </cell>
          <cell r="L10">
            <v>141</v>
          </cell>
        </row>
        <row r="11">
          <cell r="H11" t="str">
            <v>105325-CESFAM JUAN PABLO II</v>
          </cell>
          <cell r="I11">
            <v>50</v>
          </cell>
          <cell r="J11">
            <v>25</v>
          </cell>
          <cell r="K11">
            <v>26</v>
          </cell>
          <cell r="L11">
            <v>101</v>
          </cell>
        </row>
        <row r="12">
          <cell r="H12" t="str">
            <v xml:space="preserve">105400-P.S.R. ALGARROBITO            </v>
          </cell>
          <cell r="I12">
            <v>2</v>
          </cell>
          <cell r="J12">
            <v>3</v>
          </cell>
          <cell r="K12">
            <v>7</v>
          </cell>
          <cell r="L12">
            <v>12</v>
          </cell>
        </row>
        <row r="13">
          <cell r="H13" t="str">
            <v>105401-P.S.R. LAS ROJAS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>
            <v>1</v>
          </cell>
          <cell r="J15">
            <v>3</v>
          </cell>
          <cell r="K15">
            <v>3</v>
          </cell>
          <cell r="L15">
            <v>7</v>
          </cell>
        </row>
        <row r="16">
          <cell r="H16" t="str">
            <v>105700-CECOF VILLA EL INDIO</v>
          </cell>
          <cell r="I16">
            <v>4</v>
          </cell>
          <cell r="J16">
            <v>0</v>
          </cell>
          <cell r="K16">
            <v>3</v>
          </cell>
          <cell r="L16">
            <v>7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5</v>
          </cell>
          <cell r="K18">
            <v>1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0</v>
          </cell>
          <cell r="K19">
            <v>4</v>
          </cell>
          <cell r="L19">
            <v>5</v>
          </cell>
        </row>
        <row r="20">
          <cell r="H20" t="str">
            <v>04102-COQUIMBO</v>
          </cell>
          <cell r="I20">
            <v>188</v>
          </cell>
          <cell r="J20">
            <v>169</v>
          </cell>
          <cell r="K20">
            <v>194</v>
          </cell>
          <cell r="L20">
            <v>551</v>
          </cell>
        </row>
        <row r="21">
          <cell r="H21" t="str">
            <v>105303-CES. SAN JUAN</v>
          </cell>
          <cell r="I21">
            <v>24</v>
          </cell>
          <cell r="J21">
            <v>15</v>
          </cell>
          <cell r="K21">
            <v>29</v>
          </cell>
          <cell r="L21">
            <v>68</v>
          </cell>
        </row>
        <row r="22">
          <cell r="H22" t="str">
            <v>105304-CES. SANTA CECILIA</v>
          </cell>
          <cell r="I22">
            <v>35</v>
          </cell>
          <cell r="J22">
            <v>43</v>
          </cell>
          <cell r="K22">
            <v>37</v>
          </cell>
          <cell r="L22">
            <v>115</v>
          </cell>
        </row>
        <row r="23">
          <cell r="H23" t="str">
            <v>105305-CES. TIERRAS BLANCAS</v>
          </cell>
          <cell r="I23">
            <v>64</v>
          </cell>
          <cell r="J23">
            <v>42</v>
          </cell>
          <cell r="K23">
            <v>58</v>
          </cell>
          <cell r="L23">
            <v>164</v>
          </cell>
        </row>
        <row r="24">
          <cell r="H24" t="str">
            <v>105321-CES. RURAL  TONGOY</v>
          </cell>
          <cell r="I24">
            <v>9</v>
          </cell>
          <cell r="J24">
            <v>6</v>
          </cell>
          <cell r="K24">
            <v>4</v>
          </cell>
          <cell r="L24">
            <v>19</v>
          </cell>
        </row>
        <row r="25">
          <cell r="H25" t="str">
            <v>105323-CES. DR. SERGIO AGUILAR</v>
          </cell>
          <cell r="I25">
            <v>37</v>
          </cell>
          <cell r="J25">
            <v>41</v>
          </cell>
          <cell r="K25">
            <v>41</v>
          </cell>
          <cell r="L25">
            <v>119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4</v>
          </cell>
          <cell r="L26">
            <v>9</v>
          </cell>
        </row>
        <row r="27">
          <cell r="H27" t="str">
            <v>105406-P.S.R. PAN DE AZUCAR</v>
          </cell>
          <cell r="I27">
            <v>5</v>
          </cell>
          <cell r="J27">
            <v>12</v>
          </cell>
          <cell r="K27">
            <v>10</v>
          </cell>
          <cell r="L27">
            <v>27</v>
          </cell>
        </row>
        <row r="28">
          <cell r="H28" t="str">
            <v>105407-P.S.R. TAMBILLOS</v>
          </cell>
          <cell r="I28">
            <v>4</v>
          </cell>
          <cell r="J28">
            <v>1</v>
          </cell>
          <cell r="K28">
            <v>2</v>
          </cell>
          <cell r="L28">
            <v>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8</v>
          </cell>
          <cell r="L29">
            <v>13</v>
          </cell>
        </row>
        <row r="30">
          <cell r="H30" t="str">
            <v>200273-CECOF PUNTA MIRA</v>
          </cell>
          <cell r="I30">
            <v>5</v>
          </cell>
          <cell r="J30">
            <v>4</v>
          </cell>
          <cell r="K30">
            <v>1</v>
          </cell>
          <cell r="L30">
            <v>10</v>
          </cell>
        </row>
        <row r="31">
          <cell r="H31" t="str">
            <v>04103-ANDACOLLO</v>
          </cell>
          <cell r="I31">
            <v>12</v>
          </cell>
          <cell r="J31">
            <v>5</v>
          </cell>
          <cell r="K31">
            <v>13</v>
          </cell>
          <cell r="L31">
            <v>30</v>
          </cell>
        </row>
        <row r="32">
          <cell r="H32" t="str">
            <v>105106-HOSPITAL ANDACOLLO</v>
          </cell>
          <cell r="I32">
            <v>12</v>
          </cell>
          <cell r="J32">
            <v>5</v>
          </cell>
          <cell r="K32">
            <v>13</v>
          </cell>
          <cell r="L32">
            <v>30</v>
          </cell>
        </row>
        <row r="33">
          <cell r="H33" t="str">
            <v>04104-LA HIGUERA</v>
          </cell>
          <cell r="I33">
            <v>6</v>
          </cell>
          <cell r="J33">
            <v>3</v>
          </cell>
          <cell r="K33">
            <v>2</v>
          </cell>
          <cell r="L33">
            <v>11</v>
          </cell>
        </row>
        <row r="34">
          <cell r="H34" t="str">
            <v>105314-CES. LA HIGUERA</v>
          </cell>
          <cell r="I34">
            <v>2</v>
          </cell>
          <cell r="J34">
            <v>3</v>
          </cell>
          <cell r="K34">
            <v>2</v>
          </cell>
          <cell r="L34">
            <v>7</v>
          </cell>
        </row>
        <row r="35">
          <cell r="H35" t="str">
            <v xml:space="preserve">105500-P.S.R. CALETA HORNOS        </v>
          </cell>
          <cell r="I35">
            <v>0</v>
          </cell>
          <cell r="J35"/>
          <cell r="K35">
            <v>0</v>
          </cell>
          <cell r="L35">
            <v>0</v>
          </cell>
        </row>
        <row r="36">
          <cell r="H36" t="str">
            <v>105505-P.S.R. LOS CHOROS</v>
          </cell>
          <cell r="I36">
            <v>1</v>
          </cell>
          <cell r="J36"/>
          <cell r="K36">
            <v>0</v>
          </cell>
          <cell r="L36">
            <v>1</v>
          </cell>
        </row>
        <row r="37">
          <cell r="H37" t="str">
            <v>105506-P.S.R. EL TRAPICHE</v>
          </cell>
          <cell r="I37">
            <v>3</v>
          </cell>
          <cell r="J37"/>
          <cell r="K37"/>
          <cell r="L37">
            <v>3</v>
          </cell>
        </row>
        <row r="38">
          <cell r="H38" t="str">
            <v>04105-PAIHUANO</v>
          </cell>
          <cell r="I38">
            <v>3</v>
          </cell>
          <cell r="J38">
            <v>2</v>
          </cell>
          <cell r="K38">
            <v>6</v>
          </cell>
          <cell r="L38">
            <v>11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>
            <v>4</v>
          </cell>
          <cell r="L39">
            <v>8</v>
          </cell>
        </row>
        <row r="40">
          <cell r="H40" t="str">
            <v>105475-P.S.R. HORCON</v>
          </cell>
          <cell r="I40">
            <v>0</v>
          </cell>
          <cell r="J40"/>
          <cell r="K40">
            <v>1</v>
          </cell>
          <cell r="L40">
            <v>1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1</v>
          </cell>
        </row>
        <row r="42">
          <cell r="H42" t="str">
            <v>105477-P.S.R. PISCO ELQUI</v>
          </cell>
          <cell r="I42">
            <v>1</v>
          </cell>
          <cell r="J42">
            <v>0</v>
          </cell>
          <cell r="K42">
            <v>0</v>
          </cell>
          <cell r="L42">
            <v>1</v>
          </cell>
        </row>
        <row r="43">
          <cell r="H43" t="str">
            <v>04106-VICUÑA</v>
          </cell>
          <cell r="I43">
            <v>27</v>
          </cell>
          <cell r="J43">
            <v>18</v>
          </cell>
          <cell r="K43">
            <v>23</v>
          </cell>
          <cell r="L43">
            <v>68</v>
          </cell>
        </row>
        <row r="44">
          <cell r="H44" t="str">
            <v>105107-HOSPITAL VICUÑA</v>
          </cell>
          <cell r="I44">
            <v>21</v>
          </cell>
          <cell r="J44">
            <v>14</v>
          </cell>
          <cell r="K44">
            <v>9</v>
          </cell>
          <cell r="L44">
            <v>44</v>
          </cell>
        </row>
        <row r="45">
          <cell r="H45" t="str">
            <v>105467-P.S.R. DIAGUITAS</v>
          </cell>
          <cell r="I45">
            <v>3</v>
          </cell>
          <cell r="J45">
            <v>0</v>
          </cell>
          <cell r="K45">
            <v>3</v>
          </cell>
          <cell r="L45">
            <v>6</v>
          </cell>
        </row>
        <row r="46">
          <cell r="H46" t="str">
            <v>105468-P.S.R. EL MOLLE</v>
          </cell>
          <cell r="I46">
            <v>0</v>
          </cell>
          <cell r="J46"/>
          <cell r="K46">
            <v>1</v>
          </cell>
          <cell r="L46">
            <v>1</v>
          </cell>
        </row>
        <row r="47">
          <cell r="H47" t="str">
            <v>105469-P.S.R. EL TAMBO</v>
          </cell>
          <cell r="I47">
            <v>0</v>
          </cell>
          <cell r="J47">
            <v>2</v>
          </cell>
          <cell r="K47">
            <v>1</v>
          </cell>
          <cell r="L47">
            <v>3</v>
          </cell>
        </row>
        <row r="48">
          <cell r="H48" t="str">
            <v>105470-P.S.R. HUANTA</v>
          </cell>
          <cell r="I48"/>
          <cell r="J48"/>
          <cell r="K48">
            <v>0</v>
          </cell>
          <cell r="L48">
            <v>0</v>
          </cell>
        </row>
        <row r="49">
          <cell r="H49" t="str">
            <v>105471-P.S.R. PERALILLO</v>
          </cell>
          <cell r="I49">
            <v>2</v>
          </cell>
          <cell r="J49">
            <v>0</v>
          </cell>
          <cell r="K49">
            <v>2</v>
          </cell>
          <cell r="L49">
            <v>4</v>
          </cell>
        </row>
        <row r="50">
          <cell r="H50" t="str">
            <v>105472-P.S.R. RIVADAVIA</v>
          </cell>
          <cell r="I50">
            <v>0</v>
          </cell>
          <cell r="J50">
            <v>1</v>
          </cell>
          <cell r="K50">
            <v>2</v>
          </cell>
          <cell r="L50">
            <v>3</v>
          </cell>
        </row>
        <row r="51">
          <cell r="H51" t="str">
            <v>105473-P.S.R. TALCUNA</v>
          </cell>
          <cell r="I51">
            <v>1</v>
          </cell>
          <cell r="J51">
            <v>1</v>
          </cell>
          <cell r="K51">
            <v>0</v>
          </cell>
          <cell r="L51">
            <v>2</v>
          </cell>
        </row>
        <row r="52">
          <cell r="H52" t="str">
            <v>105474-P.S.R. CHAPILCA</v>
          </cell>
          <cell r="I52">
            <v>0</v>
          </cell>
          <cell r="J52"/>
          <cell r="K52"/>
          <cell r="L52">
            <v>0</v>
          </cell>
        </row>
        <row r="53">
          <cell r="H53" t="str">
            <v>105502-P.S.R. CALINGASTA</v>
          </cell>
          <cell r="I53">
            <v>0</v>
          </cell>
          <cell r="J53">
            <v>0</v>
          </cell>
          <cell r="K53">
            <v>2</v>
          </cell>
          <cell r="L53">
            <v>2</v>
          </cell>
        </row>
        <row r="54">
          <cell r="H54" t="str">
            <v>105509-P.S.R. GUALLIGUAICA</v>
          </cell>
          <cell r="I54"/>
          <cell r="J54"/>
          <cell r="K54">
            <v>3</v>
          </cell>
          <cell r="L54">
            <v>3</v>
          </cell>
        </row>
        <row r="55">
          <cell r="H55" t="str">
            <v>04201-ILLAPEL</v>
          </cell>
          <cell r="I55">
            <v>27</v>
          </cell>
          <cell r="J55">
            <v>40</v>
          </cell>
          <cell r="K55">
            <v>31</v>
          </cell>
          <cell r="L55">
            <v>98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  <cell r="K56">
            <v>5</v>
          </cell>
          <cell r="L56">
            <v>19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4</v>
          </cell>
          <cell r="K57">
            <v>0</v>
          </cell>
          <cell r="L57">
            <v>4</v>
          </cell>
        </row>
        <row r="58">
          <cell r="H58" t="str">
            <v>105444-P.S.R. HUINTIL</v>
          </cell>
          <cell r="I58">
            <v>0</v>
          </cell>
          <cell r="J58">
            <v>0</v>
          </cell>
          <cell r="K58"/>
          <cell r="L58">
            <v>0</v>
          </cell>
        </row>
        <row r="59">
          <cell r="H59" t="str">
            <v>105445-P.S.R. LIMAHUIDA</v>
          </cell>
          <cell r="I59">
            <v>1</v>
          </cell>
          <cell r="J59">
            <v>0</v>
          </cell>
          <cell r="K59">
            <v>0</v>
          </cell>
          <cell r="L59">
            <v>1</v>
          </cell>
        </row>
        <row r="60">
          <cell r="H60" t="str">
            <v>105447-P.S.R. PERALILLO</v>
          </cell>
          <cell r="I60">
            <v>1</v>
          </cell>
          <cell r="J60">
            <v>0</v>
          </cell>
          <cell r="K60">
            <v>1</v>
          </cell>
          <cell r="L60">
            <v>2</v>
          </cell>
        </row>
        <row r="61">
          <cell r="H61" t="str">
            <v>105448-P.S.R. SANTA VIRGINIA</v>
          </cell>
          <cell r="I61">
            <v>0</v>
          </cell>
          <cell r="J61">
            <v>1</v>
          </cell>
          <cell r="K61">
            <v>2</v>
          </cell>
          <cell r="L61">
            <v>3</v>
          </cell>
        </row>
        <row r="62">
          <cell r="H62" t="str">
            <v>105485-P.S.R. PLAN DE HORNOS</v>
          </cell>
          <cell r="I62">
            <v>1</v>
          </cell>
          <cell r="J62">
            <v>1</v>
          </cell>
          <cell r="K62"/>
          <cell r="L62">
            <v>2</v>
          </cell>
        </row>
        <row r="63">
          <cell r="H63" t="str">
            <v>105486-P.S.R. TUNGA SUR</v>
          </cell>
          <cell r="I63"/>
          <cell r="J63"/>
          <cell r="K63">
            <v>2</v>
          </cell>
          <cell r="L63">
            <v>2</v>
          </cell>
        </row>
        <row r="64">
          <cell r="H64" t="str">
            <v>105487-P.S.R. CAÑAS UNO</v>
          </cell>
          <cell r="I64">
            <v>2</v>
          </cell>
          <cell r="J64">
            <v>1</v>
          </cell>
          <cell r="K64">
            <v>1</v>
          </cell>
          <cell r="L64">
            <v>4</v>
          </cell>
        </row>
        <row r="65">
          <cell r="H65" t="str">
            <v>105496-P.S.R. PINTACURA SUR</v>
          </cell>
          <cell r="I65"/>
          <cell r="J65">
            <v>0</v>
          </cell>
          <cell r="K65">
            <v>0</v>
          </cell>
          <cell r="L65">
            <v>0</v>
          </cell>
        </row>
        <row r="66">
          <cell r="H66" t="str">
            <v>105504-P.S.R. SOCAVON</v>
          </cell>
          <cell r="I66">
            <v>0</v>
          </cell>
          <cell r="J66">
            <v>0</v>
          </cell>
          <cell r="K66">
            <v>2</v>
          </cell>
          <cell r="L66">
            <v>2</v>
          </cell>
        </row>
        <row r="67">
          <cell r="H67" t="str">
            <v>200366-CESFAM URBANO II</v>
          </cell>
          <cell r="I67">
            <v>15</v>
          </cell>
          <cell r="J67">
            <v>26</v>
          </cell>
          <cell r="K67">
            <v>18</v>
          </cell>
          <cell r="L67">
            <v>59</v>
          </cell>
        </row>
        <row r="68">
          <cell r="H68" t="str">
            <v>04202-CANELA</v>
          </cell>
          <cell r="I68">
            <v>2</v>
          </cell>
          <cell r="J68">
            <v>2</v>
          </cell>
          <cell r="K68">
            <v>7</v>
          </cell>
          <cell r="L68">
            <v>11</v>
          </cell>
        </row>
        <row r="69">
          <cell r="H69" t="str">
            <v>105309-CES. RURAL CANELA</v>
          </cell>
          <cell r="I69">
            <v>2</v>
          </cell>
          <cell r="J69">
            <v>2</v>
          </cell>
          <cell r="K69">
            <v>5</v>
          </cell>
          <cell r="L69">
            <v>9</v>
          </cell>
        </row>
        <row r="70">
          <cell r="H70" t="str">
            <v xml:space="preserve">105450-P.S.R. MINCHA NORTE            </v>
          </cell>
          <cell r="I70"/>
          <cell r="J70">
            <v>0</v>
          </cell>
          <cell r="K70">
            <v>2</v>
          </cell>
          <cell r="L70">
            <v>2</v>
          </cell>
        </row>
        <row r="71">
          <cell r="H71" t="str">
            <v>105451-P.S.R. AGUA FRIA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105482-P.S.R. CANELA ALTA</v>
          </cell>
          <cell r="I72">
            <v>0</v>
          </cell>
          <cell r="J72"/>
          <cell r="K72">
            <v>0</v>
          </cell>
          <cell r="L72">
            <v>0</v>
          </cell>
        </row>
        <row r="73">
          <cell r="H73" t="str">
            <v>105483-P.S.R. LOS RULOS</v>
          </cell>
          <cell r="I73"/>
          <cell r="J73"/>
          <cell r="K73">
            <v>0</v>
          </cell>
          <cell r="L73">
            <v>0</v>
          </cell>
        </row>
        <row r="74">
          <cell r="H74" t="str">
            <v>105484-P.S.R. HUENTELAUQUEN</v>
          </cell>
          <cell r="I74">
            <v>0</v>
          </cell>
          <cell r="J74"/>
          <cell r="K74">
            <v>0</v>
          </cell>
          <cell r="L74">
            <v>0</v>
          </cell>
        </row>
        <row r="75">
          <cell r="H75" t="str">
            <v>04203-LOS VILOS</v>
          </cell>
          <cell r="I75">
            <v>13</v>
          </cell>
          <cell r="J75">
            <v>19</v>
          </cell>
          <cell r="K75">
            <v>14</v>
          </cell>
          <cell r="L75">
            <v>46</v>
          </cell>
        </row>
        <row r="76">
          <cell r="H76" t="str">
            <v>105108-HOSPITAL LOS VILOS</v>
          </cell>
          <cell r="I76">
            <v>7</v>
          </cell>
          <cell r="J76">
            <v>14</v>
          </cell>
          <cell r="K76">
            <v>10</v>
          </cell>
          <cell r="L76">
            <v>31</v>
          </cell>
        </row>
        <row r="77">
          <cell r="H77" t="str">
            <v xml:space="preserve">105478-P.S.R. CAIMANES                   </v>
          </cell>
          <cell r="I77">
            <v>2</v>
          </cell>
          <cell r="J77">
            <v>0</v>
          </cell>
          <cell r="K77">
            <v>1</v>
          </cell>
          <cell r="L77">
            <v>3</v>
          </cell>
        </row>
        <row r="78">
          <cell r="H78" t="str">
            <v>105479-P.S.R. GUANGUALI</v>
          </cell>
          <cell r="I78"/>
          <cell r="J78">
            <v>0</v>
          </cell>
          <cell r="K78">
            <v>1</v>
          </cell>
          <cell r="L78">
            <v>1</v>
          </cell>
        </row>
        <row r="79">
          <cell r="H79" t="str">
            <v>105480-P.S.R. QUILIMARI</v>
          </cell>
          <cell r="I79">
            <v>2</v>
          </cell>
          <cell r="J79">
            <v>3</v>
          </cell>
          <cell r="K79">
            <v>1</v>
          </cell>
          <cell r="L79">
            <v>6</v>
          </cell>
        </row>
        <row r="80">
          <cell r="H80" t="str">
            <v>105511-P.S.R. LOS CONDORES</v>
          </cell>
          <cell r="I80">
            <v>2</v>
          </cell>
          <cell r="J80">
            <v>2</v>
          </cell>
          <cell r="K80">
            <v>1</v>
          </cell>
          <cell r="L80">
            <v>5</v>
          </cell>
        </row>
        <row r="81">
          <cell r="H81" t="str">
            <v>04204-SALAMANCA</v>
          </cell>
          <cell r="I81">
            <v>15</v>
          </cell>
          <cell r="J81">
            <v>27</v>
          </cell>
          <cell r="K81">
            <v>15</v>
          </cell>
          <cell r="L81">
            <v>57</v>
          </cell>
        </row>
        <row r="82">
          <cell r="H82" t="str">
            <v>105104-HOSPITAL SALAMANCA</v>
          </cell>
          <cell r="I82">
            <v>8</v>
          </cell>
          <cell r="J82">
            <v>13</v>
          </cell>
          <cell r="K82">
            <v>8</v>
          </cell>
          <cell r="L82">
            <v>29</v>
          </cell>
        </row>
        <row r="83">
          <cell r="H83" t="str">
            <v xml:space="preserve">105452-P.S.R. CUNCUMEN                 </v>
          </cell>
          <cell r="I83">
            <v>1</v>
          </cell>
          <cell r="J83">
            <v>1</v>
          </cell>
          <cell r="K83">
            <v>0</v>
          </cell>
          <cell r="L83">
            <v>2</v>
          </cell>
        </row>
        <row r="84">
          <cell r="H84" t="str">
            <v>105453-P.S.R. TRANQUILLA</v>
          </cell>
          <cell r="I84">
            <v>2</v>
          </cell>
          <cell r="J84">
            <v>2</v>
          </cell>
          <cell r="K84">
            <v>1</v>
          </cell>
          <cell r="L84">
            <v>5</v>
          </cell>
        </row>
        <row r="85">
          <cell r="H85" t="str">
            <v>105455-P.S.R. CHILLEPIN</v>
          </cell>
          <cell r="I85">
            <v>2</v>
          </cell>
          <cell r="J85">
            <v>4</v>
          </cell>
          <cell r="K85">
            <v>1</v>
          </cell>
          <cell r="L85">
            <v>7</v>
          </cell>
        </row>
        <row r="86">
          <cell r="H86" t="str">
            <v>105456-P.S.R. LLIMPO</v>
          </cell>
          <cell r="I86"/>
          <cell r="J86">
            <v>0</v>
          </cell>
          <cell r="K86"/>
          <cell r="L86">
            <v>0</v>
          </cell>
        </row>
        <row r="87">
          <cell r="H87" t="str">
            <v>105457-P.S.R. SAN AGUSTIN</v>
          </cell>
          <cell r="I87"/>
          <cell r="J87">
            <v>1</v>
          </cell>
          <cell r="K87"/>
          <cell r="L87">
            <v>1</v>
          </cell>
        </row>
        <row r="88">
          <cell r="H88" t="str">
            <v>105458-P.S.R. TAHUINCO</v>
          </cell>
          <cell r="I88"/>
          <cell r="J88">
            <v>3</v>
          </cell>
          <cell r="K88">
            <v>2</v>
          </cell>
          <cell r="L88">
            <v>5</v>
          </cell>
        </row>
        <row r="89">
          <cell r="H89" t="str">
            <v>105491-P.S.R. QUELEN BAJO</v>
          </cell>
          <cell r="I89">
            <v>2</v>
          </cell>
          <cell r="J89">
            <v>2</v>
          </cell>
          <cell r="K89">
            <v>1</v>
          </cell>
          <cell r="L89">
            <v>5</v>
          </cell>
        </row>
        <row r="90">
          <cell r="H90" t="str">
            <v>105492-P.S.R. CAMISA</v>
          </cell>
          <cell r="I90">
            <v>0</v>
          </cell>
          <cell r="J90">
            <v>0</v>
          </cell>
          <cell r="K90"/>
          <cell r="L90">
            <v>0</v>
          </cell>
        </row>
        <row r="91">
          <cell r="H91" t="str">
            <v>105501-P.S.R. ARBOLEDA GRANDE</v>
          </cell>
          <cell r="I91"/>
          <cell r="J91">
            <v>1</v>
          </cell>
          <cell r="K91">
            <v>2</v>
          </cell>
          <cell r="L91">
            <v>3</v>
          </cell>
        </row>
        <row r="92">
          <cell r="H92" t="str">
            <v>04301-OVALLE</v>
          </cell>
          <cell r="I92">
            <v>104</v>
          </cell>
          <cell r="J92">
            <v>80</v>
          </cell>
          <cell r="K92">
            <v>120</v>
          </cell>
          <cell r="L92">
            <v>304</v>
          </cell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K93">
            <v>5</v>
          </cell>
          <cell r="L93">
            <v>12</v>
          </cell>
        </row>
        <row r="94">
          <cell r="H94" t="str">
            <v>105317-CES. JORGE JORDAN D.</v>
          </cell>
          <cell r="I94">
            <v>27</v>
          </cell>
          <cell r="J94">
            <v>13</v>
          </cell>
          <cell r="K94">
            <v>32</v>
          </cell>
          <cell r="L94">
            <v>72</v>
          </cell>
        </row>
        <row r="95">
          <cell r="H95" t="str">
            <v>105322-CES. MARCOS MACUADA</v>
          </cell>
          <cell r="I95">
            <v>45</v>
          </cell>
          <cell r="J95">
            <v>44</v>
          </cell>
          <cell r="K95">
            <v>42</v>
          </cell>
          <cell r="L95">
            <v>131</v>
          </cell>
        </row>
        <row r="96">
          <cell r="H96" t="str">
            <v>105324-CES. SOTAQUI</v>
          </cell>
          <cell r="I96">
            <v>4</v>
          </cell>
          <cell r="J96">
            <v>2</v>
          </cell>
          <cell r="K96">
            <v>7</v>
          </cell>
          <cell r="L96">
            <v>13</v>
          </cell>
        </row>
        <row r="97">
          <cell r="H97" t="str">
            <v>105415-P.S.R. BARRAZA</v>
          </cell>
          <cell r="I97"/>
          <cell r="J97">
            <v>2</v>
          </cell>
          <cell r="K97">
            <v>2</v>
          </cell>
          <cell r="L97">
            <v>4</v>
          </cell>
        </row>
        <row r="98">
          <cell r="H98" t="str">
            <v xml:space="preserve">105416-P.S.R. CAMARICO                  </v>
          </cell>
          <cell r="I98">
            <v>1</v>
          </cell>
          <cell r="J98">
            <v>1</v>
          </cell>
          <cell r="K98">
            <v>0</v>
          </cell>
          <cell r="L98">
            <v>2</v>
          </cell>
        </row>
        <row r="99">
          <cell r="H99" t="str">
            <v>105417-P.S.R. ALCONES BAJOS</v>
          </cell>
          <cell r="I99">
            <v>1</v>
          </cell>
          <cell r="J99">
            <v>0</v>
          </cell>
          <cell r="K99"/>
          <cell r="L99">
            <v>1</v>
          </cell>
        </row>
        <row r="100">
          <cell r="H100" t="str">
            <v>105419-P.S.R. LAS SOSSAS</v>
          </cell>
          <cell r="I100"/>
          <cell r="J100"/>
          <cell r="K100">
            <v>1</v>
          </cell>
          <cell r="L100">
            <v>1</v>
          </cell>
        </row>
        <row r="101">
          <cell r="H101" t="str">
            <v>105437-P.S.R. CHALINGA</v>
          </cell>
          <cell r="I101">
            <v>0</v>
          </cell>
          <cell r="J101"/>
          <cell r="K101"/>
          <cell r="L101">
            <v>0</v>
          </cell>
        </row>
        <row r="102">
          <cell r="H102" t="str">
            <v>105439-P.S.R. CERRO BLANCO</v>
          </cell>
          <cell r="I102">
            <v>1</v>
          </cell>
          <cell r="J102">
            <v>0</v>
          </cell>
          <cell r="K102"/>
          <cell r="L102">
            <v>1</v>
          </cell>
        </row>
        <row r="103">
          <cell r="H103" t="str">
            <v>105507-P.S.R. HUAMALATA</v>
          </cell>
          <cell r="I103">
            <v>2</v>
          </cell>
          <cell r="J103">
            <v>2</v>
          </cell>
          <cell r="K103">
            <v>2</v>
          </cell>
          <cell r="L103">
            <v>6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  <cell r="L104">
            <v>4</v>
          </cell>
        </row>
        <row r="105">
          <cell r="H105" t="str">
            <v>105722-CECOF SAN JOSE DE LA DEHESA</v>
          </cell>
          <cell r="I105">
            <v>10</v>
          </cell>
          <cell r="J105">
            <v>5</v>
          </cell>
          <cell r="K105">
            <v>8</v>
          </cell>
          <cell r="L105">
            <v>23</v>
          </cell>
        </row>
        <row r="106">
          <cell r="H106" t="str">
            <v>105723-CECOF LIMARI</v>
          </cell>
          <cell r="I106">
            <v>6</v>
          </cell>
          <cell r="J106">
            <v>4</v>
          </cell>
          <cell r="K106">
            <v>12</v>
          </cell>
          <cell r="L106">
            <v>22</v>
          </cell>
        </row>
        <row r="107">
          <cell r="H107" t="str">
            <v>200258-CECOF LOS COPIHUES</v>
          </cell>
          <cell r="I107">
            <v>0</v>
          </cell>
          <cell r="J107">
            <v>3</v>
          </cell>
          <cell r="K107">
            <v>5</v>
          </cell>
          <cell r="L107">
            <v>8</v>
          </cell>
        </row>
        <row r="108">
          <cell r="H108" t="str">
            <v>200367-CECOF COLONIA LIMARÍ</v>
          </cell>
          <cell r="I108">
            <v>1</v>
          </cell>
          <cell r="J108">
            <v>1</v>
          </cell>
          <cell r="K108">
            <v>2</v>
          </cell>
          <cell r="L108">
            <v>4</v>
          </cell>
        </row>
        <row r="109">
          <cell r="H109" t="str">
            <v>04302-COMBARBALÁ</v>
          </cell>
          <cell r="I109">
            <v>14</v>
          </cell>
          <cell r="J109">
            <v>5</v>
          </cell>
          <cell r="K109">
            <v>10</v>
          </cell>
          <cell r="L109">
            <v>29</v>
          </cell>
        </row>
        <row r="110">
          <cell r="H110" t="str">
            <v>105105-HOSPITAL COMBARBALÁ</v>
          </cell>
          <cell r="I110">
            <v>8</v>
          </cell>
          <cell r="J110">
            <v>3</v>
          </cell>
          <cell r="K110">
            <v>8</v>
          </cell>
          <cell r="L110">
            <v>19</v>
          </cell>
        </row>
        <row r="111">
          <cell r="H111" t="str">
            <v>105434-P.S.R. SAN MARCOS</v>
          </cell>
          <cell r="I111">
            <v>1</v>
          </cell>
          <cell r="J111">
            <v>1</v>
          </cell>
          <cell r="K111">
            <v>1</v>
          </cell>
          <cell r="L111">
            <v>3</v>
          </cell>
        </row>
        <row r="112">
          <cell r="H112" t="str">
            <v>105441-P.S.R. MANQUEHUA</v>
          </cell>
          <cell r="I112"/>
          <cell r="J112">
            <v>0</v>
          </cell>
          <cell r="K112">
            <v>0</v>
          </cell>
          <cell r="L112">
            <v>0</v>
          </cell>
        </row>
        <row r="113">
          <cell r="H113" t="str">
            <v xml:space="preserve">105459-P.S.R. BARRANCAS                </v>
          </cell>
          <cell r="I113">
            <v>0</v>
          </cell>
          <cell r="J113">
            <v>1</v>
          </cell>
          <cell r="K113"/>
          <cell r="L113">
            <v>1</v>
          </cell>
        </row>
        <row r="114">
          <cell r="H114" t="str">
            <v>105460-P.S.R. COGOTI 18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105462-P.S.R. EL SAUCE</v>
          </cell>
          <cell r="I115">
            <v>0</v>
          </cell>
          <cell r="J115">
            <v>0</v>
          </cell>
          <cell r="K115"/>
          <cell r="L115">
            <v>0</v>
          </cell>
        </row>
        <row r="116">
          <cell r="H116" t="str">
            <v>105463-P.S.R. QUILITAPIA</v>
          </cell>
          <cell r="I116">
            <v>2</v>
          </cell>
          <cell r="J116">
            <v>0</v>
          </cell>
          <cell r="K116">
            <v>0</v>
          </cell>
          <cell r="L116">
            <v>2</v>
          </cell>
        </row>
        <row r="117">
          <cell r="H117" t="str">
            <v>105464-P.S.R. LA LIGUA</v>
          </cell>
          <cell r="I117">
            <v>0</v>
          </cell>
          <cell r="J117">
            <v>0</v>
          </cell>
          <cell r="K117"/>
          <cell r="L117">
            <v>0</v>
          </cell>
        </row>
        <row r="118">
          <cell r="H118" t="str">
            <v>105465-P.S.R. RAMADILLA</v>
          </cell>
          <cell r="I118">
            <v>1</v>
          </cell>
          <cell r="J118"/>
          <cell r="K118">
            <v>1</v>
          </cell>
          <cell r="L118">
            <v>2</v>
          </cell>
        </row>
        <row r="119">
          <cell r="H119" t="str">
            <v>105466-P.S.R. VALLE HERMOSO</v>
          </cell>
          <cell r="I119">
            <v>0</v>
          </cell>
          <cell r="J119"/>
          <cell r="K119"/>
          <cell r="L119">
            <v>0</v>
          </cell>
        </row>
        <row r="120">
          <cell r="H120" t="str">
            <v>105490-P.S.R. EL DURAZNO</v>
          </cell>
          <cell r="I120">
            <v>1</v>
          </cell>
          <cell r="J120"/>
          <cell r="K120">
            <v>0</v>
          </cell>
          <cell r="L120">
            <v>1</v>
          </cell>
        </row>
        <row r="121">
          <cell r="H121" t="str">
            <v>04303-MONTE PATRIA</v>
          </cell>
          <cell r="I121">
            <v>34</v>
          </cell>
          <cell r="J121">
            <v>19</v>
          </cell>
          <cell r="K121">
            <v>38</v>
          </cell>
          <cell r="L121">
            <v>91</v>
          </cell>
        </row>
        <row r="122">
          <cell r="H122" t="str">
            <v>105307-CES. RURAL MONTE PATRIA</v>
          </cell>
          <cell r="I122">
            <v>7</v>
          </cell>
          <cell r="J122">
            <v>11</v>
          </cell>
          <cell r="K122">
            <v>6</v>
          </cell>
          <cell r="L122">
            <v>24</v>
          </cell>
        </row>
        <row r="123">
          <cell r="H123" t="str">
            <v>105311-CES. RURAL CHAÑARAL ALTO</v>
          </cell>
          <cell r="I123">
            <v>10</v>
          </cell>
          <cell r="J123">
            <v>2</v>
          </cell>
          <cell r="K123">
            <v>4</v>
          </cell>
          <cell r="L123">
            <v>16</v>
          </cell>
        </row>
        <row r="124">
          <cell r="H124" t="str">
            <v>105312-CES. RURAL CAREN</v>
          </cell>
          <cell r="I124">
            <v>1</v>
          </cell>
          <cell r="J124">
            <v>0</v>
          </cell>
          <cell r="K124">
            <v>3</v>
          </cell>
          <cell r="L124">
            <v>4</v>
          </cell>
        </row>
        <row r="125">
          <cell r="H125" t="str">
            <v>105318-CES. RURAL EL PALQUI</v>
          </cell>
          <cell r="I125">
            <v>11</v>
          </cell>
          <cell r="J125">
            <v>4</v>
          </cell>
          <cell r="K125">
            <v>17</v>
          </cell>
          <cell r="L125">
            <v>32</v>
          </cell>
        </row>
        <row r="126">
          <cell r="H126" t="str">
            <v>105425-P.S.R. CHILECITO</v>
          </cell>
          <cell r="I126">
            <v>0</v>
          </cell>
          <cell r="J126">
            <v>0</v>
          </cell>
          <cell r="K126">
            <v>2</v>
          </cell>
          <cell r="L126">
            <v>2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0</v>
          </cell>
          <cell r="L127">
            <v>1</v>
          </cell>
        </row>
        <row r="128">
          <cell r="H128" t="str">
            <v>105428-P.S.R. HUATULAME</v>
          </cell>
          <cell r="I128"/>
          <cell r="J128">
            <v>2</v>
          </cell>
          <cell r="K128">
            <v>1</v>
          </cell>
          <cell r="L128">
            <v>3</v>
          </cell>
        </row>
        <row r="129">
          <cell r="H129" t="str">
            <v>105430-P.S.R. MIALQUI</v>
          </cell>
          <cell r="I129"/>
          <cell r="J129"/>
          <cell r="K129">
            <v>1</v>
          </cell>
          <cell r="L129">
            <v>1</v>
          </cell>
        </row>
        <row r="130">
          <cell r="H130" t="str">
            <v>105431-P.S.R. PEDREGAL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</row>
        <row r="131">
          <cell r="H131" t="str">
            <v>105432-P.S.R. RAPEL</v>
          </cell>
          <cell r="I131">
            <v>2</v>
          </cell>
          <cell r="J131">
            <v>0</v>
          </cell>
          <cell r="K131"/>
          <cell r="L131">
            <v>2</v>
          </cell>
        </row>
        <row r="132">
          <cell r="H132" t="str">
            <v>105435-P.S.R. TULAHUEN</v>
          </cell>
          <cell r="I132">
            <v>1</v>
          </cell>
          <cell r="J132">
            <v>0</v>
          </cell>
          <cell r="K132">
            <v>4</v>
          </cell>
          <cell r="L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>
            <v>0</v>
          </cell>
          <cell r="L133">
            <v>1</v>
          </cell>
        </row>
        <row r="134">
          <cell r="H134" t="str">
            <v>105489-P.S.R. RAMADAS DE TULAHUEN</v>
          </cell>
          <cell r="I134">
            <v>0</v>
          </cell>
          <cell r="J134"/>
          <cell r="K134">
            <v>0</v>
          </cell>
          <cell r="L134">
            <v>0</v>
          </cell>
        </row>
        <row r="135">
          <cell r="H135" t="str">
            <v>04304-PUNITAQUI</v>
          </cell>
          <cell r="I135">
            <v>14</v>
          </cell>
          <cell r="J135">
            <v>8</v>
          </cell>
          <cell r="K135">
            <v>16</v>
          </cell>
          <cell r="L135">
            <v>38</v>
          </cell>
        </row>
        <row r="136">
          <cell r="H136" t="str">
            <v>105308-CES. RURAL PUNITAQUI</v>
          </cell>
          <cell r="I136">
            <v>14</v>
          </cell>
          <cell r="J136">
            <v>8</v>
          </cell>
          <cell r="K136">
            <v>16</v>
          </cell>
          <cell r="L136">
            <v>38</v>
          </cell>
        </row>
        <row r="137">
          <cell r="H137" t="str">
            <v>105440-P.S.R. DIVISADERO</v>
          </cell>
          <cell r="I137">
            <v>0</v>
          </cell>
          <cell r="J137"/>
          <cell r="K137"/>
          <cell r="L137">
            <v>0</v>
          </cell>
        </row>
        <row r="138">
          <cell r="H138" t="str">
            <v xml:space="preserve">105508-P.S.R. EL PARRAL DE QUILES  </v>
          </cell>
          <cell r="I138"/>
          <cell r="J138"/>
          <cell r="K138">
            <v>0</v>
          </cell>
          <cell r="L138">
            <v>0</v>
          </cell>
        </row>
        <row r="139">
          <cell r="H139" t="str">
            <v>04305-RIO HURTADO</v>
          </cell>
          <cell r="I139">
            <v>3</v>
          </cell>
          <cell r="J139">
            <v>1</v>
          </cell>
          <cell r="K139">
            <v>4</v>
          </cell>
          <cell r="L139">
            <v>8</v>
          </cell>
        </row>
        <row r="140">
          <cell r="H140" t="str">
            <v>105310-CES. RURAL PICHASCA</v>
          </cell>
          <cell r="I140">
            <v>3</v>
          </cell>
          <cell r="J140">
            <v>0</v>
          </cell>
          <cell r="K140">
            <v>3</v>
          </cell>
          <cell r="L140">
            <v>6</v>
          </cell>
        </row>
        <row r="141">
          <cell r="H141" t="str">
            <v>105409-P.S.R. EL CHAÑAR</v>
          </cell>
          <cell r="I141"/>
          <cell r="J141">
            <v>0</v>
          </cell>
          <cell r="K141">
            <v>0</v>
          </cell>
          <cell r="L141">
            <v>0</v>
          </cell>
        </row>
        <row r="142">
          <cell r="H142" t="str">
            <v>105410-P.S.R. HURTADO</v>
          </cell>
          <cell r="I142">
            <v>0</v>
          </cell>
          <cell r="J142"/>
          <cell r="K142">
            <v>0</v>
          </cell>
          <cell r="L142">
            <v>0</v>
          </cell>
        </row>
        <row r="143">
          <cell r="H143" t="str">
            <v>105411-P.S.R. LAS BREAS</v>
          </cell>
          <cell r="I143"/>
          <cell r="J143"/>
          <cell r="K143">
            <v>0</v>
          </cell>
          <cell r="L143">
            <v>0</v>
          </cell>
        </row>
        <row r="144">
          <cell r="H144" t="str">
            <v>105413-P.S.R. SAMO ALTO</v>
          </cell>
          <cell r="I144"/>
          <cell r="J144">
            <v>1</v>
          </cell>
          <cell r="K144">
            <v>0</v>
          </cell>
          <cell r="L144">
            <v>1</v>
          </cell>
        </row>
        <row r="145">
          <cell r="H145" t="str">
            <v>105414-P.S.R. SERON</v>
          </cell>
          <cell r="I145">
            <v>0</v>
          </cell>
          <cell r="J145"/>
          <cell r="K145">
            <v>1</v>
          </cell>
          <cell r="L145">
            <v>1</v>
          </cell>
        </row>
        <row r="146">
          <cell r="H146" t="str">
            <v>Total general</v>
          </cell>
          <cell r="I146">
            <v>724</v>
          </cell>
          <cell r="J146">
            <v>511</v>
          </cell>
          <cell r="K146">
            <v>715</v>
          </cell>
          <cell r="L146">
            <v>1950</v>
          </cell>
        </row>
      </sheetData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</v>
          </cell>
          <cell r="J5">
            <v>16</v>
          </cell>
          <cell r="K5">
            <v>151</v>
          </cell>
          <cell r="L5">
            <v>189</v>
          </cell>
        </row>
        <row r="6">
          <cell r="H6" t="str">
            <v>105300-CES. CARDENAL CARO</v>
          </cell>
          <cell r="I6">
            <v>2</v>
          </cell>
          <cell r="J6"/>
          <cell r="K6">
            <v>2</v>
          </cell>
          <cell r="L6">
            <v>4</v>
          </cell>
        </row>
        <row r="7">
          <cell r="H7" t="str">
            <v>105301-CES. LAS COMPAÑIAS</v>
          </cell>
          <cell r="I7">
            <v>5</v>
          </cell>
          <cell r="J7"/>
          <cell r="K7">
            <v>17</v>
          </cell>
          <cell r="L7">
            <v>22</v>
          </cell>
        </row>
        <row r="8">
          <cell r="H8" t="str">
            <v>105313-CES. SCHAFFHAUSER</v>
          </cell>
          <cell r="I8"/>
          <cell r="J8">
            <v>1</v>
          </cell>
          <cell r="K8">
            <v>95</v>
          </cell>
          <cell r="L8">
            <v>96</v>
          </cell>
        </row>
        <row r="9">
          <cell r="H9" t="str">
            <v>105319-CES. CARDENAL R.S.H.</v>
          </cell>
          <cell r="I9"/>
          <cell r="J9"/>
          <cell r="K9">
            <v>23</v>
          </cell>
          <cell r="L9">
            <v>23</v>
          </cell>
        </row>
        <row r="10">
          <cell r="H10" t="str">
            <v>105325-CESFAM JUAN PABLO II</v>
          </cell>
          <cell r="I10">
            <v>9</v>
          </cell>
          <cell r="J10">
            <v>5</v>
          </cell>
          <cell r="K10">
            <v>8</v>
          </cell>
          <cell r="L10">
            <v>22</v>
          </cell>
        </row>
        <row r="11">
          <cell r="H11" t="str">
            <v xml:space="preserve">105400-P.S.R. ALGARROBITO            </v>
          </cell>
          <cell r="I11">
            <v>2</v>
          </cell>
          <cell r="J11">
            <v>4</v>
          </cell>
          <cell r="K11">
            <v>2</v>
          </cell>
          <cell r="L11">
            <v>8</v>
          </cell>
        </row>
        <row r="12">
          <cell r="H12" t="str">
            <v>105402-P.S.R. EL ROMERO</v>
          </cell>
          <cell r="I12"/>
          <cell r="J12">
            <v>0</v>
          </cell>
          <cell r="K12"/>
          <cell r="L12">
            <v>0</v>
          </cell>
        </row>
        <row r="13">
          <cell r="H13" t="str">
            <v>105700-CECOF VILLA EL INDIO</v>
          </cell>
          <cell r="I13">
            <v>4</v>
          </cell>
          <cell r="J13">
            <v>1</v>
          </cell>
          <cell r="K13">
            <v>1</v>
          </cell>
          <cell r="L13">
            <v>6</v>
          </cell>
        </row>
        <row r="14">
          <cell r="H14" t="str">
            <v>105701-CECOF VILLA ALEMANIA</v>
          </cell>
          <cell r="I14">
            <v>0</v>
          </cell>
          <cell r="J14">
            <v>5</v>
          </cell>
          <cell r="K14">
            <v>1</v>
          </cell>
          <cell r="L14">
            <v>6</v>
          </cell>
        </row>
        <row r="15">
          <cell r="H15" t="str">
            <v>105702-CECOF VILLA LAMBERT</v>
          </cell>
          <cell r="I15"/>
          <cell r="J15"/>
          <cell r="K15">
            <v>1</v>
          </cell>
          <cell r="L15">
            <v>1</v>
          </cell>
        </row>
        <row r="16">
          <cell r="H16" t="str">
            <v>200402-CECOF ARCOS DE PINAMAR</v>
          </cell>
          <cell r="I16"/>
          <cell r="J16"/>
          <cell r="K16">
            <v>1</v>
          </cell>
          <cell r="L16">
            <v>1</v>
          </cell>
        </row>
        <row r="17">
          <cell r="H17" t="str">
            <v>04102-COQUIMBO</v>
          </cell>
          <cell r="I17">
            <v>105</v>
          </cell>
          <cell r="J17">
            <v>71</v>
          </cell>
          <cell r="K17">
            <v>86</v>
          </cell>
          <cell r="L17">
            <v>262</v>
          </cell>
        </row>
        <row r="18">
          <cell r="H18" t="str">
            <v>105303-CES. SAN JUAN</v>
          </cell>
          <cell r="I18">
            <v>21</v>
          </cell>
          <cell r="J18">
            <v>11</v>
          </cell>
          <cell r="K18">
            <v>8</v>
          </cell>
          <cell r="L18">
            <v>40</v>
          </cell>
        </row>
        <row r="19">
          <cell r="H19" t="str">
            <v>105304-CES. SANTA CECILIA</v>
          </cell>
          <cell r="I19">
            <v>10</v>
          </cell>
          <cell r="J19">
            <v>7</v>
          </cell>
          <cell r="K19">
            <v>14</v>
          </cell>
          <cell r="L19">
            <v>31</v>
          </cell>
        </row>
        <row r="20">
          <cell r="H20" t="str">
            <v>105305-CES. TIERRAS BLANCAS</v>
          </cell>
          <cell r="I20">
            <v>58</v>
          </cell>
          <cell r="J20">
            <v>44</v>
          </cell>
          <cell r="K20">
            <v>48</v>
          </cell>
          <cell r="L20">
            <v>150</v>
          </cell>
        </row>
        <row r="21">
          <cell r="H21" t="str">
            <v>105323-CES. DR. SERGIO AGUILAR</v>
          </cell>
          <cell r="I21">
            <v>5</v>
          </cell>
          <cell r="J21">
            <v>1</v>
          </cell>
          <cell r="K21">
            <v>5</v>
          </cell>
          <cell r="L21">
            <v>11</v>
          </cell>
        </row>
        <row r="22">
          <cell r="H22" t="str">
            <v>105406-P.S.R. PAN DE AZUCAR</v>
          </cell>
          <cell r="I22">
            <v>2</v>
          </cell>
          <cell r="J22">
            <v>4</v>
          </cell>
          <cell r="K22">
            <v>1</v>
          </cell>
          <cell r="L22">
            <v>7</v>
          </cell>
        </row>
        <row r="23">
          <cell r="H23" t="str">
            <v>105407-P.S.R. TAMBILLOS</v>
          </cell>
          <cell r="I23"/>
          <cell r="J23">
            <v>1</v>
          </cell>
          <cell r="K23"/>
          <cell r="L23">
            <v>1</v>
          </cell>
        </row>
        <row r="24">
          <cell r="H24" t="str">
            <v>105705-CECOF EL ALBA</v>
          </cell>
          <cell r="I24">
            <v>9</v>
          </cell>
          <cell r="J24">
            <v>3</v>
          </cell>
          <cell r="K24">
            <v>10</v>
          </cell>
          <cell r="L24">
            <v>22</v>
          </cell>
        </row>
        <row r="25">
          <cell r="H25" t="str">
            <v>04103-ANDACOLLO</v>
          </cell>
          <cell r="I25">
            <v>1</v>
          </cell>
          <cell r="J25"/>
          <cell r="K25"/>
          <cell r="L25">
            <v>1</v>
          </cell>
        </row>
        <row r="26">
          <cell r="H26" t="str">
            <v>105106-HOSPITAL ANDACOLLO</v>
          </cell>
          <cell r="I26">
            <v>1</v>
          </cell>
          <cell r="J26"/>
          <cell r="K26"/>
          <cell r="L26">
            <v>1</v>
          </cell>
        </row>
        <row r="27">
          <cell r="H27" t="str">
            <v>04106-VICUÑA</v>
          </cell>
          <cell r="I27">
            <v>3</v>
          </cell>
          <cell r="J27"/>
          <cell r="K27">
            <v>21</v>
          </cell>
          <cell r="L27">
            <v>24</v>
          </cell>
        </row>
        <row r="28">
          <cell r="H28" t="str">
            <v>105468-P.S.R. EL MOLLE</v>
          </cell>
          <cell r="I28">
            <v>3</v>
          </cell>
          <cell r="J28"/>
          <cell r="K28"/>
          <cell r="L28">
            <v>3</v>
          </cell>
        </row>
        <row r="29">
          <cell r="H29" t="str">
            <v>105471-P.S.R. PERALILLO</v>
          </cell>
          <cell r="I29"/>
          <cell r="J29"/>
          <cell r="K29">
            <v>7</v>
          </cell>
          <cell r="L29">
            <v>7</v>
          </cell>
        </row>
        <row r="30">
          <cell r="H30" t="str">
            <v>105472-P.S.R. RIVADAVIA</v>
          </cell>
          <cell r="I30"/>
          <cell r="J30"/>
          <cell r="K30">
            <v>13</v>
          </cell>
          <cell r="L30">
            <v>13</v>
          </cell>
        </row>
        <row r="31">
          <cell r="H31" t="str">
            <v>105502-P.S.R. CALINGASTA</v>
          </cell>
          <cell r="I31"/>
          <cell r="J31"/>
          <cell r="K31">
            <v>1</v>
          </cell>
          <cell r="L31">
            <v>1</v>
          </cell>
        </row>
        <row r="32">
          <cell r="H32" t="str">
            <v>04201-ILLAPEL</v>
          </cell>
          <cell r="I32"/>
          <cell r="J32"/>
          <cell r="K32">
            <v>86</v>
          </cell>
          <cell r="L32">
            <v>86</v>
          </cell>
        </row>
        <row r="33">
          <cell r="H33" t="str">
            <v>105326-CESFAM SAN RAFAEL</v>
          </cell>
          <cell r="I33"/>
          <cell r="J33"/>
          <cell r="K33">
            <v>26</v>
          </cell>
          <cell r="L33">
            <v>26</v>
          </cell>
        </row>
        <row r="34">
          <cell r="H34" t="str">
            <v xml:space="preserve">105443-P.S.R. CARCAMO                   </v>
          </cell>
          <cell r="I34"/>
          <cell r="J34"/>
          <cell r="K34">
            <v>7</v>
          </cell>
          <cell r="L34">
            <v>7</v>
          </cell>
        </row>
        <row r="35">
          <cell r="H35" t="str">
            <v>105448-P.S.R. SANTA VIRGINIA</v>
          </cell>
          <cell r="I35"/>
          <cell r="J35"/>
          <cell r="K35">
            <v>16</v>
          </cell>
          <cell r="L35">
            <v>16</v>
          </cell>
        </row>
        <row r="36">
          <cell r="H36" t="str">
            <v>105485-P.S.R. PLAN DE HORNOS</v>
          </cell>
          <cell r="I36"/>
          <cell r="J36"/>
          <cell r="K36">
            <v>37</v>
          </cell>
          <cell r="L36">
            <v>37</v>
          </cell>
        </row>
        <row r="37">
          <cell r="H37" t="str">
            <v>04203-LOS VILOS</v>
          </cell>
          <cell r="I37"/>
          <cell r="J37">
            <v>1</v>
          </cell>
          <cell r="K37"/>
          <cell r="L37">
            <v>1</v>
          </cell>
        </row>
        <row r="38">
          <cell r="H38" t="str">
            <v>105108-HOSPITAL LOS VILOS</v>
          </cell>
          <cell r="I38"/>
          <cell r="J38">
            <v>1</v>
          </cell>
          <cell r="K38"/>
          <cell r="L38">
            <v>1</v>
          </cell>
        </row>
        <row r="39">
          <cell r="H39" t="str">
            <v>04204-SALAMANCA</v>
          </cell>
          <cell r="I39"/>
          <cell r="J39"/>
          <cell r="K39">
            <v>11</v>
          </cell>
          <cell r="L39">
            <v>11</v>
          </cell>
        </row>
        <row r="40">
          <cell r="H40" t="str">
            <v>105491-P.S.R. QUELEN BAJO</v>
          </cell>
          <cell r="I40"/>
          <cell r="J40"/>
          <cell r="K40">
            <v>11</v>
          </cell>
          <cell r="L40">
            <v>11</v>
          </cell>
        </row>
        <row r="41">
          <cell r="H41" t="str">
            <v>04301-OVALLE</v>
          </cell>
          <cell r="I41">
            <v>12</v>
          </cell>
          <cell r="J41">
            <v>5</v>
          </cell>
          <cell r="K41">
            <v>26</v>
          </cell>
          <cell r="L41">
            <v>43</v>
          </cell>
        </row>
        <row r="42">
          <cell r="H42" t="str">
            <v>105317-CES. JORGE JORDAN D.</v>
          </cell>
          <cell r="I42"/>
          <cell r="J42"/>
          <cell r="K42">
            <v>17</v>
          </cell>
          <cell r="L42">
            <v>17</v>
          </cell>
        </row>
        <row r="43">
          <cell r="H43" t="str">
            <v>105723-CECOF LIMARI</v>
          </cell>
          <cell r="I43">
            <v>11</v>
          </cell>
          <cell r="J43">
            <v>4</v>
          </cell>
          <cell r="K43">
            <v>9</v>
          </cell>
          <cell r="L43">
            <v>24</v>
          </cell>
        </row>
        <row r="44">
          <cell r="H44" t="str">
            <v>200367-CECOF COLONIA LIMARÍ</v>
          </cell>
          <cell r="I44">
            <v>1</v>
          </cell>
          <cell r="J44">
            <v>1</v>
          </cell>
          <cell r="K44"/>
          <cell r="L44">
            <v>2</v>
          </cell>
        </row>
        <row r="45">
          <cell r="H45" t="str">
            <v>04303-MONTE PATRIA</v>
          </cell>
          <cell r="I45"/>
          <cell r="J45">
            <v>2</v>
          </cell>
          <cell r="K45">
            <v>6</v>
          </cell>
          <cell r="L45">
            <v>8</v>
          </cell>
        </row>
        <row r="46">
          <cell r="H46" t="str">
            <v>105307-CES. RURAL MONTE PATRIA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105311-CES. RURAL CHAÑARAL ALTO</v>
          </cell>
          <cell r="I47"/>
          <cell r="J47"/>
          <cell r="K47">
            <v>5</v>
          </cell>
          <cell r="L47">
            <v>5</v>
          </cell>
        </row>
        <row r="48">
          <cell r="H48" t="str">
            <v>Total general</v>
          </cell>
          <cell r="I48">
            <v>143</v>
          </cell>
          <cell r="J48">
            <v>95</v>
          </cell>
          <cell r="K48">
            <v>387</v>
          </cell>
          <cell r="L48">
            <v>625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504</v>
          </cell>
          <cell r="J5">
            <v>355</v>
          </cell>
          <cell r="K5">
            <v>1068</v>
          </cell>
          <cell r="L5">
            <v>1927</v>
          </cell>
        </row>
        <row r="6">
          <cell r="H6" t="str">
            <v>105300-CES. CARDENAL CARO</v>
          </cell>
          <cell r="I6">
            <v>48</v>
          </cell>
          <cell r="J6">
            <v>70</v>
          </cell>
          <cell r="K6">
            <v>133</v>
          </cell>
          <cell r="L6">
            <v>251</v>
          </cell>
        </row>
        <row r="7">
          <cell r="H7" t="str">
            <v>105301-CES. LAS COMPAÑIAS</v>
          </cell>
          <cell r="I7">
            <v>3</v>
          </cell>
          <cell r="J7">
            <v>33</v>
          </cell>
          <cell r="K7">
            <v>111</v>
          </cell>
          <cell r="L7">
            <v>147</v>
          </cell>
        </row>
        <row r="8">
          <cell r="H8" t="str">
            <v>105302-CES. PEDRO AGUIRRE C.</v>
          </cell>
          <cell r="I8">
            <v>47</v>
          </cell>
          <cell r="J8">
            <v>52</v>
          </cell>
          <cell r="K8">
            <v>59</v>
          </cell>
          <cell r="L8">
            <v>158</v>
          </cell>
        </row>
        <row r="9">
          <cell r="H9" t="str">
            <v>105313-CES. SCHAFFHAUSER</v>
          </cell>
          <cell r="I9">
            <v>294</v>
          </cell>
          <cell r="J9">
            <v>16</v>
          </cell>
          <cell r="K9">
            <v>603</v>
          </cell>
          <cell r="L9">
            <v>913</v>
          </cell>
        </row>
        <row r="10">
          <cell r="H10" t="str">
            <v>105319-CES. CARDENAL R.S.H.</v>
          </cell>
          <cell r="I10">
            <v>63</v>
          </cell>
          <cell r="J10">
            <v>92</v>
          </cell>
          <cell r="K10">
            <v>71</v>
          </cell>
          <cell r="L10">
            <v>226</v>
          </cell>
        </row>
        <row r="11">
          <cell r="H11" t="str">
            <v>105325-CESFAM JUAN PABLO II</v>
          </cell>
          <cell r="I11">
            <v>17</v>
          </cell>
          <cell r="J11">
            <v>36</v>
          </cell>
          <cell r="K11">
            <v>25</v>
          </cell>
          <cell r="L11">
            <v>78</v>
          </cell>
        </row>
        <row r="12">
          <cell r="H12" t="str">
            <v xml:space="preserve">105400-P.S.R. ALGARROBITO            </v>
          </cell>
          <cell r="I12"/>
          <cell r="J12"/>
          <cell r="K12">
            <v>4</v>
          </cell>
          <cell r="L12">
            <v>4</v>
          </cell>
        </row>
        <row r="13">
          <cell r="H13" t="str">
            <v>105402-P.S.R. EL ROMERO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8</v>
          </cell>
          <cell r="J15">
            <v>16</v>
          </cell>
          <cell r="K15">
            <v>12</v>
          </cell>
          <cell r="L15">
            <v>36</v>
          </cell>
        </row>
        <row r="16">
          <cell r="H16" t="str">
            <v>200402-CECOF ARCOS DE PINAMAR</v>
          </cell>
          <cell r="I16">
            <v>24</v>
          </cell>
          <cell r="J16">
            <v>40</v>
          </cell>
          <cell r="K16">
            <v>47</v>
          </cell>
          <cell r="L16">
            <v>111</v>
          </cell>
        </row>
        <row r="17">
          <cell r="H17" t="str">
            <v>04102-COQUIMBO</v>
          </cell>
          <cell r="I17">
            <v>470</v>
          </cell>
          <cell r="J17">
            <v>465</v>
          </cell>
          <cell r="K17">
            <v>489</v>
          </cell>
          <cell r="L17">
            <v>1424</v>
          </cell>
        </row>
        <row r="18">
          <cell r="H18" t="str">
            <v>105303-CES. SAN JUAN</v>
          </cell>
          <cell r="I18">
            <v>56</v>
          </cell>
          <cell r="J18">
            <v>69</v>
          </cell>
          <cell r="K18">
            <v>81</v>
          </cell>
          <cell r="L18">
            <v>206</v>
          </cell>
        </row>
        <row r="19">
          <cell r="H19" t="str">
            <v>105304-CES. SANTA CECILIA</v>
          </cell>
          <cell r="I19">
            <v>68</v>
          </cell>
          <cell r="J19">
            <v>97</v>
          </cell>
          <cell r="K19">
            <v>80</v>
          </cell>
          <cell r="L19">
            <v>245</v>
          </cell>
        </row>
        <row r="20">
          <cell r="H20" t="str">
            <v>105305-CES. TIERRAS BLANCAS</v>
          </cell>
          <cell r="I20">
            <v>72</v>
          </cell>
          <cell r="J20">
            <v>60</v>
          </cell>
          <cell r="K20">
            <v>101</v>
          </cell>
          <cell r="L20">
            <v>233</v>
          </cell>
        </row>
        <row r="21">
          <cell r="H21" t="str">
            <v>105321-CES. RURAL  TONGOY</v>
          </cell>
          <cell r="I21">
            <v>20</v>
          </cell>
          <cell r="J21">
            <v>17</v>
          </cell>
          <cell r="K21">
            <v>27</v>
          </cell>
          <cell r="L21">
            <v>64</v>
          </cell>
        </row>
        <row r="22">
          <cell r="H22" t="str">
            <v>105323-CES. DR. SERGIO AGUILAR</v>
          </cell>
          <cell r="I22">
            <v>164</v>
          </cell>
          <cell r="J22">
            <v>138</v>
          </cell>
          <cell r="K22">
            <v>125</v>
          </cell>
          <cell r="L22">
            <v>427</v>
          </cell>
        </row>
        <row r="23">
          <cell r="H23" t="str">
            <v>105405-P.S.R. GUANAQUEROS</v>
          </cell>
          <cell r="I23">
            <v>4</v>
          </cell>
          <cell r="J23">
            <v>5</v>
          </cell>
          <cell r="K23">
            <v>5</v>
          </cell>
          <cell r="L23">
            <v>14</v>
          </cell>
        </row>
        <row r="24">
          <cell r="H24" t="str">
            <v>105406-P.S.R. PAN DE AZUCAR</v>
          </cell>
          <cell r="I24">
            <v>31</v>
          </cell>
          <cell r="J24">
            <v>23</v>
          </cell>
          <cell r="K24">
            <v>17</v>
          </cell>
          <cell r="L24">
            <v>71</v>
          </cell>
        </row>
        <row r="25">
          <cell r="H25" t="str">
            <v>105705-CECOF EL ALBA</v>
          </cell>
          <cell r="I25">
            <v>24</v>
          </cell>
          <cell r="J25">
            <v>24</v>
          </cell>
          <cell r="K25">
            <v>21</v>
          </cell>
          <cell r="L25">
            <v>69</v>
          </cell>
        </row>
        <row r="26">
          <cell r="H26" t="str">
            <v>200273-CECOF PUNTA MIRA</v>
          </cell>
          <cell r="I26">
            <v>31</v>
          </cell>
          <cell r="J26">
            <v>32</v>
          </cell>
          <cell r="K26">
            <v>32</v>
          </cell>
          <cell r="L26">
            <v>95</v>
          </cell>
        </row>
        <row r="27">
          <cell r="H27" t="str">
            <v>04103-ANDACOLLO</v>
          </cell>
          <cell r="I27"/>
          <cell r="J27">
            <v>6</v>
          </cell>
          <cell r="K27">
            <v>2</v>
          </cell>
          <cell r="L27">
            <v>8</v>
          </cell>
        </row>
        <row r="28">
          <cell r="H28" t="str">
            <v>105106-HOSPITAL ANDACOLLO</v>
          </cell>
          <cell r="I28"/>
          <cell r="J28">
            <v>6</v>
          </cell>
          <cell r="K28">
            <v>2</v>
          </cell>
          <cell r="L28">
            <v>8</v>
          </cell>
        </row>
        <row r="29">
          <cell r="H29" t="str">
            <v>04105-PAIHUANO</v>
          </cell>
          <cell r="I29"/>
          <cell r="J29"/>
          <cell r="K29">
            <v>0</v>
          </cell>
          <cell r="L29">
            <v>0</v>
          </cell>
        </row>
        <row r="30">
          <cell r="H30" t="str">
            <v>105306-CES. PAIHUANO</v>
          </cell>
          <cell r="I30"/>
          <cell r="J30"/>
          <cell r="K30">
            <v>0</v>
          </cell>
          <cell r="L30">
            <v>0</v>
          </cell>
        </row>
        <row r="31">
          <cell r="H31" t="str">
            <v>04106-VICUÑA</v>
          </cell>
          <cell r="I31">
            <v>40</v>
          </cell>
          <cell r="J31">
            <v>44</v>
          </cell>
          <cell r="K31">
            <v>62</v>
          </cell>
          <cell r="L31">
            <v>146</v>
          </cell>
        </row>
        <row r="32">
          <cell r="H32" t="str">
            <v>105107-HOSPITAL VICUÑA</v>
          </cell>
          <cell r="I32">
            <v>25</v>
          </cell>
          <cell r="J32">
            <v>21</v>
          </cell>
          <cell r="K32">
            <v>45</v>
          </cell>
          <cell r="L32">
            <v>91</v>
          </cell>
        </row>
        <row r="33">
          <cell r="H33" t="str">
            <v>105467-P.S.R. DIAGUITAS</v>
          </cell>
          <cell r="I33">
            <v>10</v>
          </cell>
          <cell r="J33">
            <v>13</v>
          </cell>
          <cell r="K33">
            <v>1</v>
          </cell>
          <cell r="L33">
            <v>24</v>
          </cell>
        </row>
        <row r="34">
          <cell r="H34" t="str">
            <v>105469-P.S.R. EL TAMBO</v>
          </cell>
          <cell r="I34"/>
          <cell r="J34">
            <v>4</v>
          </cell>
          <cell r="K34">
            <v>9</v>
          </cell>
          <cell r="L34">
            <v>13</v>
          </cell>
        </row>
        <row r="35">
          <cell r="H35" t="str">
            <v>105502-P.S.R. CALINGASTA</v>
          </cell>
          <cell r="I35">
            <v>5</v>
          </cell>
          <cell r="J35">
            <v>6</v>
          </cell>
          <cell r="K35">
            <v>7</v>
          </cell>
          <cell r="L35">
            <v>18</v>
          </cell>
        </row>
        <row r="36">
          <cell r="H36" t="str">
            <v>04201-ILLAPEL</v>
          </cell>
          <cell r="I36">
            <v>98</v>
          </cell>
          <cell r="J36">
            <v>111</v>
          </cell>
          <cell r="K36">
            <v>80</v>
          </cell>
          <cell r="L36">
            <v>289</v>
          </cell>
        </row>
        <row r="37">
          <cell r="H37" t="str">
            <v>105326-CESFAM SAN RAFAEL</v>
          </cell>
          <cell r="I37">
            <v>23</v>
          </cell>
          <cell r="J37">
            <v>21</v>
          </cell>
          <cell r="K37">
            <v>12</v>
          </cell>
          <cell r="L37">
            <v>56</v>
          </cell>
        </row>
        <row r="38">
          <cell r="H38" t="str">
            <v xml:space="preserve">105443-P.S.R. CARCAMO                   </v>
          </cell>
          <cell r="I38"/>
          <cell r="J38">
            <v>1</v>
          </cell>
          <cell r="K38">
            <v>2</v>
          </cell>
          <cell r="L38">
            <v>3</v>
          </cell>
        </row>
        <row r="39">
          <cell r="H39" t="str">
            <v>105444-P.S.R. HUINTIL</v>
          </cell>
          <cell r="I39">
            <v>3</v>
          </cell>
          <cell r="J39">
            <v>1</v>
          </cell>
          <cell r="K39">
            <v>1</v>
          </cell>
          <cell r="L39">
            <v>5</v>
          </cell>
        </row>
        <row r="40">
          <cell r="H40" t="str">
            <v>105445-P.S.R. LIMAHUIDA</v>
          </cell>
          <cell r="I40">
            <v>1</v>
          </cell>
          <cell r="J40">
            <v>3</v>
          </cell>
          <cell r="K40"/>
          <cell r="L40">
            <v>4</v>
          </cell>
        </row>
        <row r="41">
          <cell r="H41" t="str">
            <v>105447-P.S.R. PERALILLO</v>
          </cell>
          <cell r="I41">
            <v>1</v>
          </cell>
          <cell r="J41">
            <v>2</v>
          </cell>
          <cell r="K41">
            <v>3</v>
          </cell>
          <cell r="L41">
            <v>6</v>
          </cell>
        </row>
        <row r="42">
          <cell r="H42" t="str">
            <v>105448-P.S.R. SANTA VIRGINIA</v>
          </cell>
          <cell r="I42"/>
          <cell r="J42">
            <v>0</v>
          </cell>
          <cell r="K42"/>
          <cell r="L42">
            <v>0</v>
          </cell>
        </row>
        <row r="43">
          <cell r="H43" t="str">
            <v>105485-P.S.R. PLAN DE HORNOS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105486-P.S.R. TUNGA SUR</v>
          </cell>
          <cell r="I44"/>
          <cell r="J44"/>
          <cell r="K44">
            <v>1</v>
          </cell>
          <cell r="L44">
            <v>1</v>
          </cell>
        </row>
        <row r="45">
          <cell r="H45" t="str">
            <v>105487-P.S.R. CAÑAS UNO</v>
          </cell>
          <cell r="I45">
            <v>7</v>
          </cell>
          <cell r="J45">
            <v>5</v>
          </cell>
          <cell r="K45">
            <v>3</v>
          </cell>
          <cell r="L45">
            <v>15</v>
          </cell>
        </row>
        <row r="46">
          <cell r="H46" t="str">
            <v>105496-P.S.R. PINTACURA SUR</v>
          </cell>
          <cell r="I46"/>
          <cell r="J46">
            <v>1</v>
          </cell>
          <cell r="K46"/>
          <cell r="L46">
            <v>1</v>
          </cell>
        </row>
        <row r="47">
          <cell r="H47" t="str">
            <v>105504-P.S.R. SOCAVON</v>
          </cell>
          <cell r="I47"/>
          <cell r="J47">
            <v>1</v>
          </cell>
          <cell r="K47">
            <v>2</v>
          </cell>
          <cell r="L47">
            <v>3</v>
          </cell>
        </row>
        <row r="48">
          <cell r="H48" t="str">
            <v>200366-CESFAM URBANO II</v>
          </cell>
          <cell r="I48">
            <v>62</v>
          </cell>
          <cell r="J48">
            <v>76</v>
          </cell>
          <cell r="K48">
            <v>56</v>
          </cell>
          <cell r="L48">
            <v>194</v>
          </cell>
        </row>
        <row r="49">
          <cell r="H49" t="str">
            <v>04202-CANELA</v>
          </cell>
          <cell r="I49">
            <v>16</v>
          </cell>
          <cell r="J49">
            <v>7</v>
          </cell>
          <cell r="K49">
            <v>54</v>
          </cell>
          <cell r="L49">
            <v>77</v>
          </cell>
        </row>
        <row r="50">
          <cell r="H50" t="str">
            <v>105309-CES. RURAL CANELA</v>
          </cell>
          <cell r="I50">
            <v>16</v>
          </cell>
          <cell r="J50">
            <v>7</v>
          </cell>
          <cell r="K50">
            <v>40</v>
          </cell>
          <cell r="L50">
            <v>63</v>
          </cell>
        </row>
        <row r="51">
          <cell r="H51" t="str">
            <v xml:space="preserve">105450-P.S.R. MINCHA NORTE            </v>
          </cell>
          <cell r="I51"/>
          <cell r="J51"/>
          <cell r="K51">
            <v>5</v>
          </cell>
          <cell r="L51">
            <v>5</v>
          </cell>
        </row>
        <row r="52">
          <cell r="H52" t="str">
            <v>105451-P.S.R. AGUA FRIA</v>
          </cell>
          <cell r="I52"/>
          <cell r="J52"/>
          <cell r="K52">
            <v>9</v>
          </cell>
          <cell r="L52">
            <v>9</v>
          </cell>
        </row>
        <row r="53">
          <cell r="H53" t="str">
            <v>04203-LOS VILOS</v>
          </cell>
          <cell r="I53">
            <v>25</v>
          </cell>
          <cell r="J53">
            <v>56</v>
          </cell>
          <cell r="K53">
            <v>67</v>
          </cell>
          <cell r="L53">
            <v>148</v>
          </cell>
        </row>
        <row r="54">
          <cell r="H54" t="str">
            <v>105108-HOSPITAL LOS VILOS</v>
          </cell>
          <cell r="I54">
            <v>22</v>
          </cell>
          <cell r="J54">
            <v>37</v>
          </cell>
          <cell r="K54">
            <v>36</v>
          </cell>
          <cell r="L54">
            <v>95</v>
          </cell>
        </row>
        <row r="55">
          <cell r="H55" t="str">
            <v xml:space="preserve">105478-P.S.R. CAIMANES                   </v>
          </cell>
          <cell r="I55">
            <v>1</v>
          </cell>
          <cell r="J55"/>
          <cell r="K55">
            <v>2</v>
          </cell>
          <cell r="L55">
            <v>3</v>
          </cell>
        </row>
        <row r="56">
          <cell r="H56" t="str">
            <v>105479-P.S.R. GUANGUALI</v>
          </cell>
          <cell r="I56">
            <v>1</v>
          </cell>
          <cell r="J56"/>
          <cell r="K56">
            <v>4</v>
          </cell>
          <cell r="L56">
            <v>5</v>
          </cell>
        </row>
        <row r="57">
          <cell r="H57" t="str">
            <v>105480-P.S.R. QUILIMARI</v>
          </cell>
          <cell r="I57"/>
          <cell r="J57">
            <v>16</v>
          </cell>
          <cell r="K57">
            <v>21</v>
          </cell>
          <cell r="L57">
            <v>37</v>
          </cell>
        </row>
        <row r="58">
          <cell r="H58" t="str">
            <v>105481-P.S.R. TILAMA</v>
          </cell>
          <cell r="I58"/>
          <cell r="J58"/>
          <cell r="K58">
            <v>2</v>
          </cell>
          <cell r="L58">
            <v>2</v>
          </cell>
        </row>
        <row r="59">
          <cell r="H59" t="str">
            <v>105511-P.S.R. LOS CONDORES</v>
          </cell>
          <cell r="I59">
            <v>1</v>
          </cell>
          <cell r="J59">
            <v>3</v>
          </cell>
          <cell r="K59">
            <v>2</v>
          </cell>
          <cell r="L59">
            <v>6</v>
          </cell>
        </row>
        <row r="60">
          <cell r="H60" t="str">
            <v>04204-SALAMANCA</v>
          </cell>
          <cell r="I60">
            <v>96</v>
          </cell>
          <cell r="J60">
            <v>95</v>
          </cell>
          <cell r="K60">
            <v>173</v>
          </cell>
          <cell r="L60">
            <v>364</v>
          </cell>
        </row>
        <row r="61">
          <cell r="H61" t="str">
            <v>105104-HOSPITAL SALAMANCA</v>
          </cell>
          <cell r="I61">
            <v>17</v>
          </cell>
          <cell r="J61">
            <v>15</v>
          </cell>
          <cell r="K61">
            <v>80</v>
          </cell>
          <cell r="L61">
            <v>112</v>
          </cell>
        </row>
        <row r="62">
          <cell r="H62" t="str">
            <v xml:space="preserve">105452-P.S.R. CUNCUMEN                 </v>
          </cell>
          <cell r="I62">
            <v>2</v>
          </cell>
          <cell r="J62">
            <v>1</v>
          </cell>
          <cell r="K62">
            <v>8</v>
          </cell>
          <cell r="L62">
            <v>11</v>
          </cell>
        </row>
        <row r="63">
          <cell r="H63" t="str">
            <v>105453-P.S.R. TRANQUILLA</v>
          </cell>
          <cell r="I63">
            <v>25</v>
          </cell>
          <cell r="J63">
            <v>25</v>
          </cell>
          <cell r="K63">
            <v>23</v>
          </cell>
          <cell r="L63">
            <v>73</v>
          </cell>
        </row>
        <row r="64">
          <cell r="H64" t="str">
            <v>105455-P.S.R. CHILLEPIN</v>
          </cell>
          <cell r="I64">
            <v>3</v>
          </cell>
          <cell r="J64">
            <v>2</v>
          </cell>
          <cell r="K64">
            <v>1</v>
          </cell>
          <cell r="L64">
            <v>6</v>
          </cell>
        </row>
        <row r="65">
          <cell r="H65" t="str">
            <v>105456-P.S.R. LLIMPO</v>
          </cell>
          <cell r="I65">
            <v>1</v>
          </cell>
          <cell r="J65">
            <v>4</v>
          </cell>
          <cell r="K65">
            <v>2</v>
          </cell>
          <cell r="L65">
            <v>7</v>
          </cell>
        </row>
        <row r="66">
          <cell r="H66" t="str">
            <v>105457-P.S.R. SAN AGUSTIN</v>
          </cell>
          <cell r="I66">
            <v>2</v>
          </cell>
          <cell r="J66">
            <v>4</v>
          </cell>
          <cell r="K66">
            <v>10</v>
          </cell>
          <cell r="L66">
            <v>16</v>
          </cell>
        </row>
        <row r="67">
          <cell r="H67" t="str">
            <v>105458-P.S.R. TAHUINCO</v>
          </cell>
          <cell r="I67">
            <v>16</v>
          </cell>
          <cell r="J67">
            <v>11</v>
          </cell>
          <cell r="K67">
            <v>13</v>
          </cell>
          <cell r="L67">
            <v>40</v>
          </cell>
        </row>
        <row r="68">
          <cell r="H68" t="str">
            <v>105491-P.S.R. QUELEN BAJO</v>
          </cell>
          <cell r="I68">
            <v>16</v>
          </cell>
          <cell r="J68">
            <v>27</v>
          </cell>
          <cell r="K68">
            <v>27</v>
          </cell>
          <cell r="L68">
            <v>70</v>
          </cell>
        </row>
        <row r="69">
          <cell r="H69" t="str">
            <v>105492-P.S.R. CAMISA</v>
          </cell>
          <cell r="I69">
            <v>7</v>
          </cell>
          <cell r="J69">
            <v>4</v>
          </cell>
          <cell r="K69">
            <v>3</v>
          </cell>
          <cell r="L69">
            <v>14</v>
          </cell>
        </row>
        <row r="70">
          <cell r="H70" t="str">
            <v>105501-P.S.R. ARBOLEDA GRANDE</v>
          </cell>
          <cell r="I70">
            <v>7</v>
          </cell>
          <cell r="J70">
            <v>2</v>
          </cell>
          <cell r="K70">
            <v>6</v>
          </cell>
          <cell r="L70">
            <v>15</v>
          </cell>
        </row>
        <row r="71">
          <cell r="H71" t="str">
            <v>04301-OVALLE</v>
          </cell>
          <cell r="I71">
            <v>223</v>
          </cell>
          <cell r="J71">
            <v>222</v>
          </cell>
          <cell r="K71">
            <v>476</v>
          </cell>
          <cell r="L71">
            <v>921</v>
          </cell>
        </row>
        <row r="72">
          <cell r="H72" t="str">
            <v>105315-CES. RURAL C. DE TAMAYA</v>
          </cell>
          <cell r="I72">
            <v>27</v>
          </cell>
          <cell r="J72">
            <v>33</v>
          </cell>
          <cell r="K72">
            <v>22</v>
          </cell>
          <cell r="L72">
            <v>82</v>
          </cell>
        </row>
        <row r="73">
          <cell r="H73" t="str">
            <v>105317-CES. JORGE JORDAN D.</v>
          </cell>
          <cell r="I73">
            <v>35</v>
          </cell>
          <cell r="J73">
            <v>28</v>
          </cell>
          <cell r="K73">
            <v>56</v>
          </cell>
          <cell r="L73">
            <v>119</v>
          </cell>
        </row>
        <row r="74">
          <cell r="H74" t="str">
            <v>105322-CES. MARCOS MACUADA</v>
          </cell>
          <cell r="I74">
            <v>61</v>
          </cell>
          <cell r="J74">
            <v>37</v>
          </cell>
          <cell r="K74">
            <v>254</v>
          </cell>
          <cell r="L74">
            <v>352</v>
          </cell>
        </row>
        <row r="75">
          <cell r="H75" t="str">
            <v>105324-CES. SOTAQUI</v>
          </cell>
          <cell r="I75">
            <v>19</v>
          </cell>
          <cell r="J75">
            <v>29</v>
          </cell>
          <cell r="K75">
            <v>33</v>
          </cell>
          <cell r="L75">
            <v>81</v>
          </cell>
        </row>
        <row r="76">
          <cell r="H76" t="str">
            <v>105415-P.S.R. BARRAZA</v>
          </cell>
          <cell r="I76">
            <v>6</v>
          </cell>
          <cell r="J76"/>
          <cell r="K76">
            <v>1</v>
          </cell>
          <cell r="L76">
            <v>7</v>
          </cell>
        </row>
        <row r="77">
          <cell r="H77" t="str">
            <v xml:space="preserve">105416-P.S.R. CAMARICO                  </v>
          </cell>
          <cell r="I77"/>
          <cell r="J77">
            <v>0</v>
          </cell>
          <cell r="K77">
            <v>7</v>
          </cell>
          <cell r="L77">
            <v>7</v>
          </cell>
        </row>
        <row r="78">
          <cell r="H78" t="str">
            <v>105417-P.S.R. ALCONES BAJOS</v>
          </cell>
          <cell r="I78"/>
          <cell r="J78"/>
          <cell r="K78">
            <v>0</v>
          </cell>
          <cell r="L78">
            <v>0</v>
          </cell>
        </row>
        <row r="79">
          <cell r="H79" t="str">
            <v>105422-P.S.R. HORNILLOS</v>
          </cell>
          <cell r="I79"/>
          <cell r="J79">
            <v>2</v>
          </cell>
          <cell r="K79"/>
          <cell r="L79">
            <v>2</v>
          </cell>
        </row>
        <row r="80">
          <cell r="H80" t="str">
            <v>105437-P.S.R. CHALINGA</v>
          </cell>
          <cell r="I80">
            <v>0</v>
          </cell>
          <cell r="J80"/>
          <cell r="K80">
            <v>8</v>
          </cell>
          <cell r="L80">
            <v>8</v>
          </cell>
        </row>
        <row r="81">
          <cell r="H81" t="str">
            <v>105439-P.S.R. CERRO BLANCO</v>
          </cell>
          <cell r="I81"/>
          <cell r="J81"/>
          <cell r="K81">
            <v>6</v>
          </cell>
          <cell r="L81">
            <v>6</v>
          </cell>
        </row>
        <row r="82">
          <cell r="H82" t="str">
            <v>105507-P.S.R. HUAMALATA</v>
          </cell>
          <cell r="I82"/>
          <cell r="J82"/>
          <cell r="K82">
            <v>6</v>
          </cell>
          <cell r="L82">
            <v>6</v>
          </cell>
        </row>
        <row r="83">
          <cell r="H83" t="str">
            <v>105510-P.S.R. RECOLETA</v>
          </cell>
          <cell r="I83">
            <v>3</v>
          </cell>
          <cell r="J83"/>
          <cell r="K83">
            <v>15</v>
          </cell>
          <cell r="L83">
            <v>18</v>
          </cell>
        </row>
        <row r="84">
          <cell r="H84" t="str">
            <v>105722-CECOF SAN JOSE DE LA DEHESA</v>
          </cell>
          <cell r="I84">
            <v>31</v>
          </cell>
          <cell r="J84">
            <v>38</v>
          </cell>
          <cell r="K84">
            <v>25</v>
          </cell>
          <cell r="L84">
            <v>94</v>
          </cell>
        </row>
        <row r="85">
          <cell r="H85" t="str">
            <v>105723-CECOF LIMARI</v>
          </cell>
          <cell r="I85">
            <v>8</v>
          </cell>
          <cell r="J85">
            <v>11</v>
          </cell>
          <cell r="K85">
            <v>21</v>
          </cell>
          <cell r="L85">
            <v>40</v>
          </cell>
        </row>
        <row r="86">
          <cell r="H86" t="str">
            <v>200258-CECOF LOS COPIHUES</v>
          </cell>
          <cell r="I86">
            <v>25</v>
          </cell>
          <cell r="J86">
            <v>31</v>
          </cell>
          <cell r="K86">
            <v>10</v>
          </cell>
          <cell r="L86">
            <v>66</v>
          </cell>
        </row>
        <row r="87">
          <cell r="H87" t="str">
            <v>200367-CECOF COLONIA LIMARÍ</v>
          </cell>
          <cell r="I87">
            <v>8</v>
          </cell>
          <cell r="J87">
            <v>13</v>
          </cell>
          <cell r="K87">
            <v>12</v>
          </cell>
          <cell r="L87">
            <v>33</v>
          </cell>
        </row>
        <row r="88">
          <cell r="H88" t="str">
            <v>04302-COMBARBALÁ</v>
          </cell>
          <cell r="I88">
            <v>14</v>
          </cell>
          <cell r="J88">
            <v>24</v>
          </cell>
          <cell r="K88">
            <v>43</v>
          </cell>
          <cell r="L88">
            <v>81</v>
          </cell>
        </row>
        <row r="89">
          <cell r="H89" t="str">
            <v>105105-HOSPITAL COMBARBALÁ</v>
          </cell>
          <cell r="I89">
            <v>3</v>
          </cell>
          <cell r="J89">
            <v>13</v>
          </cell>
          <cell r="K89">
            <v>9</v>
          </cell>
          <cell r="L89">
            <v>25</v>
          </cell>
        </row>
        <row r="90">
          <cell r="H90" t="str">
            <v>105460-P.S.R. COGOTI 18</v>
          </cell>
          <cell r="I90"/>
          <cell r="J90">
            <v>8</v>
          </cell>
          <cell r="K90">
            <v>3</v>
          </cell>
          <cell r="L90">
            <v>11</v>
          </cell>
        </row>
        <row r="91">
          <cell r="H91" t="str">
            <v>105463-P.S.R. QUILITAPIA</v>
          </cell>
          <cell r="I91"/>
          <cell r="J91"/>
          <cell r="K91">
            <v>31</v>
          </cell>
          <cell r="L91">
            <v>31</v>
          </cell>
        </row>
        <row r="92">
          <cell r="H92" t="str">
            <v>105465-P.S.R. RAMADILLA</v>
          </cell>
          <cell r="I92">
            <v>6</v>
          </cell>
          <cell r="J92"/>
          <cell r="K92"/>
          <cell r="L92">
            <v>6</v>
          </cell>
        </row>
        <row r="93">
          <cell r="H93" t="str">
            <v>105466-P.S.R. VALLE HERMOSO</v>
          </cell>
          <cell r="I93"/>
          <cell r="J93">
            <v>3</v>
          </cell>
          <cell r="K93"/>
          <cell r="L93">
            <v>3</v>
          </cell>
        </row>
        <row r="94">
          <cell r="H94" t="str">
            <v>105490-P.S.R. EL DURAZNO</v>
          </cell>
          <cell r="I94">
            <v>5</v>
          </cell>
          <cell r="J94"/>
          <cell r="K94"/>
          <cell r="L94">
            <v>5</v>
          </cell>
        </row>
        <row r="95">
          <cell r="H95" t="str">
            <v>04303-MONTE PATRIA</v>
          </cell>
          <cell r="I95">
            <v>101</v>
          </cell>
          <cell r="J95">
            <v>71</v>
          </cell>
          <cell r="K95">
            <v>93</v>
          </cell>
          <cell r="L95">
            <v>265</v>
          </cell>
        </row>
        <row r="96">
          <cell r="H96" t="str">
            <v>105307-CES. RURAL MONTE PATRIA</v>
          </cell>
          <cell r="I96">
            <v>17</v>
          </cell>
          <cell r="J96">
            <v>19</v>
          </cell>
          <cell r="K96">
            <v>19</v>
          </cell>
          <cell r="L96">
            <v>55</v>
          </cell>
        </row>
        <row r="97">
          <cell r="H97" t="str">
            <v>105311-CES. RURAL CHAÑARAL ALTO</v>
          </cell>
          <cell r="I97">
            <v>14</v>
          </cell>
          <cell r="J97"/>
          <cell r="K97">
            <v>26</v>
          </cell>
          <cell r="L97">
            <v>40</v>
          </cell>
        </row>
        <row r="98">
          <cell r="H98" t="str">
            <v>105312-CES. RURAL CAREN</v>
          </cell>
          <cell r="I98">
            <v>24</v>
          </cell>
          <cell r="J98">
            <v>14</v>
          </cell>
          <cell r="K98">
            <v>4</v>
          </cell>
          <cell r="L98">
            <v>42</v>
          </cell>
        </row>
        <row r="99">
          <cell r="H99" t="str">
            <v>105318-CES. RURAL EL PALQUI</v>
          </cell>
          <cell r="I99">
            <v>41</v>
          </cell>
          <cell r="J99">
            <v>35</v>
          </cell>
          <cell r="K99">
            <v>40</v>
          </cell>
          <cell r="L99">
            <v>116</v>
          </cell>
        </row>
        <row r="100">
          <cell r="H100" t="str">
            <v>105431-P.S.R. PEDREGAL</v>
          </cell>
          <cell r="I100"/>
          <cell r="J100">
            <v>2</v>
          </cell>
          <cell r="K100">
            <v>1</v>
          </cell>
          <cell r="L100">
            <v>3</v>
          </cell>
        </row>
        <row r="101">
          <cell r="H101" t="str">
            <v>105435-P.S.R. TULAHUEN</v>
          </cell>
          <cell r="I101">
            <v>2</v>
          </cell>
          <cell r="J101"/>
          <cell r="K101">
            <v>3</v>
          </cell>
          <cell r="L101">
            <v>5</v>
          </cell>
        </row>
        <row r="102">
          <cell r="H102" t="str">
            <v>105436-P.S.R. EL MAITEN</v>
          </cell>
          <cell r="I102">
            <v>2</v>
          </cell>
          <cell r="J102">
            <v>1</v>
          </cell>
          <cell r="K102"/>
          <cell r="L102">
            <v>3</v>
          </cell>
        </row>
        <row r="103">
          <cell r="H103" t="str">
            <v>105489-P.S.R. RAMADAS DE TULAHUEN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04304-PUNITAQUI</v>
          </cell>
          <cell r="I104">
            <v>33</v>
          </cell>
          <cell r="J104">
            <v>67</v>
          </cell>
          <cell r="K104">
            <v>46</v>
          </cell>
          <cell r="L104">
            <v>146</v>
          </cell>
        </row>
        <row r="105">
          <cell r="H105" t="str">
            <v>105308-CES. RURAL PUNITAQUI</v>
          </cell>
          <cell r="I105">
            <v>33</v>
          </cell>
          <cell r="J105">
            <v>67</v>
          </cell>
          <cell r="K105">
            <v>46</v>
          </cell>
          <cell r="L105">
            <v>146</v>
          </cell>
        </row>
        <row r="106">
          <cell r="H106" t="str">
            <v>04305-RIO HURTADO</v>
          </cell>
          <cell r="I106">
            <v>0</v>
          </cell>
          <cell r="J106">
            <v>4</v>
          </cell>
          <cell r="K106"/>
          <cell r="L106">
            <v>4</v>
          </cell>
        </row>
        <row r="107">
          <cell r="H107" t="str">
            <v>105310-CES. RURAL PICHASCA</v>
          </cell>
          <cell r="I107">
            <v>0</v>
          </cell>
          <cell r="J107">
            <v>1</v>
          </cell>
          <cell r="K107"/>
          <cell r="L107">
            <v>1</v>
          </cell>
        </row>
        <row r="108">
          <cell r="H108" t="str">
            <v>105413-P.S.R. SAMO ALTO</v>
          </cell>
          <cell r="I108"/>
          <cell r="J108">
            <v>3</v>
          </cell>
          <cell r="K108"/>
          <cell r="L108">
            <v>3</v>
          </cell>
        </row>
        <row r="109">
          <cell r="H109" t="str">
            <v>Total general</v>
          </cell>
          <cell r="I109">
            <v>1620</v>
          </cell>
          <cell r="J109">
            <v>1527</v>
          </cell>
          <cell r="K109">
            <v>2653</v>
          </cell>
          <cell r="L109">
            <v>5800</v>
          </cell>
        </row>
      </sheetData>
      <sheetData sheetId="17"/>
      <sheetData sheetId="18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293</v>
          </cell>
          <cell r="J5">
            <v>205</v>
          </cell>
          <cell r="K5">
            <v>248</v>
          </cell>
          <cell r="L5">
            <v>746</v>
          </cell>
          <cell r="AA5" t="str">
            <v>04101-LA SERENA</v>
          </cell>
          <cell r="AB5">
            <v>37</v>
          </cell>
          <cell r="AC5">
            <v>19</v>
          </cell>
          <cell r="AD5">
            <v>40</v>
          </cell>
          <cell r="AE5">
            <v>96</v>
          </cell>
        </row>
        <row r="6">
          <cell r="H6" t="str">
            <v>105100-HOSPITAL LA SERENA</v>
          </cell>
          <cell r="I6">
            <v>2</v>
          </cell>
          <cell r="J6">
            <v>1</v>
          </cell>
          <cell r="K6">
            <v>25</v>
          </cell>
          <cell r="L6">
            <v>28</v>
          </cell>
          <cell r="AA6" t="str">
            <v>105100-HOSPITAL LA SERENA</v>
          </cell>
          <cell r="AB6">
            <v>1</v>
          </cell>
          <cell r="AC6">
            <v>1</v>
          </cell>
          <cell r="AD6">
            <v>27</v>
          </cell>
          <cell r="AE6">
            <v>29</v>
          </cell>
        </row>
        <row r="7">
          <cell r="H7" t="str">
            <v>105300-CES. CARDENAL CARO</v>
          </cell>
          <cell r="I7">
            <v>25</v>
          </cell>
          <cell r="J7">
            <v>52</v>
          </cell>
          <cell r="K7">
            <v>38</v>
          </cell>
          <cell r="L7">
            <v>115</v>
          </cell>
          <cell r="AA7" t="str">
            <v>105300-CES. CARDENAL CARO</v>
          </cell>
          <cell r="AB7">
            <v>3</v>
          </cell>
          <cell r="AC7"/>
          <cell r="AD7">
            <v>3</v>
          </cell>
          <cell r="AE7">
            <v>6</v>
          </cell>
        </row>
        <row r="8">
          <cell r="H8" t="str">
            <v>105301-CES. LAS COMPAÑIAS</v>
          </cell>
          <cell r="I8">
            <v>48</v>
          </cell>
          <cell r="J8">
            <v>30</v>
          </cell>
          <cell r="K8">
            <v>1</v>
          </cell>
          <cell r="L8">
            <v>79</v>
          </cell>
          <cell r="AA8" t="str">
            <v>105301-CES. LAS COMPAÑIAS</v>
          </cell>
          <cell r="AB8">
            <v>5</v>
          </cell>
          <cell r="AC8">
            <v>4</v>
          </cell>
          <cell r="AD8"/>
          <cell r="AE8">
            <v>9</v>
          </cell>
        </row>
        <row r="9">
          <cell r="H9" t="str">
            <v>105302-CES. PEDRO AGUIRRE C.</v>
          </cell>
          <cell r="I9">
            <v>87</v>
          </cell>
          <cell r="J9">
            <v>46</v>
          </cell>
          <cell r="K9">
            <v>39</v>
          </cell>
          <cell r="L9">
            <v>172</v>
          </cell>
          <cell r="AA9" t="str">
            <v>105302-CES. PEDRO AGUIRRE C.</v>
          </cell>
          <cell r="AB9">
            <v>14</v>
          </cell>
          <cell r="AC9">
            <v>3</v>
          </cell>
          <cell r="AD9">
            <v>1</v>
          </cell>
          <cell r="AE9">
            <v>18</v>
          </cell>
        </row>
        <row r="10">
          <cell r="H10" t="str">
            <v>105313-CES. SCHAFFHAUSER</v>
          </cell>
          <cell r="I10">
            <v>35</v>
          </cell>
          <cell r="J10">
            <v>14</v>
          </cell>
          <cell r="K10">
            <v>35</v>
          </cell>
          <cell r="L10">
            <v>84</v>
          </cell>
          <cell r="AA10" t="str">
            <v>105313-CES. SCHAFFHAUSER</v>
          </cell>
          <cell r="AB10">
            <v>8</v>
          </cell>
          <cell r="AC10">
            <v>2</v>
          </cell>
          <cell r="AD10">
            <v>8</v>
          </cell>
          <cell r="AE10">
            <v>18</v>
          </cell>
        </row>
        <row r="11">
          <cell r="H11" t="str">
            <v>105319-CES. CARDENAL R.S.H.</v>
          </cell>
          <cell r="I11">
            <v>39</v>
          </cell>
          <cell r="J11">
            <v>17</v>
          </cell>
          <cell r="K11">
            <v>27</v>
          </cell>
          <cell r="L11">
            <v>83</v>
          </cell>
          <cell r="AA11" t="str">
            <v>105325-CESFAM JUAN PABLO II</v>
          </cell>
          <cell r="AB11">
            <v>6</v>
          </cell>
          <cell r="AC11">
            <v>9</v>
          </cell>
          <cell r="AD11"/>
          <cell r="AE11">
            <v>15</v>
          </cell>
        </row>
        <row r="12">
          <cell r="H12" t="str">
            <v>105325-CESFAM JUAN PABLO II</v>
          </cell>
          <cell r="I12">
            <v>22</v>
          </cell>
          <cell r="J12">
            <v>24</v>
          </cell>
          <cell r="K12">
            <v>56</v>
          </cell>
          <cell r="L12">
            <v>102</v>
          </cell>
          <cell r="AA12" t="str">
            <v xml:space="preserve">105400-P.S.R. ALGARROBITO            </v>
          </cell>
          <cell r="AB12"/>
          <cell r="AC12"/>
          <cell r="AD12">
            <v>1</v>
          </cell>
          <cell r="AE12">
            <v>1</v>
          </cell>
        </row>
        <row r="13">
          <cell r="H13" t="str">
            <v xml:space="preserve">105400-P.S.R. ALGARROBITO            </v>
          </cell>
          <cell r="I13">
            <v>10</v>
          </cell>
          <cell r="J13"/>
          <cell r="K13">
            <v>8</v>
          </cell>
          <cell r="L13">
            <v>18</v>
          </cell>
          <cell r="AA13" t="str">
            <v>04102-COQUIMBO</v>
          </cell>
          <cell r="AB13">
            <v>104</v>
          </cell>
          <cell r="AC13">
            <v>41</v>
          </cell>
          <cell r="AD13">
            <v>89</v>
          </cell>
          <cell r="AE13">
            <v>234</v>
          </cell>
        </row>
        <row r="14">
          <cell r="H14" t="str">
            <v>105401-P.S.R. LAS ROJAS</v>
          </cell>
          <cell r="I14"/>
          <cell r="J14"/>
          <cell r="K14">
            <v>2</v>
          </cell>
          <cell r="L14">
            <v>2</v>
          </cell>
          <cell r="AA14" t="str">
            <v>105101-HOSPITAL COQUIMBO</v>
          </cell>
          <cell r="AB14">
            <v>6</v>
          </cell>
          <cell r="AC14"/>
          <cell r="AD14">
            <v>8</v>
          </cell>
          <cell r="AE14">
            <v>14</v>
          </cell>
        </row>
        <row r="15">
          <cell r="H15" t="str">
            <v>105402-P.S.R. EL ROMERO</v>
          </cell>
          <cell r="I15">
            <v>3</v>
          </cell>
          <cell r="J15"/>
          <cell r="K15">
            <v>1</v>
          </cell>
          <cell r="L15">
            <v>4</v>
          </cell>
          <cell r="AA15" t="str">
            <v>105303-CES. SAN JUAN</v>
          </cell>
          <cell r="AB15">
            <v>34</v>
          </cell>
          <cell r="AC15">
            <v>1</v>
          </cell>
          <cell r="AD15">
            <v>21</v>
          </cell>
          <cell r="AE15">
            <v>56</v>
          </cell>
        </row>
        <row r="16">
          <cell r="H16" t="str">
            <v>105499-P.S.R. LAMBERT</v>
          </cell>
          <cell r="I16">
            <v>2</v>
          </cell>
          <cell r="J16"/>
          <cell r="K16">
            <v>1</v>
          </cell>
          <cell r="L16">
            <v>3</v>
          </cell>
          <cell r="AA16" t="str">
            <v>105304-CES. SANTA CECILIA</v>
          </cell>
          <cell r="AB16">
            <v>6</v>
          </cell>
          <cell r="AC16"/>
          <cell r="AD16">
            <v>3</v>
          </cell>
          <cell r="AE16">
            <v>9</v>
          </cell>
        </row>
        <row r="17">
          <cell r="H17" t="str">
            <v>105700-CECOF VILLA EL INDIO</v>
          </cell>
          <cell r="I17">
            <v>2</v>
          </cell>
          <cell r="J17">
            <v>1</v>
          </cell>
          <cell r="K17">
            <v>5</v>
          </cell>
          <cell r="L17">
            <v>8</v>
          </cell>
          <cell r="AA17" t="str">
            <v>105305-CES. TIERRAS BLANCAS</v>
          </cell>
          <cell r="AB17">
            <v>43</v>
          </cell>
          <cell r="AC17">
            <v>23</v>
          </cell>
          <cell r="AD17">
            <v>38</v>
          </cell>
          <cell r="AE17">
            <v>104</v>
          </cell>
        </row>
        <row r="18">
          <cell r="H18" t="str">
            <v>105701-CECOF VILLA ALEMANIA</v>
          </cell>
          <cell r="I18">
            <v>10</v>
          </cell>
          <cell r="J18">
            <v>6</v>
          </cell>
          <cell r="K18">
            <v>1</v>
          </cell>
          <cell r="L18">
            <v>17</v>
          </cell>
          <cell r="AA18" t="str">
            <v>105321-CES. RURAL  TONGOY</v>
          </cell>
          <cell r="AB18"/>
          <cell r="AC18"/>
          <cell r="AD18">
            <v>1</v>
          </cell>
          <cell r="AE18">
            <v>1</v>
          </cell>
        </row>
        <row r="19">
          <cell r="H19" t="str">
            <v>200402-CECOF ARCOS DE PINAMAR</v>
          </cell>
          <cell r="I19">
            <v>8</v>
          </cell>
          <cell r="J19">
            <v>14</v>
          </cell>
          <cell r="K19">
            <v>9</v>
          </cell>
          <cell r="L19">
            <v>31</v>
          </cell>
          <cell r="AA19" t="str">
            <v>105323-CES. DR. SERGIO AGUILAR</v>
          </cell>
          <cell r="AB19">
            <v>1</v>
          </cell>
          <cell r="AC19">
            <v>1</v>
          </cell>
          <cell r="AD19">
            <v>4</v>
          </cell>
          <cell r="AE19">
            <v>6</v>
          </cell>
        </row>
        <row r="20">
          <cell r="H20" t="str">
            <v>04102-COQUIMBO</v>
          </cell>
          <cell r="I20">
            <v>488</v>
          </cell>
          <cell r="J20">
            <v>264</v>
          </cell>
          <cell r="K20">
            <v>426</v>
          </cell>
          <cell r="L20">
            <v>1178</v>
          </cell>
          <cell r="AA20" t="str">
            <v>105405-P.S.R. GUANAQUEROS</v>
          </cell>
          <cell r="AB20"/>
          <cell r="AC20"/>
          <cell r="AD20">
            <v>2</v>
          </cell>
          <cell r="AE20">
            <v>2</v>
          </cell>
        </row>
        <row r="21">
          <cell r="H21" t="str">
            <v>105101-HOSPITAL COQUIMBO</v>
          </cell>
          <cell r="I21">
            <v>1</v>
          </cell>
          <cell r="J21"/>
          <cell r="K21">
            <v>6</v>
          </cell>
          <cell r="L21">
            <v>7</v>
          </cell>
          <cell r="AA21" t="str">
            <v>105406-P.S.R. PAN DE AZUCAR</v>
          </cell>
          <cell r="AB21"/>
          <cell r="AC21">
            <v>1</v>
          </cell>
          <cell r="AD21"/>
          <cell r="AE21">
            <v>1</v>
          </cell>
        </row>
        <row r="22">
          <cell r="H22" t="str">
            <v>105303-CES. SAN JUAN</v>
          </cell>
          <cell r="I22">
            <v>69</v>
          </cell>
          <cell r="J22">
            <v>37</v>
          </cell>
          <cell r="K22">
            <v>52</v>
          </cell>
          <cell r="L22">
            <v>158</v>
          </cell>
          <cell r="AA22" t="str">
            <v>105600-COSAM Tierras Blancas (CESAM)</v>
          </cell>
          <cell r="AB22">
            <v>12</v>
          </cell>
          <cell r="AC22">
            <v>10</v>
          </cell>
          <cell r="AD22">
            <v>5</v>
          </cell>
          <cell r="AE22">
            <v>27</v>
          </cell>
        </row>
        <row r="23">
          <cell r="H23" t="str">
            <v>105304-CES. SANTA CECILIA</v>
          </cell>
          <cell r="I23">
            <v>140</v>
          </cell>
          <cell r="J23">
            <v>78</v>
          </cell>
          <cell r="K23">
            <v>140</v>
          </cell>
          <cell r="L23">
            <v>358</v>
          </cell>
          <cell r="AA23" t="str">
            <v>105705-CECOF EL ALBA</v>
          </cell>
          <cell r="AB23">
            <v>1</v>
          </cell>
          <cell r="AC23">
            <v>5</v>
          </cell>
          <cell r="AD23">
            <v>7</v>
          </cell>
          <cell r="AE23">
            <v>13</v>
          </cell>
        </row>
        <row r="24">
          <cell r="H24" t="str">
            <v>105305-CES. TIERRAS BLANCAS</v>
          </cell>
          <cell r="I24">
            <v>110</v>
          </cell>
          <cell r="J24">
            <v>61</v>
          </cell>
          <cell r="K24">
            <v>67</v>
          </cell>
          <cell r="L24">
            <v>238</v>
          </cell>
          <cell r="AA24" t="str">
            <v>200273-CECOF PUNTA MIRA</v>
          </cell>
          <cell r="AB24">
            <v>1</v>
          </cell>
          <cell r="AC24"/>
          <cell r="AD24"/>
          <cell r="AE24">
            <v>1</v>
          </cell>
        </row>
        <row r="25">
          <cell r="H25" t="str">
            <v>105321-CES. RURAL  TONGOY</v>
          </cell>
          <cell r="I25">
            <v>16</v>
          </cell>
          <cell r="J25"/>
          <cell r="K25">
            <v>26</v>
          </cell>
          <cell r="L25">
            <v>42</v>
          </cell>
          <cell r="AA25" t="str">
            <v>04103-ANDACOLLO</v>
          </cell>
          <cell r="AB25">
            <v>2</v>
          </cell>
          <cell r="AC25">
            <v>2</v>
          </cell>
          <cell r="AD25">
            <v>17</v>
          </cell>
          <cell r="AE25">
            <v>21</v>
          </cell>
        </row>
        <row r="26">
          <cell r="H26" t="str">
            <v>105323-CES. DR. SERGIO AGUILAR</v>
          </cell>
          <cell r="I26">
            <v>65</v>
          </cell>
          <cell r="J26">
            <v>41</v>
          </cell>
          <cell r="K26">
            <v>54</v>
          </cell>
          <cell r="L26">
            <v>160</v>
          </cell>
          <cell r="AA26" t="str">
            <v>105106-HOSPITAL ANDACOLLO</v>
          </cell>
          <cell r="AB26">
            <v>2</v>
          </cell>
          <cell r="AC26">
            <v>2</v>
          </cell>
          <cell r="AD26">
            <v>17</v>
          </cell>
          <cell r="AE26">
            <v>21</v>
          </cell>
        </row>
        <row r="27">
          <cell r="H27" t="str">
            <v>105405-P.S.R. GUANAQUEROS</v>
          </cell>
          <cell r="I27">
            <v>3</v>
          </cell>
          <cell r="J27"/>
          <cell r="K27">
            <v>3</v>
          </cell>
          <cell r="L27">
            <v>6</v>
          </cell>
          <cell r="AA27" t="str">
            <v>04104-LA HIGUERA</v>
          </cell>
          <cell r="AB27">
            <v>3</v>
          </cell>
          <cell r="AC27"/>
          <cell r="AD27">
            <v>1</v>
          </cell>
          <cell r="AE27">
            <v>4</v>
          </cell>
        </row>
        <row r="28">
          <cell r="H28" t="str">
            <v>105406-P.S.R. PAN DE AZUCAR</v>
          </cell>
          <cell r="I28">
            <v>26</v>
          </cell>
          <cell r="J28">
            <v>20</v>
          </cell>
          <cell r="K28">
            <v>32</v>
          </cell>
          <cell r="L28">
            <v>78</v>
          </cell>
          <cell r="AA28" t="str">
            <v>105314-CES. LA HIGUERA</v>
          </cell>
          <cell r="AB28">
            <v>3</v>
          </cell>
          <cell r="AC28"/>
          <cell r="AD28"/>
          <cell r="AE28">
            <v>3</v>
          </cell>
        </row>
        <row r="29">
          <cell r="H29" t="str">
            <v>105407-P.S.R. TAMBILLOS</v>
          </cell>
          <cell r="I29">
            <v>1</v>
          </cell>
          <cell r="J29">
            <v>4</v>
          </cell>
          <cell r="K29">
            <v>2</v>
          </cell>
          <cell r="L29">
            <v>7</v>
          </cell>
          <cell r="AA29" t="str">
            <v xml:space="preserve">105500-P.S.R. CALETA HORNOS        </v>
          </cell>
          <cell r="AB29"/>
          <cell r="AC29"/>
          <cell r="AD29">
            <v>1</v>
          </cell>
          <cell r="AE29">
            <v>1</v>
          </cell>
        </row>
        <row r="30">
          <cell r="H30" t="str">
            <v>105600-COSAM Tierras Blancas (CESAM)</v>
          </cell>
          <cell r="I30">
            <v>40</v>
          </cell>
          <cell r="J30">
            <v>10</v>
          </cell>
          <cell r="K30">
            <v>27</v>
          </cell>
          <cell r="L30">
            <v>77</v>
          </cell>
          <cell r="AA30" t="str">
            <v>04105-PAIHUANO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105705-CECOF EL ALBA</v>
          </cell>
          <cell r="I31">
            <v>5</v>
          </cell>
          <cell r="J31">
            <v>1</v>
          </cell>
          <cell r="K31">
            <v>2</v>
          </cell>
          <cell r="L31">
            <v>8</v>
          </cell>
          <cell r="AA31" t="str">
            <v>105306-CES. PAIHUANO</v>
          </cell>
          <cell r="AB31"/>
          <cell r="AC31">
            <v>1</v>
          </cell>
          <cell r="AD31">
            <v>1</v>
          </cell>
          <cell r="AE31">
            <v>2</v>
          </cell>
        </row>
        <row r="32">
          <cell r="H32" t="str">
            <v>200273-CECOF PUNTA MIRA</v>
          </cell>
          <cell r="I32">
            <v>12</v>
          </cell>
          <cell r="J32">
            <v>12</v>
          </cell>
          <cell r="K32">
            <v>15</v>
          </cell>
          <cell r="L32">
            <v>39</v>
          </cell>
          <cell r="AA32" t="str">
            <v>04106-VICUÑA</v>
          </cell>
          <cell r="AB32">
            <v>10</v>
          </cell>
          <cell r="AC32">
            <v>10</v>
          </cell>
          <cell r="AD32">
            <v>12</v>
          </cell>
          <cell r="AE32">
            <v>32</v>
          </cell>
        </row>
        <row r="33">
          <cell r="H33" t="str">
            <v>04103-ANDACOLLO</v>
          </cell>
          <cell r="I33">
            <v>36</v>
          </cell>
          <cell r="J33">
            <v>25</v>
          </cell>
          <cell r="K33">
            <v>19</v>
          </cell>
          <cell r="L33">
            <v>80</v>
          </cell>
          <cell r="AA33" t="str">
            <v>105107-HOSPITAL VICUÑA</v>
          </cell>
          <cell r="AB33">
            <v>7</v>
          </cell>
          <cell r="AC33">
            <v>9</v>
          </cell>
          <cell r="AD33">
            <v>10</v>
          </cell>
          <cell r="AE33">
            <v>26</v>
          </cell>
        </row>
        <row r="34">
          <cell r="H34" t="str">
            <v>105106-HOSPITAL ANDACOLLO</v>
          </cell>
          <cell r="I34">
            <v>36</v>
          </cell>
          <cell r="J34">
            <v>25</v>
          </cell>
          <cell r="K34">
            <v>19</v>
          </cell>
          <cell r="L34">
            <v>80</v>
          </cell>
          <cell r="AA34" t="str">
            <v>105467-P.S.R. DIAGUITAS</v>
          </cell>
          <cell r="AB34"/>
          <cell r="AC34"/>
          <cell r="AD34">
            <v>1</v>
          </cell>
          <cell r="AE34">
            <v>1</v>
          </cell>
        </row>
        <row r="35">
          <cell r="H35" t="str">
            <v>04104-LA HIGUERA</v>
          </cell>
          <cell r="I35">
            <v>4</v>
          </cell>
          <cell r="J35">
            <v>7</v>
          </cell>
          <cell r="K35">
            <v>5</v>
          </cell>
          <cell r="L35">
            <v>16</v>
          </cell>
          <cell r="AA35" t="str">
            <v>105502-P.S.R. CALINGASTA</v>
          </cell>
          <cell r="AB35">
            <v>3</v>
          </cell>
          <cell r="AC35">
            <v>1</v>
          </cell>
          <cell r="AD35">
            <v>1</v>
          </cell>
          <cell r="AE35">
            <v>5</v>
          </cell>
        </row>
        <row r="36">
          <cell r="H36" t="str">
            <v>105314-CES. LA HIGUERA</v>
          </cell>
          <cell r="I36">
            <v>2</v>
          </cell>
          <cell r="J36">
            <v>4</v>
          </cell>
          <cell r="K36">
            <v>1</v>
          </cell>
          <cell r="L36">
            <v>7</v>
          </cell>
          <cell r="AA36" t="str">
            <v>04201-ILLAPEL</v>
          </cell>
          <cell r="AB36">
            <v>9</v>
          </cell>
          <cell r="AC36">
            <v>22</v>
          </cell>
          <cell r="AD36">
            <v>18</v>
          </cell>
          <cell r="AE36">
            <v>49</v>
          </cell>
        </row>
        <row r="37">
          <cell r="H37" t="str">
            <v xml:space="preserve">105500-P.S.R. CALETA HORNOS        </v>
          </cell>
          <cell r="I37"/>
          <cell r="J37">
            <v>3</v>
          </cell>
          <cell r="K37"/>
          <cell r="L37">
            <v>3</v>
          </cell>
          <cell r="AA37" t="str">
            <v>105103-HOSPITAL ILLAPEL</v>
          </cell>
          <cell r="AB37">
            <v>7</v>
          </cell>
          <cell r="AC37">
            <v>3</v>
          </cell>
          <cell r="AD37">
            <v>10</v>
          </cell>
          <cell r="AE37">
            <v>20</v>
          </cell>
        </row>
        <row r="38">
          <cell r="H38" t="str">
            <v>105505-P.S.R. LOS CHOROS</v>
          </cell>
          <cell r="I38">
            <v>1</v>
          </cell>
          <cell r="J38"/>
          <cell r="K38">
            <v>3</v>
          </cell>
          <cell r="L38">
            <v>4</v>
          </cell>
          <cell r="AA38" t="str">
            <v>105326-CESFAM SAN RAFAEL</v>
          </cell>
          <cell r="AB38">
            <v>2</v>
          </cell>
          <cell r="AC38">
            <v>1</v>
          </cell>
          <cell r="AD38">
            <v>3</v>
          </cell>
          <cell r="AE38">
            <v>6</v>
          </cell>
        </row>
        <row r="39">
          <cell r="H39" t="str">
            <v>105506-P.S.R. EL TRAPICHE</v>
          </cell>
          <cell r="I39">
            <v>1</v>
          </cell>
          <cell r="J39"/>
          <cell r="K39">
            <v>1</v>
          </cell>
          <cell r="L39">
            <v>2</v>
          </cell>
          <cell r="AA39" t="str">
            <v xml:space="preserve">105443-P.S.R. CARCAMO                   </v>
          </cell>
          <cell r="AB39"/>
          <cell r="AC39">
            <v>1</v>
          </cell>
          <cell r="AD39"/>
          <cell r="AE39">
            <v>1</v>
          </cell>
        </row>
        <row r="40">
          <cell r="H40" t="str">
            <v>04105-PAIHUANO</v>
          </cell>
          <cell r="I40">
            <v>23</v>
          </cell>
          <cell r="J40">
            <v>21</v>
          </cell>
          <cell r="K40">
            <v>30</v>
          </cell>
          <cell r="L40">
            <v>74</v>
          </cell>
          <cell r="AA40" t="str">
            <v>105445-P.S.R. LIMAHUIDA</v>
          </cell>
          <cell r="AB40"/>
          <cell r="AC40"/>
          <cell r="AD40">
            <v>2</v>
          </cell>
          <cell r="AE40">
            <v>2</v>
          </cell>
        </row>
        <row r="41">
          <cell r="H41" t="str">
            <v>105306-CES. PAIHUANO</v>
          </cell>
          <cell r="I41">
            <v>13</v>
          </cell>
          <cell r="J41">
            <v>16</v>
          </cell>
          <cell r="K41">
            <v>23</v>
          </cell>
          <cell r="L41">
            <v>52</v>
          </cell>
          <cell r="AA41" t="str">
            <v>105446-P.S.R. MATANCILLA</v>
          </cell>
          <cell r="AB41"/>
          <cell r="AC41"/>
          <cell r="AD41">
            <v>1</v>
          </cell>
          <cell r="AE41">
            <v>1</v>
          </cell>
        </row>
        <row r="42">
          <cell r="H42" t="str">
            <v>105475-P.S.R. HORCON</v>
          </cell>
          <cell r="I42">
            <v>3</v>
          </cell>
          <cell r="J42">
            <v>1</v>
          </cell>
          <cell r="K42">
            <v>2</v>
          </cell>
          <cell r="L42">
            <v>6</v>
          </cell>
          <cell r="AA42" t="str">
            <v>105447-P.S.R. PERALILLO</v>
          </cell>
          <cell r="AB42"/>
          <cell r="AC42">
            <v>2</v>
          </cell>
          <cell r="AD42"/>
          <cell r="AE42">
            <v>2</v>
          </cell>
        </row>
        <row r="43">
          <cell r="H43" t="str">
            <v>105476-P.S.R. MONTE GRANDE</v>
          </cell>
          <cell r="I43">
            <v>4</v>
          </cell>
          <cell r="J43"/>
          <cell r="K43"/>
          <cell r="L43">
            <v>4</v>
          </cell>
          <cell r="AA43" t="str">
            <v>105448-P.S.R. SANTA VIRGINIA</v>
          </cell>
          <cell r="AB43"/>
          <cell r="AC43">
            <v>3</v>
          </cell>
          <cell r="AD43"/>
          <cell r="AE43">
            <v>3</v>
          </cell>
        </row>
        <row r="44">
          <cell r="H44" t="str">
            <v>105477-P.S.R. PISCO ELQUI</v>
          </cell>
          <cell r="I44">
            <v>3</v>
          </cell>
          <cell r="J44">
            <v>4</v>
          </cell>
          <cell r="K44">
            <v>5</v>
          </cell>
          <cell r="L44">
            <v>12</v>
          </cell>
          <cell r="AA44" t="str">
            <v>105485-P.S.R. PLAN DE HORNOS</v>
          </cell>
          <cell r="AB44"/>
          <cell r="AC44">
            <v>2</v>
          </cell>
          <cell r="AD44">
            <v>1</v>
          </cell>
          <cell r="AE44">
            <v>3</v>
          </cell>
        </row>
        <row r="45">
          <cell r="H45" t="str">
            <v>04106-VICUÑA</v>
          </cell>
          <cell r="I45">
            <v>58</v>
          </cell>
          <cell r="J45">
            <v>40</v>
          </cell>
          <cell r="K45">
            <v>47</v>
          </cell>
          <cell r="L45">
            <v>145</v>
          </cell>
          <cell r="AA45" t="str">
            <v>105486-P.S.R. TUNGA SUR</v>
          </cell>
          <cell r="AB45"/>
          <cell r="AC45">
            <v>2</v>
          </cell>
          <cell r="AD45"/>
          <cell r="AE45">
            <v>2</v>
          </cell>
        </row>
        <row r="46">
          <cell r="H46" t="str">
            <v>105107-HOSPITAL VICUÑA</v>
          </cell>
          <cell r="I46">
            <v>30</v>
          </cell>
          <cell r="J46">
            <v>13</v>
          </cell>
          <cell r="K46">
            <v>18</v>
          </cell>
          <cell r="L46">
            <v>61</v>
          </cell>
          <cell r="AA46" t="str">
            <v>105487-P.S.R. CAÑAS UNO</v>
          </cell>
          <cell r="AB46"/>
          <cell r="AC46">
            <v>6</v>
          </cell>
          <cell r="AD46"/>
          <cell r="AE46">
            <v>6</v>
          </cell>
        </row>
        <row r="47">
          <cell r="H47" t="str">
            <v>105467-P.S.R. DIAGUITAS</v>
          </cell>
          <cell r="I47"/>
          <cell r="J47">
            <v>5</v>
          </cell>
          <cell r="K47">
            <v>4</v>
          </cell>
          <cell r="L47">
            <v>9</v>
          </cell>
          <cell r="AA47" t="str">
            <v>105496-P.S.R. PINTACURA SUR</v>
          </cell>
          <cell r="AB47"/>
          <cell r="AC47"/>
          <cell r="AD47">
            <v>1</v>
          </cell>
          <cell r="AE47">
            <v>1</v>
          </cell>
        </row>
        <row r="48">
          <cell r="H48" t="str">
            <v>105468-P.S.R. EL MOLLE</v>
          </cell>
          <cell r="I48"/>
          <cell r="J48"/>
          <cell r="K48">
            <v>2</v>
          </cell>
          <cell r="L48">
            <v>2</v>
          </cell>
          <cell r="AA48" t="str">
            <v>105504-P.S.R. SOCAVON</v>
          </cell>
          <cell r="AB48"/>
          <cell r="AC48">
            <v>2</v>
          </cell>
          <cell r="AD48"/>
          <cell r="AE48">
            <v>2</v>
          </cell>
        </row>
        <row r="49">
          <cell r="H49" t="str">
            <v>105469-P.S.R. EL TAMBO</v>
          </cell>
          <cell r="I49">
            <v>1</v>
          </cell>
          <cell r="J49"/>
          <cell r="K49">
            <v>4</v>
          </cell>
          <cell r="L49">
            <v>5</v>
          </cell>
          <cell r="AA49" t="str">
            <v>04203-LOS VILOS</v>
          </cell>
          <cell r="AB49">
            <v>1</v>
          </cell>
          <cell r="AC49">
            <v>4</v>
          </cell>
          <cell r="AD49">
            <v>4</v>
          </cell>
          <cell r="AE49">
            <v>9</v>
          </cell>
        </row>
        <row r="50">
          <cell r="H50" t="str">
            <v>105471-P.S.R. PERALILLO</v>
          </cell>
          <cell r="I50">
            <v>6</v>
          </cell>
          <cell r="J50">
            <v>11</v>
          </cell>
          <cell r="K50">
            <v>7</v>
          </cell>
          <cell r="L50">
            <v>24</v>
          </cell>
          <cell r="AA50" t="str">
            <v>105108-HOSPITAL LOS VILOS</v>
          </cell>
          <cell r="AB50">
            <v>1</v>
          </cell>
          <cell r="AC50">
            <v>3</v>
          </cell>
          <cell r="AD50">
            <v>2</v>
          </cell>
          <cell r="AE50">
            <v>6</v>
          </cell>
        </row>
        <row r="51">
          <cell r="H51" t="str">
            <v>105472-P.S.R. RIVADAVIA</v>
          </cell>
          <cell r="I51">
            <v>6</v>
          </cell>
          <cell r="J51">
            <v>6</v>
          </cell>
          <cell r="K51"/>
          <cell r="L51">
            <v>12</v>
          </cell>
          <cell r="AA51" t="str">
            <v xml:space="preserve">105478-P.S.R. CAIMANES                   </v>
          </cell>
          <cell r="AB51"/>
          <cell r="AC51"/>
          <cell r="AD51">
            <v>1</v>
          </cell>
          <cell r="AE51">
            <v>1</v>
          </cell>
        </row>
        <row r="52">
          <cell r="H52" t="str">
            <v>105473-P.S.R. TALCUNA</v>
          </cell>
          <cell r="I52"/>
          <cell r="J52">
            <v>1</v>
          </cell>
          <cell r="K52"/>
          <cell r="L52">
            <v>1</v>
          </cell>
          <cell r="AA52" t="str">
            <v>105480-P.S.R. QUILIMARI</v>
          </cell>
          <cell r="AB52"/>
          <cell r="AC52">
            <v>1</v>
          </cell>
          <cell r="AD52">
            <v>1</v>
          </cell>
          <cell r="AE52">
            <v>2</v>
          </cell>
        </row>
        <row r="53">
          <cell r="H53" t="str">
            <v>105474-P.S.R. CHAPILCA</v>
          </cell>
          <cell r="I53">
            <v>2</v>
          </cell>
          <cell r="J53"/>
          <cell r="K53">
            <v>1</v>
          </cell>
          <cell r="L53">
            <v>3</v>
          </cell>
          <cell r="AA53" t="str">
            <v>04204-SALAMANCA</v>
          </cell>
          <cell r="AB53">
            <v>36</v>
          </cell>
          <cell r="AC53">
            <v>12</v>
          </cell>
          <cell r="AD53">
            <v>9</v>
          </cell>
          <cell r="AE53">
            <v>57</v>
          </cell>
        </row>
        <row r="54">
          <cell r="H54" t="str">
            <v>105502-P.S.R. CALINGASTA</v>
          </cell>
          <cell r="I54">
            <v>13</v>
          </cell>
          <cell r="J54">
            <v>4</v>
          </cell>
          <cell r="K54">
            <v>11</v>
          </cell>
          <cell r="L54">
            <v>28</v>
          </cell>
          <cell r="AA54" t="str">
            <v>105104-HOSPITAL SALAMANCA</v>
          </cell>
          <cell r="AB54"/>
          <cell r="AC54"/>
          <cell r="AD54">
            <v>2</v>
          </cell>
          <cell r="AE54">
            <v>2</v>
          </cell>
        </row>
        <row r="55">
          <cell r="H55" t="str">
            <v>04201-ILLAPEL</v>
          </cell>
          <cell r="I55">
            <v>89</v>
          </cell>
          <cell r="J55">
            <v>24</v>
          </cell>
          <cell r="K55">
            <v>48</v>
          </cell>
          <cell r="L55">
            <v>161</v>
          </cell>
          <cell r="AA55" t="str">
            <v xml:space="preserve">105452-P.S.R. CUNCUMEN                 </v>
          </cell>
          <cell r="AB55">
            <v>2</v>
          </cell>
          <cell r="AC55">
            <v>1</v>
          </cell>
          <cell r="AD55"/>
          <cell r="AE55">
            <v>3</v>
          </cell>
        </row>
        <row r="56">
          <cell r="H56" t="str">
            <v>105103-HOSPITAL ILLAPEL</v>
          </cell>
          <cell r="I56">
            <v>21</v>
          </cell>
          <cell r="J56">
            <v>16</v>
          </cell>
          <cell r="K56">
            <v>15</v>
          </cell>
          <cell r="L56">
            <v>52</v>
          </cell>
          <cell r="AA56" t="str">
            <v>105453-P.S.R. TRANQUILLA</v>
          </cell>
          <cell r="AB56">
            <v>6</v>
          </cell>
          <cell r="AC56">
            <v>1</v>
          </cell>
          <cell r="AD56"/>
          <cell r="AE56">
            <v>7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12</v>
          </cell>
          <cell r="L57">
            <v>17</v>
          </cell>
          <cell r="AA57" t="str">
            <v>105454-P.S.R. CUNLAGUA</v>
          </cell>
          <cell r="AB57">
            <v>3</v>
          </cell>
          <cell r="AC57"/>
          <cell r="AD57">
            <v>1</v>
          </cell>
          <cell r="AE57">
            <v>4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1</v>
          </cell>
          <cell r="K58"/>
          <cell r="L58">
            <v>2</v>
          </cell>
          <cell r="AA58" t="str">
            <v>105455-P.S.R. CHILLEPIN</v>
          </cell>
          <cell r="AB58">
            <v>2</v>
          </cell>
          <cell r="AC58"/>
          <cell r="AD58"/>
          <cell r="AE58">
            <v>2</v>
          </cell>
        </row>
        <row r="59">
          <cell r="H59" t="str">
            <v>105444-P.S.R. HUINTIL</v>
          </cell>
          <cell r="I59">
            <v>1</v>
          </cell>
          <cell r="J59"/>
          <cell r="K59">
            <v>2</v>
          </cell>
          <cell r="L59">
            <v>3</v>
          </cell>
          <cell r="AA59" t="str">
            <v>105456-P.S.R. LLIMPO</v>
          </cell>
          <cell r="AB59">
            <v>0</v>
          </cell>
          <cell r="AC59"/>
          <cell r="AD59">
            <v>2</v>
          </cell>
          <cell r="AE59">
            <v>2</v>
          </cell>
        </row>
        <row r="60">
          <cell r="H60" t="str">
            <v>105448-P.S.R. SANTA VIRGINIA</v>
          </cell>
          <cell r="I60"/>
          <cell r="J60">
            <v>1</v>
          </cell>
          <cell r="K60"/>
          <cell r="L60">
            <v>1</v>
          </cell>
          <cell r="AA60" t="str">
            <v>105457-P.S.R. SAN AGUSTIN</v>
          </cell>
          <cell r="AB60">
            <v>2</v>
          </cell>
          <cell r="AC60"/>
          <cell r="AD60"/>
          <cell r="AE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>
            <v>1</v>
          </cell>
          <cell r="AA61" t="str">
            <v>105458-P.S.R. TAHUINCO</v>
          </cell>
          <cell r="AB61">
            <v>2</v>
          </cell>
          <cell r="AC61">
            <v>1</v>
          </cell>
          <cell r="AD61">
            <v>1</v>
          </cell>
          <cell r="AE61">
            <v>4</v>
          </cell>
        </row>
        <row r="62">
          <cell r="H62" t="str">
            <v>105487-P.S.R. CAÑAS UNO</v>
          </cell>
          <cell r="I62"/>
          <cell r="J62">
            <v>1</v>
          </cell>
          <cell r="K62">
            <v>2</v>
          </cell>
          <cell r="L62">
            <v>3</v>
          </cell>
          <cell r="AA62" t="str">
            <v>105491-P.S.R. QUELEN BAJO</v>
          </cell>
          <cell r="AB62">
            <v>19</v>
          </cell>
          <cell r="AC62">
            <v>3</v>
          </cell>
          <cell r="AD62"/>
          <cell r="AE62">
            <v>22</v>
          </cell>
        </row>
        <row r="63">
          <cell r="H63" t="str">
            <v>200366-CESFAM URBANO II</v>
          </cell>
          <cell r="I63">
            <v>65</v>
          </cell>
          <cell r="J63"/>
          <cell r="K63">
            <v>17</v>
          </cell>
          <cell r="L63">
            <v>82</v>
          </cell>
          <cell r="AA63" t="str">
            <v>105492-P.S.R. CAMISA</v>
          </cell>
          <cell r="AB63"/>
          <cell r="AC63">
            <v>4</v>
          </cell>
          <cell r="AD63"/>
          <cell r="AE63">
            <v>4</v>
          </cell>
        </row>
        <row r="64">
          <cell r="H64" t="str">
            <v>04202-CANELA</v>
          </cell>
          <cell r="I64"/>
          <cell r="J64">
            <v>20</v>
          </cell>
          <cell r="K64">
            <v>17</v>
          </cell>
          <cell r="L64">
            <v>37</v>
          </cell>
          <cell r="AA64" t="str">
            <v>105501-P.S.R. ARBOLEDA GRANDE</v>
          </cell>
          <cell r="AB64"/>
          <cell r="AC64">
            <v>2</v>
          </cell>
          <cell r="AD64">
            <v>3</v>
          </cell>
          <cell r="AE64">
            <v>5</v>
          </cell>
        </row>
        <row r="65">
          <cell r="H65" t="str">
            <v>105309-CES. RURAL CANELA</v>
          </cell>
          <cell r="I65"/>
          <cell r="J65">
            <v>14</v>
          </cell>
          <cell r="K65">
            <v>12</v>
          </cell>
          <cell r="L65">
            <v>26</v>
          </cell>
          <cell r="AA65" t="str">
            <v>04301-OVALLE</v>
          </cell>
          <cell r="AB65">
            <v>32</v>
          </cell>
          <cell r="AC65">
            <v>23</v>
          </cell>
          <cell r="AD65">
            <v>74</v>
          </cell>
          <cell r="AE65">
            <v>129</v>
          </cell>
        </row>
        <row r="66">
          <cell r="H66" t="str">
            <v xml:space="preserve">105450-P.S.R. MINCHA NORTE            </v>
          </cell>
          <cell r="I66"/>
          <cell r="J66">
            <v>4</v>
          </cell>
          <cell r="K66">
            <v>3</v>
          </cell>
          <cell r="L66">
            <v>7</v>
          </cell>
          <cell r="AA66" t="str">
            <v>105102-HOSPITAL OVALLE</v>
          </cell>
          <cell r="AB66">
            <v>20</v>
          </cell>
          <cell r="AC66">
            <v>10</v>
          </cell>
          <cell r="AD66">
            <v>28</v>
          </cell>
          <cell r="AE66">
            <v>58</v>
          </cell>
        </row>
        <row r="67">
          <cell r="H67" t="str">
            <v>105484-P.S.R. HUENTELAUQUEN</v>
          </cell>
          <cell r="I67"/>
          <cell r="J67"/>
          <cell r="K67">
            <v>2</v>
          </cell>
          <cell r="L67">
            <v>2</v>
          </cell>
          <cell r="AA67" t="str">
            <v>105315-CES. RURAL C. DE TAMAYA</v>
          </cell>
          <cell r="AB67">
            <v>2</v>
          </cell>
          <cell r="AC67"/>
          <cell r="AD67"/>
          <cell r="AE67">
            <v>2</v>
          </cell>
        </row>
        <row r="68">
          <cell r="H68" t="str">
            <v>105498-P.S.R. QUEBRADA DE LINARES</v>
          </cell>
          <cell r="I68"/>
          <cell r="J68">
            <v>2</v>
          </cell>
          <cell r="K68"/>
          <cell r="L68">
            <v>2</v>
          </cell>
          <cell r="AA68" t="str">
            <v>105317-CES. JORGE JORDAN D.</v>
          </cell>
          <cell r="AB68">
            <v>4</v>
          </cell>
          <cell r="AC68"/>
          <cell r="AD68">
            <v>9</v>
          </cell>
          <cell r="AE68">
            <v>13</v>
          </cell>
        </row>
        <row r="69">
          <cell r="H69" t="str">
            <v>04203-LOS VILOS</v>
          </cell>
          <cell r="I69">
            <v>41</v>
          </cell>
          <cell r="J69">
            <v>28</v>
          </cell>
          <cell r="K69">
            <v>34</v>
          </cell>
          <cell r="L69">
            <v>103</v>
          </cell>
          <cell r="AA69" t="str">
            <v>105322-CES. MARCOS MACUADA</v>
          </cell>
          <cell r="AB69"/>
          <cell r="AC69">
            <v>3</v>
          </cell>
          <cell r="AD69">
            <v>34</v>
          </cell>
          <cell r="AE69">
            <v>37</v>
          </cell>
        </row>
        <row r="70">
          <cell r="H70" t="str">
            <v>105108-HOSPITAL LOS VILOS</v>
          </cell>
          <cell r="I70">
            <v>31</v>
          </cell>
          <cell r="J70">
            <v>21</v>
          </cell>
          <cell r="K70">
            <v>31</v>
          </cell>
          <cell r="L70">
            <v>83</v>
          </cell>
          <cell r="AA70" t="str">
            <v>105324-CES. SOTAQUI</v>
          </cell>
          <cell r="AB70"/>
          <cell r="AC70">
            <v>4</v>
          </cell>
          <cell r="AD70">
            <v>1</v>
          </cell>
          <cell r="AE70">
            <v>5</v>
          </cell>
        </row>
        <row r="71">
          <cell r="H71" t="str">
            <v xml:space="preserve">105478-P.S.R. CAIMANES                   </v>
          </cell>
          <cell r="I71">
            <v>1</v>
          </cell>
          <cell r="J71"/>
          <cell r="K71"/>
          <cell r="L71">
            <v>1</v>
          </cell>
          <cell r="AA71" t="str">
            <v>105417-P.S.R. ALCONES BAJOS</v>
          </cell>
          <cell r="AB71"/>
          <cell r="AC71">
            <v>1</v>
          </cell>
          <cell r="AD71"/>
          <cell r="AE71">
            <v>1</v>
          </cell>
        </row>
        <row r="72">
          <cell r="H72" t="str">
            <v>105480-P.S.R. QUILIMARI</v>
          </cell>
          <cell r="I72">
            <v>9</v>
          </cell>
          <cell r="J72">
            <v>5</v>
          </cell>
          <cell r="K72">
            <v>3</v>
          </cell>
          <cell r="L72">
            <v>17</v>
          </cell>
          <cell r="AA72" t="str">
            <v>105439-P.S.R. CERRO BLANCO</v>
          </cell>
          <cell r="AB72"/>
          <cell r="AC72"/>
          <cell r="AD72">
            <v>2</v>
          </cell>
          <cell r="AE72">
            <v>2</v>
          </cell>
        </row>
        <row r="73">
          <cell r="H73" t="str">
            <v>105511-P.S.R. LOS CONDORES</v>
          </cell>
          <cell r="I73"/>
          <cell r="J73">
            <v>2</v>
          </cell>
          <cell r="K73"/>
          <cell r="L73">
            <v>2</v>
          </cell>
          <cell r="AA73" t="str">
            <v>105507-P.S.R. HUAMALATA</v>
          </cell>
          <cell r="AB73">
            <v>1</v>
          </cell>
          <cell r="AC73"/>
          <cell r="AD73"/>
          <cell r="AE73">
            <v>1</v>
          </cell>
        </row>
        <row r="74">
          <cell r="H74" t="str">
            <v>04204-SALAMANCA</v>
          </cell>
          <cell r="I74">
            <v>59</v>
          </cell>
          <cell r="J74">
            <v>50</v>
          </cell>
          <cell r="K74">
            <v>68</v>
          </cell>
          <cell r="L74">
            <v>177</v>
          </cell>
          <cell r="AA74" t="str">
            <v>105722-CECOF SAN JOSE DE LA DEHESA</v>
          </cell>
          <cell r="AB74">
            <v>1</v>
          </cell>
          <cell r="AC74">
            <v>3</v>
          </cell>
          <cell r="AD74"/>
          <cell r="AE74">
            <v>4</v>
          </cell>
        </row>
        <row r="75">
          <cell r="H75" t="str">
            <v>105104-HOSPITAL SALAMANCA</v>
          </cell>
          <cell r="I75">
            <v>31</v>
          </cell>
          <cell r="J75">
            <v>30</v>
          </cell>
          <cell r="K75">
            <v>55</v>
          </cell>
          <cell r="L75">
            <v>116</v>
          </cell>
          <cell r="AA75" t="str">
            <v>105723-CECOF LIMARI</v>
          </cell>
          <cell r="AB75">
            <v>4</v>
          </cell>
          <cell r="AC75"/>
          <cell r="AD75"/>
          <cell r="AE75">
            <v>4</v>
          </cell>
        </row>
        <row r="76">
          <cell r="H76" t="str">
            <v xml:space="preserve">105452-P.S.R. CUNCUMEN                 </v>
          </cell>
          <cell r="I76">
            <v>4</v>
          </cell>
          <cell r="J76">
            <v>2</v>
          </cell>
          <cell r="K76"/>
          <cell r="L76">
            <v>6</v>
          </cell>
          <cell r="AA76" t="str">
            <v>200367-CECOF COLONIA LIMARÍ</v>
          </cell>
          <cell r="AB76"/>
          <cell r="AC76">
            <v>2</v>
          </cell>
          <cell r="AD76"/>
          <cell r="AE76">
            <v>2</v>
          </cell>
        </row>
        <row r="77">
          <cell r="H77" t="str">
            <v>105453-P.S.R. TRANQUILLA</v>
          </cell>
          <cell r="I77">
            <v>1</v>
          </cell>
          <cell r="J77"/>
          <cell r="K77">
            <v>3</v>
          </cell>
          <cell r="L77">
            <v>4</v>
          </cell>
          <cell r="AA77" t="str">
            <v>04302-COMBARBALÁ</v>
          </cell>
          <cell r="AB77">
            <v>3</v>
          </cell>
          <cell r="AC77">
            <v>12</v>
          </cell>
          <cell r="AD77">
            <v>10</v>
          </cell>
          <cell r="AE77">
            <v>25</v>
          </cell>
        </row>
        <row r="78">
          <cell r="H78" t="str">
            <v>105455-P.S.R. CHILLEPIN</v>
          </cell>
          <cell r="I78">
            <v>1</v>
          </cell>
          <cell r="J78">
            <v>4</v>
          </cell>
          <cell r="K78"/>
          <cell r="L78">
            <v>5</v>
          </cell>
          <cell r="AA78" t="str">
            <v>105105-HOSPITAL COMBARBALÁ</v>
          </cell>
          <cell r="AB78"/>
          <cell r="AC78">
            <v>4</v>
          </cell>
          <cell r="AD78">
            <v>6</v>
          </cell>
          <cell r="AE78">
            <v>10</v>
          </cell>
        </row>
        <row r="79">
          <cell r="H79" t="str">
            <v>105456-P.S.R. LLIMPO</v>
          </cell>
          <cell r="I79">
            <v>2</v>
          </cell>
          <cell r="J79">
            <v>4</v>
          </cell>
          <cell r="K79">
            <v>2</v>
          </cell>
          <cell r="L79">
            <v>8</v>
          </cell>
          <cell r="AA79" t="str">
            <v>105433-P.S.R. SAN LORENZO</v>
          </cell>
          <cell r="AB79"/>
          <cell r="AC79">
            <v>1</v>
          </cell>
          <cell r="AD79">
            <v>1</v>
          </cell>
          <cell r="AE79">
            <v>2</v>
          </cell>
        </row>
        <row r="80">
          <cell r="H80" t="str">
            <v>105457-P.S.R. SAN AGUSTIN</v>
          </cell>
          <cell r="I80">
            <v>1</v>
          </cell>
          <cell r="J80">
            <v>1</v>
          </cell>
          <cell r="K80"/>
          <cell r="L80">
            <v>2</v>
          </cell>
          <cell r="AA80" t="str">
            <v xml:space="preserve">105459-P.S.R. BARRANCAS                </v>
          </cell>
          <cell r="AB80">
            <v>1</v>
          </cell>
          <cell r="AC80"/>
          <cell r="AD80"/>
          <cell r="AE80">
            <v>1</v>
          </cell>
        </row>
        <row r="81">
          <cell r="H81" t="str">
            <v>105458-P.S.R. TAHUINCO</v>
          </cell>
          <cell r="I81">
            <v>6</v>
          </cell>
          <cell r="J81">
            <v>2</v>
          </cell>
          <cell r="K81">
            <v>1</v>
          </cell>
          <cell r="L81">
            <v>9</v>
          </cell>
          <cell r="AA81" t="str">
            <v>105460-P.S.R. COGOTI 18</v>
          </cell>
          <cell r="AB81">
            <v>1</v>
          </cell>
          <cell r="AC81">
            <v>3</v>
          </cell>
          <cell r="AD81">
            <v>1</v>
          </cell>
          <cell r="AE81">
            <v>5</v>
          </cell>
        </row>
        <row r="82">
          <cell r="H82" t="str">
            <v>105491-P.S.R. QUELEN BAJO</v>
          </cell>
          <cell r="I82">
            <v>9</v>
          </cell>
          <cell r="J82">
            <v>3</v>
          </cell>
          <cell r="K82">
            <v>4</v>
          </cell>
          <cell r="L82">
            <v>16</v>
          </cell>
          <cell r="AA82" t="str">
            <v>105464-P.S.R. LA LIGUA</v>
          </cell>
          <cell r="AB82">
            <v>1</v>
          </cell>
          <cell r="AC82">
            <v>2</v>
          </cell>
          <cell r="AD82">
            <v>2</v>
          </cell>
          <cell r="AE82">
            <v>5</v>
          </cell>
        </row>
        <row r="83">
          <cell r="H83" t="str">
            <v>105492-P.S.R. CAMISA</v>
          </cell>
          <cell r="I83">
            <v>2</v>
          </cell>
          <cell r="J83">
            <v>1</v>
          </cell>
          <cell r="K83"/>
          <cell r="L83">
            <v>3</v>
          </cell>
          <cell r="AA83" t="str">
            <v>105490-P.S.R. EL DURAZNO</v>
          </cell>
          <cell r="AB83"/>
          <cell r="AC83">
            <v>2</v>
          </cell>
          <cell r="AD83"/>
          <cell r="AE83">
            <v>2</v>
          </cell>
        </row>
        <row r="84">
          <cell r="H84" t="str">
            <v>105501-P.S.R. ARBOLEDA GRANDE</v>
          </cell>
          <cell r="I84">
            <v>2</v>
          </cell>
          <cell r="J84">
            <v>3</v>
          </cell>
          <cell r="K84">
            <v>3</v>
          </cell>
          <cell r="L84">
            <v>8</v>
          </cell>
          <cell r="AA84" t="str">
            <v>04303-MONTE PATRIA</v>
          </cell>
          <cell r="AB84">
            <v>39</v>
          </cell>
          <cell r="AC84">
            <v>19</v>
          </cell>
          <cell r="AD84">
            <v>3</v>
          </cell>
          <cell r="AE84">
            <v>61</v>
          </cell>
        </row>
        <row r="85">
          <cell r="H85" t="str">
            <v>04301-OVALLE</v>
          </cell>
          <cell r="I85">
            <v>187</v>
          </cell>
          <cell r="J85">
            <v>118</v>
          </cell>
          <cell r="K85">
            <v>182</v>
          </cell>
          <cell r="L85">
            <v>487</v>
          </cell>
          <cell r="AA85" t="str">
            <v>105307-CES. RURAL MONTE PATRIA</v>
          </cell>
          <cell r="AB85">
            <v>12</v>
          </cell>
          <cell r="AC85">
            <v>12</v>
          </cell>
          <cell r="AD85">
            <v>1</v>
          </cell>
          <cell r="AE85">
            <v>25</v>
          </cell>
        </row>
        <row r="86">
          <cell r="H86" t="str">
            <v>105102-HOSPITAL OVALLE</v>
          </cell>
          <cell r="I86">
            <v>28</v>
          </cell>
          <cell r="J86">
            <v>19</v>
          </cell>
          <cell r="K86">
            <v>53</v>
          </cell>
          <cell r="L86">
            <v>100</v>
          </cell>
          <cell r="AA86" t="str">
            <v>105312-CES. RURAL CAREN</v>
          </cell>
          <cell r="AB86">
            <v>1</v>
          </cell>
          <cell r="AC86"/>
          <cell r="AD86">
            <v>1</v>
          </cell>
          <cell r="AE86">
            <v>2</v>
          </cell>
        </row>
        <row r="87">
          <cell r="H87" t="str">
            <v>105317-CES. JORGE JORDAN D.</v>
          </cell>
          <cell r="I87">
            <v>79</v>
          </cell>
          <cell r="J87">
            <v>38</v>
          </cell>
          <cell r="K87">
            <v>40</v>
          </cell>
          <cell r="L87">
            <v>157</v>
          </cell>
          <cell r="AA87" t="str">
            <v>105318-CES. RURAL EL PALQUI</v>
          </cell>
          <cell r="AB87">
            <v>23</v>
          </cell>
          <cell r="AC87">
            <v>1</v>
          </cell>
          <cell r="AD87"/>
          <cell r="AE87">
            <v>24</v>
          </cell>
        </row>
        <row r="88">
          <cell r="H88" t="str">
            <v>105322-CES. MARCOS MACUADA</v>
          </cell>
          <cell r="I88">
            <v>19</v>
          </cell>
          <cell r="J88">
            <v>16</v>
          </cell>
          <cell r="K88">
            <v>32</v>
          </cell>
          <cell r="L88">
            <v>67</v>
          </cell>
          <cell r="AA88" t="str">
            <v>105425-P.S.R. CHILECITO</v>
          </cell>
          <cell r="AB88"/>
          <cell r="AC88">
            <v>4</v>
          </cell>
          <cell r="AD88"/>
          <cell r="AE88">
            <v>4</v>
          </cell>
        </row>
        <row r="89">
          <cell r="H89" t="str">
            <v>105324-CES. SOTAQUI</v>
          </cell>
          <cell r="I89">
            <v>20</v>
          </cell>
          <cell r="J89">
            <v>9</v>
          </cell>
          <cell r="K89">
            <v>29</v>
          </cell>
          <cell r="L89">
            <v>58</v>
          </cell>
          <cell r="AA89" t="str">
            <v>105427-P.S.R. HACIENDA VALDIVIA</v>
          </cell>
          <cell r="AB89">
            <v>1</v>
          </cell>
          <cell r="AC89"/>
          <cell r="AD89"/>
          <cell r="AE89">
            <v>1</v>
          </cell>
        </row>
        <row r="90">
          <cell r="H90" t="str">
            <v>105415-P.S.R. BARRAZA</v>
          </cell>
          <cell r="I90"/>
          <cell r="J90">
            <v>1</v>
          </cell>
          <cell r="K90"/>
          <cell r="L90">
            <v>1</v>
          </cell>
          <cell r="AA90" t="str">
            <v>105431-P.S.R. PEDREGAL</v>
          </cell>
          <cell r="AB90">
            <v>2</v>
          </cell>
          <cell r="AC90"/>
          <cell r="AD90">
            <v>1</v>
          </cell>
          <cell r="AE90">
            <v>3</v>
          </cell>
        </row>
        <row r="91">
          <cell r="H91" t="str">
            <v xml:space="preserve">105416-P.S.R. CAMARICO                  </v>
          </cell>
          <cell r="I91">
            <v>1</v>
          </cell>
          <cell r="J91"/>
          <cell r="K91"/>
          <cell r="L91">
            <v>1</v>
          </cell>
          <cell r="AA91" t="str">
            <v>105432-P.S.R. RAPEL</v>
          </cell>
          <cell r="AB91"/>
          <cell r="AC91">
            <v>2</v>
          </cell>
          <cell r="AD91"/>
          <cell r="AE91">
            <v>2</v>
          </cell>
        </row>
        <row r="92">
          <cell r="H92" t="str">
            <v>105422-P.S.R. HORNILLOS</v>
          </cell>
          <cell r="I92"/>
          <cell r="J92">
            <v>1</v>
          </cell>
          <cell r="K92"/>
          <cell r="L92">
            <v>1</v>
          </cell>
          <cell r="AA92" t="str">
            <v>04304-PUNITAQUI</v>
          </cell>
          <cell r="AB92">
            <v>1</v>
          </cell>
          <cell r="AC92"/>
          <cell r="AD92">
            <v>1</v>
          </cell>
          <cell r="AE92">
            <v>2</v>
          </cell>
        </row>
        <row r="93">
          <cell r="H93" t="str">
            <v>105439-P.S.R. CERRO BLANCO</v>
          </cell>
          <cell r="I93"/>
          <cell r="J93"/>
          <cell r="K93">
            <v>2</v>
          </cell>
          <cell r="L93">
            <v>2</v>
          </cell>
          <cell r="AA93" t="str">
            <v>105308-CES. RURAL PUNITAQUI</v>
          </cell>
          <cell r="AB93">
            <v>1</v>
          </cell>
          <cell r="AC93"/>
          <cell r="AD93">
            <v>1</v>
          </cell>
          <cell r="AE93">
            <v>2</v>
          </cell>
        </row>
        <row r="94">
          <cell r="H94" t="str">
            <v>105510-P.S.R. RECOLETA</v>
          </cell>
          <cell r="I94"/>
          <cell r="J94">
            <v>1</v>
          </cell>
          <cell r="K94"/>
          <cell r="L94">
            <v>1</v>
          </cell>
          <cell r="AA94" t="str">
            <v>04305-RIO HURTADO</v>
          </cell>
          <cell r="AB94"/>
          <cell r="AC94">
            <v>2</v>
          </cell>
          <cell r="AD94">
            <v>1</v>
          </cell>
          <cell r="AE94">
            <v>3</v>
          </cell>
        </row>
        <row r="95">
          <cell r="H95" t="str">
            <v>105722-CECOF SAN JOSE DE LA DEHESA</v>
          </cell>
          <cell r="I95">
            <v>12</v>
          </cell>
          <cell r="J95"/>
          <cell r="K95">
            <v>7</v>
          </cell>
          <cell r="L95">
            <v>19</v>
          </cell>
          <cell r="AA95" t="str">
            <v>105310-CES. RURAL PICHASCA</v>
          </cell>
          <cell r="AB95"/>
          <cell r="AC95"/>
          <cell r="AD95">
            <v>1</v>
          </cell>
          <cell r="AE95">
            <v>1</v>
          </cell>
        </row>
        <row r="96">
          <cell r="H96" t="str">
            <v>105723-CECOF LIMARI</v>
          </cell>
          <cell r="I96">
            <v>5</v>
          </cell>
          <cell r="J96">
            <v>5</v>
          </cell>
          <cell r="K96">
            <v>5</v>
          </cell>
          <cell r="L96">
            <v>15</v>
          </cell>
          <cell r="AA96" t="str">
            <v>105409-P.S.R. EL CHAÑAR</v>
          </cell>
          <cell r="AB96"/>
          <cell r="AC96">
            <v>1</v>
          </cell>
          <cell r="AD96"/>
          <cell r="AE96">
            <v>1</v>
          </cell>
        </row>
        <row r="97">
          <cell r="H97" t="str">
            <v>200258-CECOF LOS COPIHUES</v>
          </cell>
          <cell r="I97">
            <v>10</v>
          </cell>
          <cell r="J97">
            <v>12</v>
          </cell>
          <cell r="K97"/>
          <cell r="L97">
            <v>22</v>
          </cell>
          <cell r="AA97" t="str">
            <v>105414-P.S.R. SERON</v>
          </cell>
          <cell r="AB97"/>
          <cell r="AC97">
            <v>1</v>
          </cell>
          <cell r="AD97"/>
          <cell r="AE97">
            <v>1</v>
          </cell>
        </row>
        <row r="98">
          <cell r="H98" t="str">
            <v>200367-CECOF COLONIA LIMARÍ</v>
          </cell>
          <cell r="I98">
            <v>13</v>
          </cell>
          <cell r="J98">
            <v>16</v>
          </cell>
          <cell r="K98">
            <v>14</v>
          </cell>
          <cell r="L98">
            <v>43</v>
          </cell>
          <cell r="AA98" t="str">
            <v>Total general</v>
          </cell>
          <cell r="AB98">
            <v>277</v>
          </cell>
          <cell r="AC98">
            <v>167</v>
          </cell>
          <cell r="AD98">
            <v>280</v>
          </cell>
          <cell r="AE98">
            <v>724</v>
          </cell>
        </row>
        <row r="99">
          <cell r="H99" t="str">
            <v>04302-COMBARBALÁ</v>
          </cell>
          <cell r="I99">
            <v>34</v>
          </cell>
          <cell r="J99">
            <v>20</v>
          </cell>
          <cell r="K99">
            <v>22</v>
          </cell>
          <cell r="L99">
            <v>76</v>
          </cell>
        </row>
        <row r="100">
          <cell r="H100" t="str">
            <v>105105-HOSPITAL COMBARBALÁ</v>
          </cell>
          <cell r="I100">
            <v>20</v>
          </cell>
          <cell r="J100">
            <v>10</v>
          </cell>
          <cell r="K100">
            <v>20</v>
          </cell>
          <cell r="L100">
            <v>50</v>
          </cell>
        </row>
        <row r="101">
          <cell r="H101" t="str">
            <v>105433-P.S.R. SAN LORENZO</v>
          </cell>
          <cell r="I101"/>
          <cell r="J101">
            <v>2</v>
          </cell>
          <cell r="K101">
            <v>0</v>
          </cell>
          <cell r="L101">
            <v>2</v>
          </cell>
        </row>
        <row r="102">
          <cell r="H102" t="str">
            <v>105434-P.S.R. SAN MARCOS</v>
          </cell>
          <cell r="I102">
            <v>4</v>
          </cell>
          <cell r="J102"/>
          <cell r="K102"/>
          <cell r="L102">
            <v>4</v>
          </cell>
        </row>
        <row r="103">
          <cell r="H103" t="str">
            <v xml:space="preserve">105459-P.S.R. BARRANCAS                </v>
          </cell>
          <cell r="I103">
            <v>3</v>
          </cell>
          <cell r="J103">
            <v>1</v>
          </cell>
          <cell r="K103">
            <v>1</v>
          </cell>
          <cell r="L103">
            <v>5</v>
          </cell>
        </row>
        <row r="104">
          <cell r="H104" t="str">
            <v>105460-P.S.R. COGOTI 18</v>
          </cell>
          <cell r="I104">
            <v>5</v>
          </cell>
          <cell r="J104">
            <v>2</v>
          </cell>
          <cell r="K104">
            <v>1</v>
          </cell>
          <cell r="L104">
            <v>8</v>
          </cell>
        </row>
        <row r="105">
          <cell r="H105" t="str">
            <v>105462-P.S.R. EL SAUCE</v>
          </cell>
          <cell r="I105"/>
          <cell r="J105">
            <v>1</v>
          </cell>
          <cell r="K105"/>
          <cell r="L105">
            <v>1</v>
          </cell>
        </row>
        <row r="106">
          <cell r="H106" t="str">
            <v>105463-P.S.R. QUILITAPIA</v>
          </cell>
          <cell r="I106">
            <v>1</v>
          </cell>
          <cell r="J106"/>
          <cell r="K106"/>
          <cell r="L106">
            <v>1</v>
          </cell>
        </row>
        <row r="107">
          <cell r="H107" t="str">
            <v>105464-P.S.R. LA LIGUA</v>
          </cell>
          <cell r="I107"/>
          <cell r="J107">
            <v>3</v>
          </cell>
          <cell r="K107"/>
          <cell r="L107">
            <v>3</v>
          </cell>
        </row>
        <row r="108">
          <cell r="H108" t="str">
            <v>105466-P.S.R. VALLE HERMOSO</v>
          </cell>
          <cell r="I108">
            <v>1</v>
          </cell>
          <cell r="J108"/>
          <cell r="K108"/>
          <cell r="L108">
            <v>1</v>
          </cell>
        </row>
        <row r="109">
          <cell r="H109" t="str">
            <v>105490-P.S.R. EL DURAZNO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04303-MONTE PATRIA</v>
          </cell>
          <cell r="I110">
            <v>28</v>
          </cell>
          <cell r="J110">
            <v>15</v>
          </cell>
          <cell r="K110">
            <v>25</v>
          </cell>
          <cell r="L110">
            <v>68</v>
          </cell>
        </row>
        <row r="111">
          <cell r="H111" t="str">
            <v>105307-CES. RURAL MONTE PATRIA</v>
          </cell>
          <cell r="I111">
            <v>7</v>
          </cell>
          <cell r="J111">
            <v>9</v>
          </cell>
          <cell r="K111">
            <v>9</v>
          </cell>
          <cell r="L111">
            <v>25</v>
          </cell>
        </row>
        <row r="112">
          <cell r="H112" t="str">
            <v>105311-CES. RURAL CHAÑARAL ALTO</v>
          </cell>
          <cell r="I112">
            <v>6</v>
          </cell>
          <cell r="J112">
            <v>2</v>
          </cell>
          <cell r="K112"/>
          <cell r="L112">
            <v>8</v>
          </cell>
        </row>
        <row r="113">
          <cell r="H113" t="str">
            <v>105312-CES. RURAL CAREN</v>
          </cell>
          <cell r="I113">
            <v>2</v>
          </cell>
          <cell r="J113"/>
          <cell r="K113">
            <v>1</v>
          </cell>
          <cell r="L113">
            <v>3</v>
          </cell>
        </row>
        <row r="114">
          <cell r="H114" t="str">
            <v>105318-CES. RURAL EL PALQUI</v>
          </cell>
          <cell r="I114">
            <v>6</v>
          </cell>
          <cell r="J114">
            <v>1</v>
          </cell>
          <cell r="K114">
            <v>13</v>
          </cell>
          <cell r="L114">
            <v>20</v>
          </cell>
        </row>
        <row r="115">
          <cell r="H115" t="str">
            <v>105425-P.S.R. CHILECITO</v>
          </cell>
          <cell r="I115"/>
          <cell r="J115">
            <v>1</v>
          </cell>
          <cell r="K115"/>
          <cell r="L115">
            <v>1</v>
          </cell>
        </row>
        <row r="116">
          <cell r="H116" t="str">
            <v>105427-P.S.R. HACIENDA VALDIVIA</v>
          </cell>
          <cell r="I116">
            <v>3</v>
          </cell>
          <cell r="J116"/>
          <cell r="K116"/>
          <cell r="L116">
            <v>3</v>
          </cell>
        </row>
        <row r="117">
          <cell r="H117" t="str">
            <v>105430-P.S.R. MIALQUI</v>
          </cell>
          <cell r="I117">
            <v>1</v>
          </cell>
          <cell r="J117">
            <v>1</v>
          </cell>
          <cell r="K117"/>
          <cell r="L117">
            <v>2</v>
          </cell>
        </row>
        <row r="118">
          <cell r="H118" t="str">
            <v>105431-P.S.R. PEDREGAL</v>
          </cell>
          <cell r="I118">
            <v>2</v>
          </cell>
          <cell r="J118"/>
          <cell r="K118">
            <v>1</v>
          </cell>
          <cell r="L118">
            <v>3</v>
          </cell>
        </row>
        <row r="119">
          <cell r="H119" t="str">
            <v>105432-P.S.R. RAPEL</v>
          </cell>
          <cell r="I119"/>
          <cell r="J119">
            <v>1</v>
          </cell>
          <cell r="K119"/>
          <cell r="L119">
            <v>1</v>
          </cell>
        </row>
        <row r="120">
          <cell r="H120" t="str">
            <v>105435-P.S.R. TULAHUEN</v>
          </cell>
          <cell r="I120"/>
          <cell r="J120"/>
          <cell r="K120">
            <v>1</v>
          </cell>
          <cell r="L120">
            <v>1</v>
          </cell>
        </row>
        <row r="121">
          <cell r="H121" t="str">
            <v>105436-P.S.R. EL MAITEN</v>
          </cell>
          <cell r="I121">
            <v>1</v>
          </cell>
          <cell r="J121"/>
          <cell r="K121"/>
          <cell r="L121">
            <v>1</v>
          </cell>
        </row>
        <row r="122">
          <cell r="H122" t="str">
            <v>04304-PUNITAQUI</v>
          </cell>
          <cell r="I122">
            <v>9</v>
          </cell>
          <cell r="J122">
            <v>12</v>
          </cell>
          <cell r="K122">
            <v>13</v>
          </cell>
          <cell r="L122">
            <v>34</v>
          </cell>
        </row>
        <row r="123">
          <cell r="H123" t="str">
            <v>105308-CES. RURAL PUNITAQUI</v>
          </cell>
          <cell r="I123">
            <v>9</v>
          </cell>
          <cell r="J123">
            <v>12</v>
          </cell>
          <cell r="K123">
            <v>13</v>
          </cell>
          <cell r="L123">
            <v>34</v>
          </cell>
        </row>
        <row r="124">
          <cell r="H124" t="str">
            <v>04305-RIO HURTADO</v>
          </cell>
          <cell r="I124">
            <v>1</v>
          </cell>
          <cell r="J124">
            <v>1</v>
          </cell>
          <cell r="K124"/>
          <cell r="L124">
            <v>2</v>
          </cell>
        </row>
        <row r="125">
          <cell r="H125" t="str">
            <v>105310-CES. RURAL PICHASCA</v>
          </cell>
          <cell r="I125">
            <v>1</v>
          </cell>
          <cell r="J125"/>
          <cell r="K125"/>
          <cell r="L125">
            <v>1</v>
          </cell>
        </row>
        <row r="126">
          <cell r="H126" t="str">
            <v>105409-P.S.R. EL CHAÑAR</v>
          </cell>
          <cell r="I126"/>
          <cell r="J126">
            <v>1</v>
          </cell>
          <cell r="K126"/>
          <cell r="L126">
            <v>1</v>
          </cell>
        </row>
        <row r="127">
          <cell r="H127" t="str">
            <v>Total general</v>
          </cell>
          <cell r="I127">
            <v>1350</v>
          </cell>
          <cell r="J127">
            <v>850</v>
          </cell>
          <cell r="K127">
            <v>1184</v>
          </cell>
          <cell r="L127">
            <v>3384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 t="str">
            <v>Total general</v>
          </cell>
        </row>
        <row r="5">
          <cell r="H5" t="str">
            <v>04101-LA SERENA</v>
          </cell>
          <cell r="I5">
            <v>79</v>
          </cell>
          <cell r="J5">
            <v>57</v>
          </cell>
          <cell r="K5">
            <v>60</v>
          </cell>
          <cell r="L5">
            <v>196</v>
          </cell>
          <cell r="AA5" t="str">
            <v>04101-LA SERENA</v>
          </cell>
          <cell r="AB5">
            <v>18</v>
          </cell>
          <cell r="AC5">
            <v>26</v>
          </cell>
          <cell r="AD5">
            <v>23</v>
          </cell>
          <cell r="AE5">
            <v>67</v>
          </cell>
        </row>
        <row r="6">
          <cell r="H6" t="str">
            <v>105300-CES. CARDENAL CARO</v>
          </cell>
          <cell r="I6">
            <v>17</v>
          </cell>
          <cell r="J6">
            <v>7</v>
          </cell>
          <cell r="K6">
            <v>16</v>
          </cell>
          <cell r="L6">
            <v>40</v>
          </cell>
          <cell r="AA6" t="str">
            <v>105300-CES. CARDENAL CARO</v>
          </cell>
          <cell r="AB6">
            <v>2</v>
          </cell>
          <cell r="AC6"/>
          <cell r="AD6">
            <v>14</v>
          </cell>
          <cell r="AE6">
            <v>16</v>
          </cell>
        </row>
        <row r="7">
          <cell r="H7" t="str">
            <v>105301-CES. LAS COMPAÑIAS</v>
          </cell>
          <cell r="I7">
            <v>7</v>
          </cell>
          <cell r="J7">
            <v>9</v>
          </cell>
          <cell r="K7">
            <v>2</v>
          </cell>
          <cell r="L7">
            <v>18</v>
          </cell>
          <cell r="AA7" t="str">
            <v>105302-CES. PEDRO AGUIRRE C.</v>
          </cell>
          <cell r="AB7">
            <v>9</v>
          </cell>
          <cell r="AC7">
            <v>14</v>
          </cell>
          <cell r="AD7"/>
          <cell r="AE7">
            <v>23</v>
          </cell>
        </row>
        <row r="8">
          <cell r="H8" t="str">
            <v>105302-CES. PEDRO AGUIRRE C.</v>
          </cell>
          <cell r="I8">
            <v>22</v>
          </cell>
          <cell r="J8">
            <v>8</v>
          </cell>
          <cell r="K8">
            <v>16</v>
          </cell>
          <cell r="L8">
            <v>46</v>
          </cell>
          <cell r="AA8" t="str">
            <v>105313-CES. SCHAFFHAUSER</v>
          </cell>
          <cell r="AB8">
            <v>4</v>
          </cell>
          <cell r="AC8">
            <v>3</v>
          </cell>
          <cell r="AD8">
            <v>2</v>
          </cell>
          <cell r="AE8">
            <v>9</v>
          </cell>
        </row>
        <row r="9">
          <cell r="H9" t="str">
            <v>105313-CES. SCHAFFHAUSER</v>
          </cell>
          <cell r="I9">
            <v>14</v>
          </cell>
          <cell r="J9">
            <v>19</v>
          </cell>
          <cell r="K9">
            <v>10</v>
          </cell>
          <cell r="L9">
            <v>43</v>
          </cell>
          <cell r="AA9" t="str">
            <v>105319-CES. CARDENAL R.S.H.</v>
          </cell>
          <cell r="AB9">
            <v>3</v>
          </cell>
          <cell r="AC9"/>
          <cell r="AD9"/>
          <cell r="AE9">
            <v>3</v>
          </cell>
        </row>
        <row r="10">
          <cell r="H10" t="str">
            <v>105319-CES. CARDENAL R.S.H.</v>
          </cell>
          <cell r="I10">
            <v>8</v>
          </cell>
          <cell r="J10">
            <v>3</v>
          </cell>
          <cell r="K10">
            <v>5</v>
          </cell>
          <cell r="L10">
            <v>16</v>
          </cell>
          <cell r="AA10" t="str">
            <v>105325-CESFAM JUAN PABLO II</v>
          </cell>
          <cell r="AB10"/>
          <cell r="AC10">
            <v>7</v>
          </cell>
          <cell r="AD10">
            <v>7</v>
          </cell>
          <cell r="AE10">
            <v>14</v>
          </cell>
        </row>
        <row r="11">
          <cell r="H11" t="str">
            <v>105325-CESFAM JUAN PABLO II</v>
          </cell>
          <cell r="I11">
            <v>9</v>
          </cell>
          <cell r="J11">
            <v>10</v>
          </cell>
          <cell r="K11">
            <v>10</v>
          </cell>
          <cell r="L11">
            <v>29</v>
          </cell>
          <cell r="AA11" t="str">
            <v xml:space="preserve">105400-P.S.R. ALGARROBITO            </v>
          </cell>
          <cell r="AB11"/>
          <cell r="AC11">
            <v>2</v>
          </cell>
          <cell r="AD11"/>
          <cell r="AE11">
            <v>2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1</v>
          </cell>
          <cell r="L12">
            <v>2</v>
          </cell>
          <cell r="AA12" t="str">
            <v>04102-COQUIMBO</v>
          </cell>
          <cell r="AB12">
            <v>9</v>
          </cell>
          <cell r="AC12">
            <v>5</v>
          </cell>
          <cell r="AD12">
            <v>3</v>
          </cell>
          <cell r="AE12">
            <v>17</v>
          </cell>
        </row>
        <row r="13">
          <cell r="H13" t="str">
            <v>105401-P.S.R. LAS ROJAS</v>
          </cell>
          <cell r="I13">
            <v>1</v>
          </cell>
          <cell r="J13"/>
          <cell r="K13"/>
          <cell r="L13">
            <v>1</v>
          </cell>
          <cell r="AA13" t="str">
            <v>105303-CES. SAN JUAN</v>
          </cell>
          <cell r="AB13">
            <v>3</v>
          </cell>
          <cell r="AC13">
            <v>1</v>
          </cell>
          <cell r="AD13"/>
          <cell r="AE13">
            <v>4</v>
          </cell>
        </row>
        <row r="14">
          <cell r="H14" t="str">
            <v>105402-P.S.R. EL ROMERO</v>
          </cell>
          <cell r="I14">
            <v>1</v>
          </cell>
          <cell r="J14"/>
          <cell r="K14"/>
          <cell r="L14">
            <v>1</v>
          </cell>
          <cell r="AA14" t="str">
            <v>105305-CES. TIERRAS BLANCAS</v>
          </cell>
          <cell r="AB14">
            <v>6</v>
          </cell>
          <cell r="AC14">
            <v>2</v>
          </cell>
          <cell r="AD14"/>
          <cell r="AE14">
            <v>8</v>
          </cell>
        </row>
        <row r="15">
          <cell r="H15" t="str">
            <v>04102-COQUIMBO</v>
          </cell>
          <cell r="I15">
            <v>94</v>
          </cell>
          <cell r="J15">
            <v>76</v>
          </cell>
          <cell r="K15">
            <v>82</v>
          </cell>
          <cell r="L15">
            <v>252</v>
          </cell>
          <cell r="AA15" t="str">
            <v>105323-CES. DR. SERGIO AGUILAR</v>
          </cell>
          <cell r="AB15"/>
          <cell r="AC15">
            <v>2</v>
          </cell>
          <cell r="AD15">
            <v>3</v>
          </cell>
          <cell r="AE15">
            <v>5</v>
          </cell>
        </row>
        <row r="16">
          <cell r="H16" t="str">
            <v>105303-CES. SAN JUAN</v>
          </cell>
          <cell r="I16">
            <v>24</v>
          </cell>
          <cell r="J16">
            <v>10</v>
          </cell>
          <cell r="K16">
            <v>16</v>
          </cell>
          <cell r="L16">
            <v>50</v>
          </cell>
          <cell r="AA16" t="str">
            <v>04103-ANDACOLLO</v>
          </cell>
          <cell r="AB16"/>
          <cell r="AC16">
            <v>1</v>
          </cell>
          <cell r="AD16">
            <v>5</v>
          </cell>
          <cell r="AE16">
            <v>6</v>
          </cell>
        </row>
        <row r="17">
          <cell r="H17" t="str">
            <v>105304-CES. SANTA CECILIA</v>
          </cell>
          <cell r="I17">
            <v>29</v>
          </cell>
          <cell r="J17">
            <v>38</v>
          </cell>
          <cell r="K17">
            <v>26</v>
          </cell>
          <cell r="L17">
            <v>93</v>
          </cell>
          <cell r="AA17" t="str">
            <v>105106-HOSPITAL ANDACOLLO</v>
          </cell>
          <cell r="AB17"/>
          <cell r="AC17">
            <v>1</v>
          </cell>
          <cell r="AD17">
            <v>5</v>
          </cell>
          <cell r="AE17">
            <v>6</v>
          </cell>
        </row>
        <row r="18">
          <cell r="H18" t="str">
            <v>105305-CES. TIERRAS BLANCAS</v>
          </cell>
          <cell r="I18">
            <v>22</v>
          </cell>
          <cell r="J18">
            <v>5</v>
          </cell>
          <cell r="K18">
            <v>17</v>
          </cell>
          <cell r="L18">
            <v>44</v>
          </cell>
          <cell r="AA18" t="str">
            <v>04104-LA HIGUERA</v>
          </cell>
          <cell r="AB18">
            <v>1</v>
          </cell>
          <cell r="AC18"/>
          <cell r="AD18"/>
          <cell r="AE18">
            <v>1</v>
          </cell>
        </row>
        <row r="19">
          <cell r="H19" t="str">
            <v>105321-CES. RURAL  TONGOY</v>
          </cell>
          <cell r="I19">
            <v>1</v>
          </cell>
          <cell r="J19">
            <v>2</v>
          </cell>
          <cell r="K19"/>
          <cell r="L19">
            <v>3</v>
          </cell>
          <cell r="AA19" t="str">
            <v>105314-CES. LA HIGUERA</v>
          </cell>
          <cell r="AB19">
            <v>1</v>
          </cell>
          <cell r="AC19"/>
          <cell r="AD19"/>
          <cell r="AE19">
            <v>1</v>
          </cell>
        </row>
        <row r="20">
          <cell r="H20" t="str">
            <v>105323-CES. DR. SERGIO AGUILAR</v>
          </cell>
          <cell r="I20">
            <v>18</v>
          </cell>
          <cell r="J20">
            <v>18</v>
          </cell>
          <cell r="K20">
            <v>19</v>
          </cell>
          <cell r="L20">
            <v>55</v>
          </cell>
          <cell r="AA20" t="str">
            <v>04106-VICUÑA</v>
          </cell>
          <cell r="AB20"/>
          <cell r="AC20"/>
          <cell r="AD20">
            <v>1</v>
          </cell>
          <cell r="AE20">
            <v>1</v>
          </cell>
        </row>
        <row r="21">
          <cell r="H21" t="str">
            <v>105405-P.S.R. GUANAQUEROS</v>
          </cell>
          <cell r="I21"/>
          <cell r="J21">
            <v>2</v>
          </cell>
          <cell r="K21"/>
          <cell r="L21">
            <v>2</v>
          </cell>
          <cell r="AA21" t="str">
            <v>105502-P.S.R. CALINGASTA</v>
          </cell>
          <cell r="AB21"/>
          <cell r="AC21"/>
          <cell r="AD21">
            <v>1</v>
          </cell>
          <cell r="AE21">
            <v>1</v>
          </cell>
        </row>
        <row r="22">
          <cell r="H22" t="str">
            <v>105406-P.S.R. PAN DE AZUCAR</v>
          </cell>
          <cell r="I22"/>
          <cell r="J22">
            <v>1</v>
          </cell>
          <cell r="K22">
            <v>4</v>
          </cell>
          <cell r="L22">
            <v>5</v>
          </cell>
          <cell r="AA22" t="str">
            <v>04201-ILLAPEL</v>
          </cell>
          <cell r="AB22"/>
          <cell r="AC22"/>
          <cell r="AD22">
            <v>5</v>
          </cell>
          <cell r="AE22">
            <v>5</v>
          </cell>
        </row>
        <row r="23">
          <cell r="H23" t="str">
            <v>04103-ANDACOLLO</v>
          </cell>
          <cell r="I23">
            <v>4</v>
          </cell>
          <cell r="J23">
            <v>1</v>
          </cell>
          <cell r="K23"/>
          <cell r="L23">
            <v>5</v>
          </cell>
          <cell r="AA23" t="str">
            <v>105326-CESFAM SAN RAFAEL</v>
          </cell>
          <cell r="AB23"/>
          <cell r="AC23"/>
          <cell r="AD23">
            <v>5</v>
          </cell>
          <cell r="AE23">
            <v>5</v>
          </cell>
        </row>
        <row r="24">
          <cell r="H24" t="str">
            <v>105106-HOSPITAL ANDACOLLO</v>
          </cell>
          <cell r="I24">
            <v>4</v>
          </cell>
          <cell r="J24">
            <v>1</v>
          </cell>
          <cell r="K24"/>
          <cell r="L24">
            <v>5</v>
          </cell>
          <cell r="AA24" t="str">
            <v>04204-SALAMANCA</v>
          </cell>
          <cell r="AB24">
            <v>11</v>
          </cell>
          <cell r="AC24">
            <v>10</v>
          </cell>
          <cell r="AD24">
            <v>7</v>
          </cell>
          <cell r="AE24">
            <v>28</v>
          </cell>
        </row>
        <row r="25">
          <cell r="H25" t="str">
            <v>04104-LA HIGUERA</v>
          </cell>
          <cell r="I25">
            <v>3</v>
          </cell>
          <cell r="J25">
            <v>2</v>
          </cell>
          <cell r="K25">
            <v>1</v>
          </cell>
          <cell r="L25">
            <v>6</v>
          </cell>
          <cell r="AA25" t="str">
            <v>105104-HOSPITAL SALAMANCA</v>
          </cell>
          <cell r="AB25">
            <v>11</v>
          </cell>
          <cell r="AC25">
            <v>10</v>
          </cell>
          <cell r="AD25">
            <v>6</v>
          </cell>
          <cell r="AE25">
            <v>27</v>
          </cell>
        </row>
        <row r="26">
          <cell r="H26" t="str">
            <v>105314-CES. LA HIGUERA</v>
          </cell>
          <cell r="I26"/>
          <cell r="J26"/>
          <cell r="K26">
            <v>1</v>
          </cell>
          <cell r="L26">
            <v>1</v>
          </cell>
          <cell r="AA26" t="str">
            <v>105491-P.S.R. QUELEN BAJO</v>
          </cell>
          <cell r="AB26"/>
          <cell r="AC26"/>
          <cell r="AD26">
            <v>1</v>
          </cell>
          <cell r="AE26">
            <v>1</v>
          </cell>
        </row>
        <row r="27">
          <cell r="H27" t="str">
            <v xml:space="preserve">105500-P.S.R. CALETA HORNOS        </v>
          </cell>
          <cell r="I27">
            <v>2</v>
          </cell>
          <cell r="J27">
            <v>1</v>
          </cell>
          <cell r="K27"/>
          <cell r="L27">
            <v>3</v>
          </cell>
          <cell r="AA27" t="str">
            <v>04301-OVALLE</v>
          </cell>
          <cell r="AB27">
            <v>2</v>
          </cell>
          <cell r="AC27">
            <v>1</v>
          </cell>
          <cell r="AD27">
            <v>1</v>
          </cell>
          <cell r="AE27">
            <v>4</v>
          </cell>
        </row>
        <row r="28">
          <cell r="H28" t="str">
            <v>105506-P.S.R. EL TRAPICHE</v>
          </cell>
          <cell r="I28">
            <v>1</v>
          </cell>
          <cell r="J28">
            <v>1</v>
          </cell>
          <cell r="K28"/>
          <cell r="L28">
            <v>2</v>
          </cell>
          <cell r="AA28" t="str">
            <v>105322-CES. MARCOS MACUADA</v>
          </cell>
          <cell r="AB28">
            <v>1</v>
          </cell>
          <cell r="AC28"/>
          <cell r="AD28"/>
          <cell r="AE28">
            <v>1</v>
          </cell>
        </row>
        <row r="29">
          <cell r="H29" t="str">
            <v>04105-PAIHUANO</v>
          </cell>
          <cell r="I29">
            <v>1</v>
          </cell>
          <cell r="J29">
            <v>4</v>
          </cell>
          <cell r="K29"/>
          <cell r="L29">
            <v>5</v>
          </cell>
          <cell r="AA29" t="str">
            <v>105722-CECOF SAN JOSE DE LA DEHESA</v>
          </cell>
          <cell r="AB29">
            <v>1</v>
          </cell>
          <cell r="AC29"/>
          <cell r="AD29"/>
          <cell r="AE29">
            <v>1</v>
          </cell>
        </row>
        <row r="30">
          <cell r="H30" t="str">
            <v>105306-CES. PAIHUANO</v>
          </cell>
          <cell r="I30"/>
          <cell r="J30">
            <v>2</v>
          </cell>
          <cell r="K30"/>
          <cell r="L30">
            <v>2</v>
          </cell>
          <cell r="AA30" t="str">
            <v>105723-CECOF LIMARI</v>
          </cell>
          <cell r="AB30"/>
          <cell r="AC30">
            <v>1</v>
          </cell>
          <cell r="AD30">
            <v>1</v>
          </cell>
          <cell r="AE30">
            <v>2</v>
          </cell>
        </row>
        <row r="31">
          <cell r="H31" t="str">
            <v>105475-P.S.R. HORCON</v>
          </cell>
          <cell r="I31"/>
          <cell r="J31">
            <v>1</v>
          </cell>
          <cell r="K31"/>
          <cell r="L31">
            <v>1</v>
          </cell>
          <cell r="AA31" t="str">
            <v>04302-COMBARBALÁ</v>
          </cell>
          <cell r="AB31">
            <v>1</v>
          </cell>
          <cell r="AC31">
            <v>9</v>
          </cell>
          <cell r="AD31">
            <v>2</v>
          </cell>
          <cell r="AE31">
            <v>12</v>
          </cell>
        </row>
        <row r="32">
          <cell r="H32" t="str">
            <v>105476-P.S.R. MONTE GRANDE</v>
          </cell>
          <cell r="I32"/>
          <cell r="J32">
            <v>1</v>
          </cell>
          <cell r="K32"/>
          <cell r="L32">
            <v>1</v>
          </cell>
          <cell r="AA32" t="str">
            <v>105105-HOSPITAL COMBARBALÁ</v>
          </cell>
          <cell r="AB32"/>
          <cell r="AC32">
            <v>3</v>
          </cell>
          <cell r="AD32">
            <v>2</v>
          </cell>
          <cell r="AE32">
            <v>5</v>
          </cell>
        </row>
        <row r="33">
          <cell r="H33" t="str">
            <v>105477-P.S.R. PISCO ELQUI</v>
          </cell>
          <cell r="I33">
            <v>1</v>
          </cell>
          <cell r="J33"/>
          <cell r="K33"/>
          <cell r="L33">
            <v>1</v>
          </cell>
          <cell r="AA33" t="str">
            <v>105441-P.S.R. MANQUEHUA</v>
          </cell>
          <cell r="AB33"/>
          <cell r="AC33">
            <v>2</v>
          </cell>
          <cell r="AD33"/>
          <cell r="AE33">
            <v>2</v>
          </cell>
        </row>
        <row r="34">
          <cell r="H34" t="str">
            <v>04106-VICUÑA</v>
          </cell>
          <cell r="I34">
            <v>6</v>
          </cell>
          <cell r="J34">
            <v>5</v>
          </cell>
          <cell r="K34">
            <v>8</v>
          </cell>
          <cell r="L34">
            <v>19</v>
          </cell>
          <cell r="AA34" t="str">
            <v xml:space="preserve">105459-P.S.R. BARRANCAS                </v>
          </cell>
          <cell r="AB34">
            <v>1</v>
          </cell>
          <cell r="AC34">
            <v>1</v>
          </cell>
          <cell r="AD34"/>
          <cell r="AE34">
            <v>2</v>
          </cell>
        </row>
        <row r="35">
          <cell r="H35" t="str">
            <v>105107-HOSPITAL VICUÑA</v>
          </cell>
          <cell r="I35">
            <v>2</v>
          </cell>
          <cell r="J35"/>
          <cell r="K35">
            <v>5</v>
          </cell>
          <cell r="L35">
            <v>7</v>
          </cell>
          <cell r="AA35" t="str">
            <v>105464-P.S.R. LA LIGUA</v>
          </cell>
          <cell r="AB35"/>
          <cell r="AC35">
            <v>1</v>
          </cell>
          <cell r="AD35"/>
          <cell r="AE35">
            <v>1</v>
          </cell>
        </row>
        <row r="36">
          <cell r="H36" t="str">
            <v>105467-P.S.R. DIAGUITAS</v>
          </cell>
          <cell r="I36"/>
          <cell r="J36"/>
          <cell r="K36">
            <v>1</v>
          </cell>
          <cell r="L36">
            <v>1</v>
          </cell>
          <cell r="AA36" t="str">
            <v>105466-P.S.R. VALLE HERMOSO</v>
          </cell>
          <cell r="AB36"/>
          <cell r="AC36">
            <v>2</v>
          </cell>
          <cell r="AD36"/>
          <cell r="AE36">
            <v>2</v>
          </cell>
        </row>
        <row r="37">
          <cell r="H37" t="str">
            <v>105469-P.S.R. EL TAMBO</v>
          </cell>
          <cell r="I37">
            <v>2</v>
          </cell>
          <cell r="J37">
            <v>4</v>
          </cell>
          <cell r="K37"/>
          <cell r="L37">
            <v>6</v>
          </cell>
          <cell r="AA37" t="str">
            <v>04303-MONTE PATRIA</v>
          </cell>
          <cell r="AB37">
            <v>13</v>
          </cell>
          <cell r="AC37"/>
          <cell r="AD37">
            <v>11</v>
          </cell>
          <cell r="AE37">
            <v>24</v>
          </cell>
        </row>
        <row r="38">
          <cell r="H38" t="str">
            <v>105473-P.S.R. TALCUNA</v>
          </cell>
          <cell r="I38"/>
          <cell r="J38">
            <v>1</v>
          </cell>
          <cell r="K38"/>
          <cell r="L38">
            <v>1</v>
          </cell>
          <cell r="AA38" t="str">
            <v>105307-CES. RURAL MONTE PATRIA</v>
          </cell>
          <cell r="AB38">
            <v>13</v>
          </cell>
          <cell r="AC38"/>
          <cell r="AD38">
            <v>4</v>
          </cell>
          <cell r="AE38">
            <v>17</v>
          </cell>
        </row>
        <row r="39">
          <cell r="H39" t="str">
            <v>105502-P.S.R. CALINGASTA</v>
          </cell>
          <cell r="I39">
            <v>1</v>
          </cell>
          <cell r="J39"/>
          <cell r="K39">
            <v>2</v>
          </cell>
          <cell r="L39">
            <v>3</v>
          </cell>
          <cell r="AA39" t="str">
            <v>105311-CES. RURAL CHAÑARAL ALTO</v>
          </cell>
          <cell r="AB39"/>
          <cell r="AC39"/>
          <cell r="AD39">
            <v>6</v>
          </cell>
          <cell r="AE39">
            <v>6</v>
          </cell>
        </row>
        <row r="40">
          <cell r="H40" t="str">
            <v>105509-P.S.R. GUALLIGUAICA</v>
          </cell>
          <cell r="I40">
            <v>1</v>
          </cell>
          <cell r="J40"/>
          <cell r="K40"/>
          <cell r="L40">
            <v>1</v>
          </cell>
          <cell r="AA40" t="str">
            <v>105318-CES. RURAL EL PALQUI</v>
          </cell>
          <cell r="AB40"/>
          <cell r="AC40"/>
          <cell r="AD40">
            <v>1</v>
          </cell>
          <cell r="AE40">
            <v>1</v>
          </cell>
        </row>
        <row r="41">
          <cell r="H41" t="str">
            <v>04201-ILLAPEL</v>
          </cell>
          <cell r="I41">
            <v>8</v>
          </cell>
          <cell r="J41">
            <v>1</v>
          </cell>
          <cell r="K41">
            <v>8</v>
          </cell>
          <cell r="L41">
            <v>17</v>
          </cell>
          <cell r="AA41" t="str">
            <v>Total general</v>
          </cell>
          <cell r="AB41">
            <v>55</v>
          </cell>
          <cell r="AC41">
            <v>52</v>
          </cell>
          <cell r="AD41">
            <v>58</v>
          </cell>
          <cell r="AE41">
            <v>165</v>
          </cell>
        </row>
        <row r="42">
          <cell r="H42" t="str">
            <v>105326-CESFAM SAN RAFAEL</v>
          </cell>
          <cell r="I42">
            <v>6</v>
          </cell>
          <cell r="J42">
            <v>1</v>
          </cell>
          <cell r="K42">
            <v>6</v>
          </cell>
          <cell r="L42">
            <v>13</v>
          </cell>
        </row>
        <row r="43">
          <cell r="H43" t="str">
            <v>105447-P.S.R. PERALILLO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105496-P.S.R. PINTACURA SUR</v>
          </cell>
          <cell r="I44">
            <v>1</v>
          </cell>
          <cell r="J44"/>
          <cell r="K44">
            <v>1</v>
          </cell>
          <cell r="L44">
            <v>2</v>
          </cell>
        </row>
        <row r="45">
          <cell r="H45" t="str">
            <v>105504-P.S.R. SOCAVON</v>
          </cell>
          <cell r="I45"/>
          <cell r="J45"/>
          <cell r="K45">
            <v>1</v>
          </cell>
          <cell r="L45">
            <v>1</v>
          </cell>
        </row>
        <row r="46">
          <cell r="H46" t="str">
            <v>04202-CANELA</v>
          </cell>
          <cell r="I46">
            <v>1</v>
          </cell>
          <cell r="J46"/>
          <cell r="K46"/>
          <cell r="L46">
            <v>1</v>
          </cell>
        </row>
        <row r="47">
          <cell r="H47" t="str">
            <v>105309-CES. RURAL CANELA</v>
          </cell>
          <cell r="I47">
            <v>1</v>
          </cell>
          <cell r="J47"/>
          <cell r="K47"/>
          <cell r="L47">
            <v>1</v>
          </cell>
        </row>
        <row r="48">
          <cell r="H48" t="str">
            <v>04203-LOS VILOS</v>
          </cell>
          <cell r="I48">
            <v>2</v>
          </cell>
          <cell r="J48">
            <v>4</v>
          </cell>
          <cell r="K48">
            <v>4</v>
          </cell>
          <cell r="L48">
            <v>10</v>
          </cell>
        </row>
        <row r="49">
          <cell r="H49" t="str">
            <v>105108-HOSPITAL LOS VILOS</v>
          </cell>
          <cell r="I49">
            <v>2</v>
          </cell>
          <cell r="J49">
            <v>4</v>
          </cell>
          <cell r="K49"/>
          <cell r="L49">
            <v>6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2</v>
          </cell>
          <cell r="L50">
            <v>2</v>
          </cell>
        </row>
        <row r="51">
          <cell r="H51" t="str">
            <v>105480-P.S.R. QUILIMARI</v>
          </cell>
          <cell r="I51"/>
          <cell r="J51"/>
          <cell r="K51">
            <v>1</v>
          </cell>
          <cell r="L51">
            <v>1</v>
          </cell>
        </row>
        <row r="52">
          <cell r="H52" t="str">
            <v>105511-P.S.R. LOS CONDORES</v>
          </cell>
          <cell r="I52"/>
          <cell r="J52"/>
          <cell r="K52">
            <v>1</v>
          </cell>
          <cell r="L52">
            <v>1</v>
          </cell>
        </row>
        <row r="53">
          <cell r="H53" t="str">
            <v>04204-SALAMANCA</v>
          </cell>
          <cell r="I53">
            <v>12</v>
          </cell>
          <cell r="J53">
            <v>18</v>
          </cell>
          <cell r="K53">
            <v>17</v>
          </cell>
          <cell r="L53">
            <v>47</v>
          </cell>
        </row>
        <row r="54">
          <cell r="H54" t="str">
            <v>105104-HOSPITAL SALAMANCA</v>
          </cell>
          <cell r="I54">
            <v>12</v>
          </cell>
          <cell r="J54">
            <v>18</v>
          </cell>
          <cell r="K54">
            <v>17</v>
          </cell>
          <cell r="L54">
            <v>47</v>
          </cell>
        </row>
        <row r="55">
          <cell r="H55" t="str">
            <v>04301-OVALLE</v>
          </cell>
          <cell r="I55">
            <v>31</v>
          </cell>
          <cell r="J55">
            <v>26</v>
          </cell>
          <cell r="K55">
            <v>53</v>
          </cell>
          <cell r="L55">
            <v>110</v>
          </cell>
        </row>
        <row r="56">
          <cell r="H56" t="str">
            <v>105315-CES. RURAL C. DE TAMAYA</v>
          </cell>
          <cell r="I56"/>
          <cell r="J56">
            <v>3</v>
          </cell>
          <cell r="K56"/>
          <cell r="L56">
            <v>3</v>
          </cell>
        </row>
        <row r="57">
          <cell r="H57" t="str">
            <v>105317-CES. JORGE JORDAN D.</v>
          </cell>
          <cell r="I57">
            <v>5</v>
          </cell>
          <cell r="J57">
            <v>9</v>
          </cell>
          <cell r="K57">
            <v>7</v>
          </cell>
          <cell r="L57">
            <v>21</v>
          </cell>
        </row>
        <row r="58">
          <cell r="H58" t="str">
            <v>105322-CES. MARCOS MACUADA</v>
          </cell>
          <cell r="I58">
            <v>12</v>
          </cell>
          <cell r="J58">
            <v>10</v>
          </cell>
          <cell r="K58">
            <v>33</v>
          </cell>
          <cell r="L58">
            <v>55</v>
          </cell>
        </row>
        <row r="59">
          <cell r="H59" t="str">
            <v>105324-CES. SOTAQUI</v>
          </cell>
          <cell r="I59"/>
          <cell r="J59">
            <v>1</v>
          </cell>
          <cell r="K59">
            <v>1</v>
          </cell>
          <cell r="L59">
            <v>2</v>
          </cell>
        </row>
        <row r="60">
          <cell r="H60" t="str">
            <v xml:space="preserve">105416-P.S.R. CAMARICO                  </v>
          </cell>
          <cell r="I60">
            <v>1</v>
          </cell>
          <cell r="J60"/>
          <cell r="K60"/>
          <cell r="L60">
            <v>1</v>
          </cell>
        </row>
        <row r="61">
          <cell r="H61" t="str">
            <v>105722-CECOF SAN JOSE DE LA DEHESA</v>
          </cell>
          <cell r="I61">
            <v>2</v>
          </cell>
          <cell r="J61">
            <v>1</v>
          </cell>
          <cell r="K61">
            <v>6</v>
          </cell>
          <cell r="L61">
            <v>9</v>
          </cell>
        </row>
        <row r="62">
          <cell r="H62" t="str">
            <v>105723-CECOF LIMARI</v>
          </cell>
          <cell r="I62">
            <v>7</v>
          </cell>
          <cell r="J62"/>
          <cell r="K62">
            <v>4</v>
          </cell>
          <cell r="L62">
            <v>11</v>
          </cell>
        </row>
        <row r="63">
          <cell r="H63" t="str">
            <v>200258-CECOF LOS COPIHUES</v>
          </cell>
          <cell r="I63">
            <v>4</v>
          </cell>
          <cell r="J63">
            <v>2</v>
          </cell>
          <cell r="K63"/>
          <cell r="L63">
            <v>6</v>
          </cell>
        </row>
        <row r="64">
          <cell r="H64" t="str">
            <v>200367-CECOF COLONIA LIMARÍ</v>
          </cell>
          <cell r="I64"/>
          <cell r="J64"/>
          <cell r="K64">
            <v>2</v>
          </cell>
          <cell r="L64">
            <v>2</v>
          </cell>
        </row>
        <row r="65">
          <cell r="H65" t="str">
            <v>04302-COMBARBALÁ</v>
          </cell>
          <cell r="I65">
            <v>3</v>
          </cell>
          <cell r="J65">
            <v>6</v>
          </cell>
          <cell r="K65">
            <v>5</v>
          </cell>
          <cell r="L65">
            <v>14</v>
          </cell>
        </row>
        <row r="66">
          <cell r="H66" t="str">
            <v>105105-HOSPITAL COMBARBALÁ</v>
          </cell>
          <cell r="I66">
            <v>3</v>
          </cell>
          <cell r="J66">
            <v>6</v>
          </cell>
          <cell r="K66">
            <v>3</v>
          </cell>
          <cell r="L66">
            <v>12</v>
          </cell>
        </row>
        <row r="67">
          <cell r="H67" t="str">
            <v>105441-P.S.R. MANQUEHUA</v>
          </cell>
          <cell r="I67"/>
          <cell r="J67"/>
          <cell r="K67">
            <v>1</v>
          </cell>
          <cell r="L67">
            <v>1</v>
          </cell>
        </row>
        <row r="68">
          <cell r="H68" t="str">
            <v>105466-P.S.R. VALLE HERMOSO</v>
          </cell>
          <cell r="I68"/>
          <cell r="J68"/>
          <cell r="K68">
            <v>1</v>
          </cell>
          <cell r="L68">
            <v>1</v>
          </cell>
        </row>
        <row r="69">
          <cell r="H69" t="str">
            <v>04303-MONTE PATRIA</v>
          </cell>
          <cell r="I69">
            <v>16</v>
          </cell>
          <cell r="J69">
            <v>3</v>
          </cell>
          <cell r="K69">
            <v>8</v>
          </cell>
          <cell r="L69">
            <v>27</v>
          </cell>
        </row>
        <row r="70">
          <cell r="H70" t="str">
            <v>105307-CES. RURAL MONTE PATRIA</v>
          </cell>
          <cell r="I70">
            <v>6</v>
          </cell>
          <cell r="J70">
            <v>1</v>
          </cell>
          <cell r="K70">
            <v>5</v>
          </cell>
          <cell r="L70">
            <v>12</v>
          </cell>
        </row>
        <row r="71">
          <cell r="H71" t="str">
            <v>105311-CES. RURAL CHAÑARAL ALTO</v>
          </cell>
          <cell r="I71">
            <v>8</v>
          </cell>
          <cell r="J71"/>
          <cell r="K71"/>
          <cell r="L71">
            <v>8</v>
          </cell>
        </row>
        <row r="72">
          <cell r="H72" t="str">
            <v>105312-CES. RURAL CAREN</v>
          </cell>
          <cell r="I72">
            <v>2</v>
          </cell>
          <cell r="J72">
            <v>1</v>
          </cell>
          <cell r="K72">
            <v>1</v>
          </cell>
          <cell r="L72">
            <v>4</v>
          </cell>
        </row>
        <row r="73">
          <cell r="H73" t="str">
            <v>105318-CES. RURAL EL PALQUI</v>
          </cell>
          <cell r="I73"/>
          <cell r="J73">
            <v>1</v>
          </cell>
          <cell r="K73">
            <v>1</v>
          </cell>
          <cell r="L73">
            <v>2</v>
          </cell>
        </row>
        <row r="74">
          <cell r="H74" t="str">
            <v>105431-P.S.R. PEDREGAL</v>
          </cell>
          <cell r="I74"/>
          <cell r="J74"/>
          <cell r="K74">
            <v>1</v>
          </cell>
          <cell r="L74">
            <v>1</v>
          </cell>
        </row>
        <row r="75">
          <cell r="H75" t="str">
            <v>04304-PUNITAQUI</v>
          </cell>
          <cell r="I75"/>
          <cell r="J75"/>
          <cell r="K75">
            <v>5</v>
          </cell>
          <cell r="L75">
            <v>5</v>
          </cell>
        </row>
        <row r="76">
          <cell r="H76" t="str">
            <v>105308-CES. RURAL PUNITAQUI</v>
          </cell>
          <cell r="I76"/>
          <cell r="J76"/>
          <cell r="K76">
            <v>5</v>
          </cell>
          <cell r="L76">
            <v>5</v>
          </cell>
        </row>
        <row r="77">
          <cell r="H77" t="str">
            <v>04305-RIO HURTADO</v>
          </cell>
          <cell r="I77">
            <v>1</v>
          </cell>
          <cell r="J77">
            <v>1</v>
          </cell>
          <cell r="K77"/>
          <cell r="L77">
            <v>2</v>
          </cell>
        </row>
        <row r="78">
          <cell r="H78" t="str">
            <v>105310-CES. RURAL PICHASCA</v>
          </cell>
          <cell r="I78"/>
          <cell r="J78">
            <v>1</v>
          </cell>
          <cell r="K78"/>
          <cell r="L78">
            <v>1</v>
          </cell>
        </row>
        <row r="79">
          <cell r="H79" t="str">
            <v>105413-P.S.R. SAMO ALTO</v>
          </cell>
          <cell r="I79">
            <v>1</v>
          </cell>
          <cell r="J79"/>
          <cell r="K79"/>
          <cell r="L79">
            <v>1</v>
          </cell>
        </row>
        <row r="80">
          <cell r="H80" t="str">
            <v>Total general</v>
          </cell>
          <cell r="I80">
            <v>261</v>
          </cell>
          <cell r="J80">
            <v>204</v>
          </cell>
          <cell r="K80">
            <v>251</v>
          </cell>
          <cell r="L80">
            <v>716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196</v>
          </cell>
          <cell r="J5">
            <v>124</v>
          </cell>
          <cell r="K5">
            <v>195</v>
          </cell>
          <cell r="L5">
            <v>515</v>
          </cell>
        </row>
        <row r="6">
          <cell r="H6" t="str">
            <v>105300-CES. CARDENAL CARO</v>
          </cell>
          <cell r="I6">
            <v>25</v>
          </cell>
          <cell r="J6">
            <v>17</v>
          </cell>
          <cell r="K6">
            <v>22</v>
          </cell>
          <cell r="L6">
            <v>64</v>
          </cell>
        </row>
        <row r="7">
          <cell r="H7" t="str">
            <v>105301-CES. LAS COMPAÑIAS</v>
          </cell>
          <cell r="I7">
            <v>31</v>
          </cell>
          <cell r="J7">
            <v>13</v>
          </cell>
          <cell r="K7">
            <v>22</v>
          </cell>
          <cell r="L7">
            <v>66</v>
          </cell>
        </row>
        <row r="8">
          <cell r="H8" t="str">
            <v>105302-CES. PEDRO AGUIRRE C.</v>
          </cell>
          <cell r="I8">
            <v>30</v>
          </cell>
          <cell r="J8">
            <v>20</v>
          </cell>
          <cell r="K8">
            <v>33</v>
          </cell>
          <cell r="L8">
            <v>83</v>
          </cell>
        </row>
        <row r="9">
          <cell r="H9" t="str">
            <v>105313-CES. SCHAFFHAUSER</v>
          </cell>
          <cell r="I9">
            <v>29</v>
          </cell>
          <cell r="J9">
            <v>26</v>
          </cell>
          <cell r="K9">
            <v>47</v>
          </cell>
          <cell r="L9">
            <v>102</v>
          </cell>
        </row>
        <row r="10">
          <cell r="H10" t="str">
            <v>105319-CES. CARDENAL R.S.H.</v>
          </cell>
          <cell r="I10">
            <v>37</v>
          </cell>
          <cell r="J10">
            <v>20</v>
          </cell>
          <cell r="K10">
            <v>27</v>
          </cell>
          <cell r="L10">
            <v>84</v>
          </cell>
        </row>
        <row r="11">
          <cell r="H11" t="str">
            <v>105325-CESFAM JUAN PABLO II</v>
          </cell>
          <cell r="I11">
            <v>29</v>
          </cell>
          <cell r="J11">
            <v>12</v>
          </cell>
          <cell r="K11">
            <v>23</v>
          </cell>
          <cell r="L11">
            <v>64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1</v>
          </cell>
          <cell r="K14">
            <v>1</v>
          </cell>
          <cell r="L14">
            <v>3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4</v>
          </cell>
          <cell r="K16">
            <v>5</v>
          </cell>
          <cell r="L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3</v>
          </cell>
          <cell r="L17">
            <v>7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1</v>
          </cell>
          <cell r="J19">
            <v>3</v>
          </cell>
          <cell r="K19">
            <v>7</v>
          </cell>
          <cell r="L19">
            <v>11</v>
          </cell>
        </row>
        <row r="20">
          <cell r="H20" t="str">
            <v>04102-COQUIMBO</v>
          </cell>
          <cell r="I20">
            <v>178</v>
          </cell>
          <cell r="J20">
            <v>168</v>
          </cell>
          <cell r="K20">
            <v>205</v>
          </cell>
          <cell r="L20">
            <v>551</v>
          </cell>
        </row>
        <row r="21">
          <cell r="H21" t="str">
            <v>105303-CES. SAN JUAN</v>
          </cell>
          <cell r="I21">
            <v>37</v>
          </cell>
          <cell r="J21">
            <v>21</v>
          </cell>
          <cell r="K21">
            <v>35</v>
          </cell>
          <cell r="L21">
            <v>93</v>
          </cell>
        </row>
        <row r="22">
          <cell r="H22" t="str">
            <v>105304-CES. SANTA CECILIA</v>
          </cell>
          <cell r="I22">
            <v>33</v>
          </cell>
          <cell r="J22">
            <v>23</v>
          </cell>
          <cell r="K22">
            <v>26</v>
          </cell>
          <cell r="L22">
            <v>82</v>
          </cell>
        </row>
        <row r="23">
          <cell r="H23" t="str">
            <v>105305-CES. TIERRAS BLANCAS</v>
          </cell>
          <cell r="I23">
            <v>48</v>
          </cell>
          <cell r="J23">
            <v>45</v>
          </cell>
          <cell r="K23">
            <v>68</v>
          </cell>
          <cell r="L23">
            <v>161</v>
          </cell>
        </row>
        <row r="24">
          <cell r="H24" t="str">
            <v>105321-CES. RURAL  TONGOY</v>
          </cell>
          <cell r="I24">
            <v>5</v>
          </cell>
          <cell r="J24">
            <v>10</v>
          </cell>
          <cell r="K24">
            <v>7</v>
          </cell>
          <cell r="L24">
            <v>22</v>
          </cell>
        </row>
        <row r="25">
          <cell r="H25" t="str">
            <v>105323-CES. DR. SERGIO AGUILAR</v>
          </cell>
          <cell r="I25">
            <v>39</v>
          </cell>
          <cell r="J25">
            <v>50</v>
          </cell>
          <cell r="K25">
            <v>46</v>
          </cell>
          <cell r="L25">
            <v>135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7</v>
          </cell>
          <cell r="J27">
            <v>8</v>
          </cell>
          <cell r="K27">
            <v>7</v>
          </cell>
          <cell r="L27">
            <v>22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3</v>
          </cell>
          <cell r="J29">
            <v>4</v>
          </cell>
          <cell r="K29">
            <v>3</v>
          </cell>
          <cell r="L29">
            <v>10</v>
          </cell>
        </row>
        <row r="30">
          <cell r="H30" t="str">
            <v>200273-CECOF PUNTA MIRA</v>
          </cell>
          <cell r="I30">
            <v>2</v>
          </cell>
          <cell r="J30">
            <v>6</v>
          </cell>
          <cell r="K30">
            <v>9</v>
          </cell>
          <cell r="L30">
            <v>17</v>
          </cell>
        </row>
        <row r="31">
          <cell r="H31" t="str">
            <v>04103-ANDACOLLO</v>
          </cell>
          <cell r="I31">
            <v>6</v>
          </cell>
          <cell r="J31">
            <v>7</v>
          </cell>
          <cell r="K31">
            <v>6</v>
          </cell>
          <cell r="L31">
            <v>19</v>
          </cell>
        </row>
        <row r="32">
          <cell r="H32" t="str">
            <v>105106-HOSPITAL ANDACOLLO</v>
          </cell>
          <cell r="I32">
            <v>6</v>
          </cell>
          <cell r="J32">
            <v>7</v>
          </cell>
          <cell r="K32">
            <v>6</v>
          </cell>
          <cell r="L32">
            <v>19</v>
          </cell>
        </row>
        <row r="33">
          <cell r="H33" t="str">
            <v>04104-LA HIGUERA</v>
          </cell>
          <cell r="I33">
            <v>3</v>
          </cell>
          <cell r="J33"/>
          <cell r="K33">
            <v>2</v>
          </cell>
          <cell r="L33">
            <v>5</v>
          </cell>
        </row>
        <row r="34">
          <cell r="H34" t="str">
            <v>105314-CES. LA HIGUERA</v>
          </cell>
          <cell r="I34"/>
          <cell r="J34"/>
          <cell r="K34">
            <v>1</v>
          </cell>
          <cell r="L34">
            <v>1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2</v>
          </cell>
          <cell r="K36">
            <v>4</v>
          </cell>
          <cell r="L36">
            <v>8</v>
          </cell>
        </row>
        <row r="37">
          <cell r="H37" t="str">
            <v>105306-CES. PAIHUANO</v>
          </cell>
          <cell r="I37"/>
          <cell r="J37">
            <v>1</v>
          </cell>
          <cell r="K37">
            <v>2</v>
          </cell>
          <cell r="L37">
            <v>3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23</v>
          </cell>
          <cell r="J40">
            <v>18</v>
          </cell>
          <cell r="K40">
            <v>24</v>
          </cell>
          <cell r="L40">
            <v>65</v>
          </cell>
        </row>
        <row r="41">
          <cell r="H41" t="str">
            <v>105107-HOSPITAL VICUÑA</v>
          </cell>
          <cell r="I41">
            <v>8</v>
          </cell>
          <cell r="J41">
            <v>11</v>
          </cell>
          <cell r="K41">
            <v>15</v>
          </cell>
          <cell r="L41">
            <v>34</v>
          </cell>
        </row>
        <row r="42">
          <cell r="H42" t="str">
            <v>105467-P.S.R. DIAGUITAS</v>
          </cell>
          <cell r="I42">
            <v>1</v>
          </cell>
          <cell r="J42">
            <v>1</v>
          </cell>
          <cell r="K42">
            <v>1</v>
          </cell>
          <cell r="L42">
            <v>3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4</v>
          </cell>
          <cell r="J45">
            <v>1</v>
          </cell>
          <cell r="K45"/>
          <cell r="L45">
            <v>5</v>
          </cell>
        </row>
        <row r="46">
          <cell r="H46" t="str">
            <v>105472-P.S.R. RIVADAVIA</v>
          </cell>
          <cell r="I46"/>
          <cell r="J46">
            <v>1</v>
          </cell>
          <cell r="K46">
            <v>1</v>
          </cell>
          <cell r="L46">
            <v>2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4</v>
          </cell>
          <cell r="K49">
            <v>3</v>
          </cell>
          <cell r="L49">
            <v>10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18</v>
          </cell>
          <cell r="J51">
            <v>17</v>
          </cell>
          <cell r="K51">
            <v>14</v>
          </cell>
          <cell r="L51">
            <v>49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10</v>
          </cell>
          <cell r="J59">
            <v>8</v>
          </cell>
          <cell r="K59">
            <v>7</v>
          </cell>
          <cell r="L59">
            <v>25</v>
          </cell>
        </row>
        <row r="60">
          <cell r="H60" t="str">
            <v>04202-CANELA</v>
          </cell>
          <cell r="I60">
            <v>8</v>
          </cell>
          <cell r="J60">
            <v>4</v>
          </cell>
          <cell r="K60">
            <v>3</v>
          </cell>
          <cell r="L60">
            <v>15</v>
          </cell>
        </row>
        <row r="61">
          <cell r="H61" t="str">
            <v>105309-CES. RURAL CANELA</v>
          </cell>
          <cell r="I61">
            <v>8</v>
          </cell>
          <cell r="J61">
            <v>4</v>
          </cell>
          <cell r="K61">
            <v>3</v>
          </cell>
          <cell r="L61">
            <v>15</v>
          </cell>
        </row>
        <row r="62">
          <cell r="H62" t="str">
            <v>04203-LOS VILOS</v>
          </cell>
          <cell r="I62">
            <v>11</v>
          </cell>
          <cell r="J62">
            <v>7</v>
          </cell>
          <cell r="K62">
            <v>20</v>
          </cell>
          <cell r="L62">
            <v>38</v>
          </cell>
        </row>
        <row r="63">
          <cell r="H63" t="str">
            <v>105108-HOSPITAL LOS VILOS</v>
          </cell>
          <cell r="I63">
            <v>7</v>
          </cell>
          <cell r="J63">
            <v>7</v>
          </cell>
          <cell r="K63">
            <v>14</v>
          </cell>
          <cell r="L63">
            <v>28</v>
          </cell>
        </row>
        <row r="64">
          <cell r="H64" t="str">
            <v>105479-P.S.R. GUANGUALI</v>
          </cell>
          <cell r="I64">
            <v>1</v>
          </cell>
          <cell r="J64"/>
          <cell r="K64">
            <v>1</v>
          </cell>
          <cell r="L64">
            <v>2</v>
          </cell>
        </row>
        <row r="65">
          <cell r="H65" t="str">
            <v>105480-P.S.R. QUILIMARI</v>
          </cell>
          <cell r="I65">
            <v>3</v>
          </cell>
          <cell r="J65"/>
          <cell r="K65">
            <v>1</v>
          </cell>
          <cell r="L65">
            <v>4</v>
          </cell>
        </row>
        <row r="66">
          <cell r="H66" t="str">
            <v>105481-P.S.R. TILAMA</v>
          </cell>
          <cell r="I66"/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2</v>
          </cell>
          <cell r="L67">
            <v>2</v>
          </cell>
        </row>
        <row r="68">
          <cell r="H68" t="str">
            <v>04204-SALAMANCA</v>
          </cell>
          <cell r="I68">
            <v>32</v>
          </cell>
          <cell r="J68">
            <v>16</v>
          </cell>
          <cell r="K68">
            <v>30</v>
          </cell>
          <cell r="L68">
            <v>78</v>
          </cell>
        </row>
        <row r="69">
          <cell r="H69" t="str">
            <v>105104-HOSPITAL SALAMANCA</v>
          </cell>
          <cell r="I69">
            <v>16</v>
          </cell>
          <cell r="J69">
            <v>12</v>
          </cell>
          <cell r="K69">
            <v>17</v>
          </cell>
          <cell r="L69">
            <v>45</v>
          </cell>
        </row>
        <row r="70">
          <cell r="H70" t="str">
            <v>105453-P.S.R. TRANQUILLA</v>
          </cell>
          <cell r="I70">
            <v>4</v>
          </cell>
          <cell r="J70"/>
          <cell r="K70">
            <v>4</v>
          </cell>
          <cell r="L70">
            <v>8</v>
          </cell>
        </row>
        <row r="71">
          <cell r="H71" t="str">
            <v>105454-P.S.R. CUNLAGUA</v>
          </cell>
          <cell r="I71">
            <v>1</v>
          </cell>
          <cell r="J71"/>
          <cell r="K71"/>
          <cell r="L71">
            <v>1</v>
          </cell>
        </row>
        <row r="72">
          <cell r="H72" t="str">
            <v>105455-P.S.R. CHILLEPIN</v>
          </cell>
          <cell r="I72"/>
          <cell r="J72">
            <v>1</v>
          </cell>
          <cell r="K72">
            <v>3</v>
          </cell>
          <cell r="L72">
            <v>4</v>
          </cell>
        </row>
        <row r="73">
          <cell r="H73" t="str">
            <v>105456-P.S.R. LLIMPO</v>
          </cell>
          <cell r="I73">
            <v>1</v>
          </cell>
          <cell r="J73"/>
          <cell r="K73"/>
          <cell r="L73">
            <v>1</v>
          </cell>
        </row>
        <row r="74">
          <cell r="H74" t="str">
            <v>105457-P.S.R. SAN AGUSTIN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105458-P.S.R. TAHUINCO</v>
          </cell>
          <cell r="I75">
            <v>5</v>
          </cell>
          <cell r="J75">
            <v>1</v>
          </cell>
          <cell r="K75">
            <v>5</v>
          </cell>
          <cell r="L75">
            <v>11</v>
          </cell>
        </row>
        <row r="76">
          <cell r="H76" t="str">
            <v>105491-P.S.R. QUELEN BAJO</v>
          </cell>
          <cell r="I76">
            <v>4</v>
          </cell>
          <cell r="J76">
            <v>2</v>
          </cell>
          <cell r="K76"/>
          <cell r="L76">
            <v>6</v>
          </cell>
        </row>
        <row r="77">
          <cell r="H77" t="str">
            <v>105501-P.S.R. ARBOLEDA GRANDE</v>
          </cell>
          <cell r="I77"/>
          <cell r="J77"/>
          <cell r="K77">
            <v>1</v>
          </cell>
          <cell r="L77">
            <v>1</v>
          </cell>
        </row>
        <row r="78">
          <cell r="H78" t="str">
            <v>04301-OVALLE</v>
          </cell>
          <cell r="I78">
            <v>99</v>
          </cell>
          <cell r="J78">
            <v>79</v>
          </cell>
          <cell r="K78">
            <v>84</v>
          </cell>
          <cell r="L78">
            <v>262</v>
          </cell>
        </row>
        <row r="79">
          <cell r="H79" t="str">
            <v>105315-CES. RURAL C. DE TAMAYA</v>
          </cell>
          <cell r="I79">
            <v>8</v>
          </cell>
          <cell r="J79">
            <v>5</v>
          </cell>
          <cell r="K79">
            <v>5</v>
          </cell>
          <cell r="L79">
            <v>18</v>
          </cell>
        </row>
        <row r="80">
          <cell r="H80" t="str">
            <v>105317-CES. JORGE JORDAN D.</v>
          </cell>
          <cell r="I80">
            <v>25</v>
          </cell>
          <cell r="J80">
            <v>23</v>
          </cell>
          <cell r="K80">
            <v>26</v>
          </cell>
          <cell r="L80">
            <v>74</v>
          </cell>
        </row>
        <row r="81">
          <cell r="H81" t="str">
            <v>105322-CES. MARCOS MACUADA</v>
          </cell>
          <cell r="I81">
            <v>46</v>
          </cell>
          <cell r="J81">
            <v>32</v>
          </cell>
          <cell r="K81">
            <v>36</v>
          </cell>
          <cell r="L81">
            <v>114</v>
          </cell>
        </row>
        <row r="82">
          <cell r="H82" t="str">
            <v>105324-CES. SOTAQUI</v>
          </cell>
          <cell r="I82">
            <v>3</v>
          </cell>
          <cell r="J82">
            <v>7</v>
          </cell>
          <cell r="K82">
            <v>4</v>
          </cell>
          <cell r="L82">
            <v>14</v>
          </cell>
        </row>
        <row r="83">
          <cell r="H83" t="str">
            <v>105415-P.S.R. BARRAZA</v>
          </cell>
          <cell r="I83"/>
          <cell r="J83">
            <v>2</v>
          </cell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>
            <v>2</v>
          </cell>
          <cell r="J84"/>
          <cell r="K84">
            <v>1</v>
          </cell>
          <cell r="L84">
            <v>3</v>
          </cell>
        </row>
        <row r="85">
          <cell r="H85" t="str">
            <v>105422-P.S.R. HORNILLOS</v>
          </cell>
          <cell r="I85"/>
          <cell r="J85">
            <v>1</v>
          </cell>
          <cell r="K85"/>
          <cell r="L85">
            <v>1</v>
          </cell>
        </row>
        <row r="86">
          <cell r="H86" t="str">
            <v>105437-P.S.R. CHALINGA</v>
          </cell>
          <cell r="I86">
            <v>3</v>
          </cell>
          <cell r="J86"/>
          <cell r="K86">
            <v>1</v>
          </cell>
          <cell r="L86">
            <v>4</v>
          </cell>
        </row>
        <row r="87">
          <cell r="H87" t="str">
            <v>105510-P.S.R. RECOLETA</v>
          </cell>
          <cell r="I87">
            <v>2</v>
          </cell>
          <cell r="J87"/>
          <cell r="K87"/>
          <cell r="L87">
            <v>2</v>
          </cell>
        </row>
        <row r="88">
          <cell r="H88" t="str">
            <v>105722-CECOF SAN JOSE DE LA DEHESA</v>
          </cell>
          <cell r="I88">
            <v>2</v>
          </cell>
          <cell r="J88">
            <v>6</v>
          </cell>
          <cell r="K88">
            <v>4</v>
          </cell>
          <cell r="L88">
            <v>12</v>
          </cell>
        </row>
        <row r="89">
          <cell r="H89" t="str">
            <v>105723-CECOF LIMARI</v>
          </cell>
          <cell r="I89">
            <v>6</v>
          </cell>
          <cell r="J89">
            <v>1</v>
          </cell>
          <cell r="K89">
            <v>1</v>
          </cell>
          <cell r="L89">
            <v>8</v>
          </cell>
        </row>
        <row r="90">
          <cell r="H90" t="str">
            <v>200258-CECOF LOS COPIHUES</v>
          </cell>
          <cell r="I90">
            <v>1</v>
          </cell>
          <cell r="J90">
            <v>1</v>
          </cell>
          <cell r="K90">
            <v>4</v>
          </cell>
          <cell r="L90">
            <v>6</v>
          </cell>
        </row>
        <row r="91">
          <cell r="H91" t="str">
            <v>200367-CECOF COLONIA LIMARÍ</v>
          </cell>
          <cell r="I91">
            <v>1</v>
          </cell>
          <cell r="J91">
            <v>1</v>
          </cell>
          <cell r="K91">
            <v>1</v>
          </cell>
          <cell r="L91">
            <v>3</v>
          </cell>
        </row>
        <row r="92">
          <cell r="H92" t="str">
            <v>04302-COMBARBALÁ</v>
          </cell>
          <cell r="I92">
            <v>8</v>
          </cell>
          <cell r="J92">
            <v>2</v>
          </cell>
          <cell r="K92">
            <v>10</v>
          </cell>
          <cell r="L92">
            <v>20</v>
          </cell>
        </row>
        <row r="93">
          <cell r="H93" t="str">
            <v>105105-HOSPITAL COMBARBALÁ</v>
          </cell>
          <cell r="I93">
            <v>3</v>
          </cell>
          <cell r="J93">
            <v>1</v>
          </cell>
          <cell r="K93">
            <v>7</v>
          </cell>
          <cell r="L93">
            <v>11</v>
          </cell>
        </row>
        <row r="94">
          <cell r="H94" t="str">
            <v>105433-P.S.R. SAN LORENZO</v>
          </cell>
          <cell r="I94">
            <v>1</v>
          </cell>
          <cell r="J94"/>
          <cell r="K94"/>
          <cell r="L94">
            <v>1</v>
          </cell>
        </row>
        <row r="95">
          <cell r="H95" t="str">
            <v>105434-P.S.R. SAN MARCOS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105441-P.S.R. MANQUEHUA</v>
          </cell>
          <cell r="I96"/>
          <cell r="J96"/>
          <cell r="K96">
            <v>2</v>
          </cell>
          <cell r="L96">
            <v>2</v>
          </cell>
        </row>
        <row r="97">
          <cell r="H97" t="str">
            <v>105460-P.S.R. COGOTI 18</v>
          </cell>
          <cell r="I97"/>
          <cell r="J97"/>
          <cell r="K97">
            <v>1</v>
          </cell>
          <cell r="L97">
            <v>1</v>
          </cell>
        </row>
        <row r="98">
          <cell r="H98" t="str">
            <v>105463-P.S.R. QUILITAPIA</v>
          </cell>
          <cell r="I98">
            <v>1</v>
          </cell>
          <cell r="J98">
            <v>1</v>
          </cell>
          <cell r="K98"/>
          <cell r="L98">
            <v>2</v>
          </cell>
        </row>
        <row r="99">
          <cell r="H99" t="str">
            <v>105465-P.S.R. RAMADILLA</v>
          </cell>
          <cell r="I99">
            <v>1</v>
          </cell>
          <cell r="J99"/>
          <cell r="K99"/>
          <cell r="L99">
            <v>1</v>
          </cell>
        </row>
        <row r="100">
          <cell r="H100" t="str">
            <v>105490-P.S.R. EL DURAZNO</v>
          </cell>
          <cell r="I100">
            <v>1</v>
          </cell>
          <cell r="J100"/>
          <cell r="K100"/>
          <cell r="L100">
            <v>1</v>
          </cell>
        </row>
        <row r="101">
          <cell r="H101" t="str">
            <v>04303-MONTE PATRIA</v>
          </cell>
          <cell r="I101">
            <v>30</v>
          </cell>
          <cell r="J101">
            <v>15</v>
          </cell>
          <cell r="K101">
            <v>15</v>
          </cell>
          <cell r="L101">
            <v>60</v>
          </cell>
        </row>
        <row r="102">
          <cell r="H102" t="str">
            <v>105307-CES. RURAL MONTE PATRIA</v>
          </cell>
          <cell r="I102">
            <v>10</v>
          </cell>
          <cell r="J102">
            <v>5</v>
          </cell>
          <cell r="K102">
            <v>3</v>
          </cell>
          <cell r="L102">
            <v>18</v>
          </cell>
        </row>
        <row r="103">
          <cell r="H103" t="str">
            <v>105311-CES. RURAL CHAÑARAL ALTO</v>
          </cell>
          <cell r="I103">
            <v>5</v>
          </cell>
          <cell r="J103">
            <v>4</v>
          </cell>
          <cell r="K103"/>
          <cell r="L103">
            <v>9</v>
          </cell>
        </row>
        <row r="104">
          <cell r="H104" t="str">
            <v>105312-CES. RURAL CAREN</v>
          </cell>
          <cell r="I104">
            <v>2</v>
          </cell>
          <cell r="J104"/>
          <cell r="K104">
            <v>4</v>
          </cell>
          <cell r="L104">
            <v>6</v>
          </cell>
        </row>
        <row r="105">
          <cell r="H105" t="str">
            <v>105318-CES. RURAL EL PALQUI</v>
          </cell>
          <cell r="I105">
            <v>13</v>
          </cell>
          <cell r="J105">
            <v>5</v>
          </cell>
          <cell r="K105">
            <v>8</v>
          </cell>
          <cell r="L105">
            <v>26</v>
          </cell>
        </row>
        <row r="106">
          <cell r="H106" t="str">
            <v>105428-P.S.R. HUATULAME</v>
          </cell>
          <cell r="I106"/>
          <cell r="J106">
            <v>1</v>
          </cell>
          <cell r="K106"/>
          <cell r="L106">
            <v>1</v>
          </cell>
        </row>
        <row r="107">
          <cell r="H107" t="str">
            <v>04304-PUNITAQUI</v>
          </cell>
          <cell r="I107">
            <v>7</v>
          </cell>
          <cell r="J107">
            <v>14</v>
          </cell>
          <cell r="K107">
            <v>13</v>
          </cell>
          <cell r="L107">
            <v>34</v>
          </cell>
        </row>
        <row r="108">
          <cell r="H108" t="str">
            <v>105308-CES. RURAL PUNITAQUI</v>
          </cell>
          <cell r="I108">
            <v>7</v>
          </cell>
          <cell r="J108">
            <v>14</v>
          </cell>
          <cell r="K108">
            <v>13</v>
          </cell>
          <cell r="L108">
            <v>34</v>
          </cell>
        </row>
        <row r="109">
          <cell r="H109" t="str">
            <v>04305-RIO HURTADO</v>
          </cell>
          <cell r="I109">
            <v>1</v>
          </cell>
          <cell r="J109">
            <v>4</v>
          </cell>
          <cell r="K109">
            <v>2</v>
          </cell>
          <cell r="L109">
            <v>7</v>
          </cell>
        </row>
        <row r="110">
          <cell r="H110" t="str">
            <v>105310-CES. RURAL PICHASCA</v>
          </cell>
          <cell r="I110"/>
          <cell r="J110">
            <v>1</v>
          </cell>
          <cell r="K110">
            <v>2</v>
          </cell>
          <cell r="L110">
            <v>3</v>
          </cell>
        </row>
        <row r="111">
          <cell r="H111" t="str">
            <v>105413-P.S.R. SAMO ALTO</v>
          </cell>
          <cell r="I111">
            <v>1</v>
          </cell>
          <cell r="J111">
            <v>2</v>
          </cell>
          <cell r="K111"/>
          <cell r="L111">
            <v>3</v>
          </cell>
        </row>
        <row r="112">
          <cell r="H112" t="str">
            <v>105503-P.S.R. TABAQUEROS</v>
          </cell>
          <cell r="I112"/>
          <cell r="J112">
            <v>1</v>
          </cell>
          <cell r="K112"/>
          <cell r="L112">
            <v>1</v>
          </cell>
        </row>
        <row r="113">
          <cell r="H113" t="str">
            <v>Total general</v>
          </cell>
          <cell r="I113">
            <v>622</v>
          </cell>
          <cell r="J113">
            <v>477</v>
          </cell>
          <cell r="K113">
            <v>627</v>
          </cell>
          <cell r="L113">
            <v>1726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229</v>
          </cell>
          <cell r="J5">
            <v>151</v>
          </cell>
          <cell r="K5">
            <v>220</v>
          </cell>
          <cell r="L5">
            <v>600</v>
          </cell>
        </row>
        <row r="6">
          <cell r="H6" t="str">
            <v>105300-CES. CARDENAL CARO</v>
          </cell>
          <cell r="I6">
            <v>28</v>
          </cell>
          <cell r="J6">
            <v>21</v>
          </cell>
          <cell r="K6">
            <v>26</v>
          </cell>
          <cell r="L6">
            <v>75</v>
          </cell>
        </row>
        <row r="7">
          <cell r="H7" t="str">
            <v>105301-CES. LAS COMPAÑIAS</v>
          </cell>
          <cell r="I7">
            <v>36</v>
          </cell>
          <cell r="J7">
            <v>14</v>
          </cell>
          <cell r="K7">
            <v>26</v>
          </cell>
          <cell r="L7">
            <v>76</v>
          </cell>
        </row>
        <row r="8">
          <cell r="H8" t="str">
            <v>105302-CES. PEDRO AGUIRRE C.</v>
          </cell>
          <cell r="I8">
            <v>41</v>
          </cell>
          <cell r="J8">
            <v>31</v>
          </cell>
          <cell r="K8">
            <v>34</v>
          </cell>
          <cell r="L8">
            <v>106</v>
          </cell>
        </row>
        <row r="9">
          <cell r="H9" t="str">
            <v>105313-CES. SCHAFFHAUSER</v>
          </cell>
          <cell r="I9">
            <v>34</v>
          </cell>
          <cell r="J9">
            <v>29</v>
          </cell>
          <cell r="K9">
            <v>51</v>
          </cell>
          <cell r="L9">
            <v>114</v>
          </cell>
        </row>
        <row r="10">
          <cell r="H10" t="str">
            <v>105319-CES. CARDENAL R.S.H.</v>
          </cell>
          <cell r="I10">
            <v>42</v>
          </cell>
          <cell r="J10">
            <v>24</v>
          </cell>
          <cell r="K10">
            <v>28</v>
          </cell>
          <cell r="L10">
            <v>94</v>
          </cell>
        </row>
        <row r="11">
          <cell r="H11" t="str">
            <v>105325-CESFAM JUAN PABLO II</v>
          </cell>
          <cell r="I11">
            <v>31</v>
          </cell>
          <cell r="J11">
            <v>14</v>
          </cell>
          <cell r="K11">
            <v>34</v>
          </cell>
          <cell r="L11">
            <v>79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2</v>
          </cell>
          <cell r="K12"/>
          <cell r="L12">
            <v>8</v>
          </cell>
        </row>
        <row r="13">
          <cell r="H13" t="str">
            <v>105401-P.S.R. LAS ROJAS</v>
          </cell>
          <cell r="I13"/>
          <cell r="J13"/>
          <cell r="K13">
            <v>1</v>
          </cell>
          <cell r="L13">
            <v>1</v>
          </cell>
        </row>
        <row r="14">
          <cell r="H14" t="str">
            <v>105402-P.S.R. EL ROMERO</v>
          </cell>
          <cell r="I14">
            <v>1</v>
          </cell>
          <cell r="J14">
            <v>2</v>
          </cell>
          <cell r="K14">
            <v>1</v>
          </cell>
          <cell r="L14">
            <v>4</v>
          </cell>
        </row>
        <row r="15">
          <cell r="H15" t="str">
            <v>105499-P.S.R. LAMBERT</v>
          </cell>
          <cell r="I15"/>
          <cell r="J15">
            <v>1</v>
          </cell>
          <cell r="K15">
            <v>2</v>
          </cell>
          <cell r="L15">
            <v>3</v>
          </cell>
        </row>
        <row r="16">
          <cell r="H16" t="str">
            <v>105700-CECOF VILLA EL INDIO</v>
          </cell>
          <cell r="I16">
            <v>1</v>
          </cell>
          <cell r="J16">
            <v>5</v>
          </cell>
          <cell r="K16">
            <v>5</v>
          </cell>
          <cell r="L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3</v>
          </cell>
          <cell r="L17">
            <v>8</v>
          </cell>
        </row>
        <row r="18">
          <cell r="H18" t="str">
            <v>105702-CECOF VILLA LAMBERT</v>
          </cell>
          <cell r="I18">
            <v>3</v>
          </cell>
          <cell r="J18">
            <v>4</v>
          </cell>
          <cell r="K18">
            <v>2</v>
          </cell>
          <cell r="L18">
            <v>9</v>
          </cell>
        </row>
        <row r="19">
          <cell r="H19" t="str">
            <v>200402-CECOF ARCOS DE PINAMAR</v>
          </cell>
          <cell r="I19">
            <v>2</v>
          </cell>
          <cell r="J19">
            <v>3</v>
          </cell>
          <cell r="K19">
            <v>7</v>
          </cell>
          <cell r="L19">
            <v>12</v>
          </cell>
        </row>
        <row r="20">
          <cell r="H20" t="str">
            <v>04102-COQUIMBO</v>
          </cell>
          <cell r="I20">
            <v>236</v>
          </cell>
          <cell r="J20">
            <v>211</v>
          </cell>
          <cell r="K20">
            <v>260</v>
          </cell>
          <cell r="L20">
            <v>707</v>
          </cell>
        </row>
        <row r="21">
          <cell r="H21" t="str">
            <v>105303-CES. SAN JUAN</v>
          </cell>
          <cell r="I21">
            <v>47</v>
          </cell>
          <cell r="J21">
            <v>24</v>
          </cell>
          <cell r="K21">
            <v>42</v>
          </cell>
          <cell r="L21">
            <v>113</v>
          </cell>
        </row>
        <row r="22">
          <cell r="H22" t="str">
            <v>105304-CES. SANTA CECILIA</v>
          </cell>
          <cell r="I22">
            <v>42</v>
          </cell>
          <cell r="J22">
            <v>32</v>
          </cell>
          <cell r="K22">
            <v>41</v>
          </cell>
          <cell r="L22">
            <v>115</v>
          </cell>
        </row>
        <row r="23">
          <cell r="H23" t="str">
            <v>105305-CES. TIERRAS BLANCAS</v>
          </cell>
          <cell r="I23">
            <v>65</v>
          </cell>
          <cell r="J23">
            <v>60</v>
          </cell>
          <cell r="K23">
            <v>83</v>
          </cell>
          <cell r="L23">
            <v>208</v>
          </cell>
        </row>
        <row r="24">
          <cell r="H24" t="str">
            <v>105321-CES. RURAL  TONGOY</v>
          </cell>
          <cell r="I24">
            <v>7</v>
          </cell>
          <cell r="J24">
            <v>11</v>
          </cell>
          <cell r="K24">
            <v>8</v>
          </cell>
          <cell r="L24">
            <v>26</v>
          </cell>
        </row>
        <row r="25">
          <cell r="H25" t="str">
            <v>105323-CES. DR. SERGIO AGUILAR</v>
          </cell>
          <cell r="I25">
            <v>50</v>
          </cell>
          <cell r="J25">
            <v>60</v>
          </cell>
          <cell r="K25">
            <v>56</v>
          </cell>
          <cell r="L25">
            <v>166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3</v>
          </cell>
          <cell r="L26">
            <v>5</v>
          </cell>
        </row>
        <row r="27">
          <cell r="H27" t="str">
            <v>105406-P.S.R. PAN DE AZUCAR</v>
          </cell>
          <cell r="I27">
            <v>9</v>
          </cell>
          <cell r="J27">
            <v>9</v>
          </cell>
          <cell r="K27">
            <v>13</v>
          </cell>
          <cell r="L27">
            <v>31</v>
          </cell>
        </row>
        <row r="28">
          <cell r="H28" t="str">
            <v>105407-P.S.R. TAMBILLOS</v>
          </cell>
          <cell r="I28">
            <v>2</v>
          </cell>
          <cell r="J28">
            <v>1</v>
          </cell>
          <cell r="K28">
            <v>1</v>
          </cell>
          <cell r="L28">
            <v>4</v>
          </cell>
        </row>
        <row r="29">
          <cell r="H29" t="str">
            <v>105705-CECOF EL ALBA</v>
          </cell>
          <cell r="I29">
            <v>4</v>
          </cell>
          <cell r="J29">
            <v>5</v>
          </cell>
          <cell r="K29">
            <v>3</v>
          </cell>
          <cell r="L29">
            <v>12</v>
          </cell>
        </row>
        <row r="30">
          <cell r="H30" t="str">
            <v>200273-CECOF PUNTA MIRA</v>
          </cell>
          <cell r="I30">
            <v>8</v>
          </cell>
          <cell r="J30">
            <v>9</v>
          </cell>
          <cell r="K30">
            <v>10</v>
          </cell>
          <cell r="L30">
            <v>27</v>
          </cell>
        </row>
        <row r="31">
          <cell r="H31" t="str">
            <v>04103-ANDACOLLO</v>
          </cell>
          <cell r="I31">
            <v>11</v>
          </cell>
          <cell r="J31">
            <v>10</v>
          </cell>
          <cell r="K31">
            <v>8</v>
          </cell>
          <cell r="L31">
            <v>29</v>
          </cell>
        </row>
        <row r="32">
          <cell r="H32" t="str">
            <v>105106-HOSPITAL ANDACOLLO</v>
          </cell>
          <cell r="I32">
            <v>11</v>
          </cell>
          <cell r="J32">
            <v>10</v>
          </cell>
          <cell r="K32">
            <v>8</v>
          </cell>
          <cell r="L32">
            <v>29</v>
          </cell>
        </row>
        <row r="33">
          <cell r="H33" t="str">
            <v>04104-LA HIGUERA</v>
          </cell>
          <cell r="I33">
            <v>3</v>
          </cell>
          <cell r="J33"/>
          <cell r="K33">
            <v>3</v>
          </cell>
          <cell r="L33">
            <v>6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>
            <v>2</v>
          </cell>
        </row>
        <row r="35">
          <cell r="H35" t="str">
            <v xml:space="preserve">105500-P.S.R. CALETA HORNOS        </v>
          </cell>
          <cell r="I35">
            <v>3</v>
          </cell>
          <cell r="J35"/>
          <cell r="K35">
            <v>1</v>
          </cell>
          <cell r="L35">
            <v>4</v>
          </cell>
        </row>
        <row r="36">
          <cell r="H36" t="str">
            <v>04105-PAIHUANO</v>
          </cell>
          <cell r="I36">
            <v>2</v>
          </cell>
          <cell r="J36">
            <v>4</v>
          </cell>
          <cell r="K36">
            <v>5</v>
          </cell>
          <cell r="L36">
            <v>11</v>
          </cell>
        </row>
        <row r="37">
          <cell r="H37" t="str">
            <v>105306-CES. PAIHUANO</v>
          </cell>
          <cell r="I37"/>
          <cell r="J37">
            <v>3</v>
          </cell>
          <cell r="K37">
            <v>3</v>
          </cell>
          <cell r="L37">
            <v>6</v>
          </cell>
        </row>
        <row r="38">
          <cell r="H38" t="str">
            <v>105475-P.S.R. HORCON</v>
          </cell>
          <cell r="I38"/>
          <cell r="J38">
            <v>1</v>
          </cell>
          <cell r="K38">
            <v>1</v>
          </cell>
          <cell r="L38">
            <v>2</v>
          </cell>
        </row>
        <row r="39">
          <cell r="H39" t="str">
            <v>105477-P.S.R. PISCO ELQUI</v>
          </cell>
          <cell r="I39">
            <v>2</v>
          </cell>
          <cell r="J39"/>
          <cell r="K39">
            <v>1</v>
          </cell>
          <cell r="L39">
            <v>3</v>
          </cell>
        </row>
        <row r="40">
          <cell r="H40" t="str">
            <v>04106-VICUÑA</v>
          </cell>
          <cell r="I40">
            <v>28</v>
          </cell>
          <cell r="J40">
            <v>21</v>
          </cell>
          <cell r="K40">
            <v>27</v>
          </cell>
          <cell r="L40">
            <v>76</v>
          </cell>
        </row>
        <row r="41">
          <cell r="H41" t="str">
            <v>105107-HOSPITAL VICUÑA</v>
          </cell>
          <cell r="I41">
            <v>10</v>
          </cell>
          <cell r="J41">
            <v>12</v>
          </cell>
          <cell r="K41">
            <v>18</v>
          </cell>
          <cell r="L41">
            <v>40</v>
          </cell>
        </row>
        <row r="42">
          <cell r="H42" t="str">
            <v>105467-P.S.R. DIAGUITAS</v>
          </cell>
          <cell r="I42">
            <v>2</v>
          </cell>
          <cell r="J42">
            <v>1</v>
          </cell>
          <cell r="K42">
            <v>1</v>
          </cell>
          <cell r="L42">
            <v>4</v>
          </cell>
        </row>
        <row r="43">
          <cell r="H43" t="str">
            <v>105468-P.S.R. EL MOLLE</v>
          </cell>
          <cell r="I43">
            <v>1</v>
          </cell>
          <cell r="J43"/>
          <cell r="K43"/>
          <cell r="L43">
            <v>1</v>
          </cell>
        </row>
        <row r="44">
          <cell r="H44" t="str">
            <v>105469-P.S.R. EL TAMBO</v>
          </cell>
          <cell r="I44">
            <v>2</v>
          </cell>
          <cell r="J44"/>
          <cell r="K44"/>
          <cell r="L44">
            <v>2</v>
          </cell>
        </row>
        <row r="45">
          <cell r="H45" t="str">
            <v>105471-P.S.R. PERALILLO</v>
          </cell>
          <cell r="I45">
            <v>6</v>
          </cell>
          <cell r="J45">
            <v>1</v>
          </cell>
          <cell r="K45"/>
          <cell r="L45">
            <v>7</v>
          </cell>
        </row>
        <row r="46">
          <cell r="H46" t="str">
            <v>105472-P.S.R. RIVADAVIA</v>
          </cell>
          <cell r="I46"/>
          <cell r="J46">
            <v>2</v>
          </cell>
          <cell r="K46">
            <v>1</v>
          </cell>
          <cell r="L46">
            <v>3</v>
          </cell>
        </row>
        <row r="47">
          <cell r="H47" t="str">
            <v>105473-P.S.R. TALCUNA</v>
          </cell>
          <cell r="I47">
            <v>1</v>
          </cell>
          <cell r="J47"/>
          <cell r="K47">
            <v>2</v>
          </cell>
          <cell r="L47">
            <v>3</v>
          </cell>
        </row>
        <row r="48">
          <cell r="H48" t="str">
            <v>105474-P.S.R. CHAPILCA</v>
          </cell>
          <cell r="I48">
            <v>1</v>
          </cell>
          <cell r="J48"/>
          <cell r="K48">
            <v>1</v>
          </cell>
          <cell r="L48">
            <v>2</v>
          </cell>
        </row>
        <row r="49">
          <cell r="H49" t="str">
            <v>105502-P.S.R. CALINGASTA</v>
          </cell>
          <cell r="I49">
            <v>3</v>
          </cell>
          <cell r="J49">
            <v>5</v>
          </cell>
          <cell r="K49">
            <v>3</v>
          </cell>
          <cell r="L49">
            <v>11</v>
          </cell>
        </row>
        <row r="50">
          <cell r="H50" t="str">
            <v>105509-P.S.R. GUALLIGUAICA</v>
          </cell>
          <cell r="I50">
            <v>2</v>
          </cell>
          <cell r="J50"/>
          <cell r="K50">
            <v>1</v>
          </cell>
          <cell r="L50">
            <v>3</v>
          </cell>
        </row>
        <row r="51">
          <cell r="H51" t="str">
            <v>04201-ILLAPEL</v>
          </cell>
          <cell r="I51">
            <v>27</v>
          </cell>
          <cell r="J51">
            <v>22</v>
          </cell>
          <cell r="K51">
            <v>16</v>
          </cell>
          <cell r="L51">
            <v>65</v>
          </cell>
        </row>
        <row r="52">
          <cell r="H52" t="str">
            <v>105326-CESFAM SAN RAFAEL</v>
          </cell>
          <cell r="I52">
            <v>3</v>
          </cell>
          <cell r="J52">
            <v>6</v>
          </cell>
          <cell r="K52">
            <v>5</v>
          </cell>
          <cell r="L52">
            <v>14</v>
          </cell>
        </row>
        <row r="53">
          <cell r="H53" t="str">
            <v xml:space="preserve">105443-P.S.R. CARCAMO                   </v>
          </cell>
          <cell r="I53">
            <v>1</v>
          </cell>
          <cell r="J53"/>
          <cell r="K53"/>
          <cell r="L53">
            <v>1</v>
          </cell>
        </row>
        <row r="54">
          <cell r="H54" t="str">
            <v>105445-P.S.R. LIMAHUIDA</v>
          </cell>
          <cell r="I54"/>
          <cell r="J54"/>
          <cell r="K54">
            <v>1</v>
          </cell>
          <cell r="L54">
            <v>1</v>
          </cell>
        </row>
        <row r="55">
          <cell r="H55" t="str">
            <v>105447-P.S.R. PERALILLO</v>
          </cell>
          <cell r="I55">
            <v>3</v>
          </cell>
          <cell r="J55"/>
          <cell r="K55"/>
          <cell r="L55">
            <v>3</v>
          </cell>
        </row>
        <row r="56">
          <cell r="H56" t="str">
            <v>105448-P.S.R. SANTA VIRGINIA</v>
          </cell>
          <cell r="I56"/>
          <cell r="J56">
            <v>1</v>
          </cell>
          <cell r="K56"/>
          <cell r="L56">
            <v>1</v>
          </cell>
        </row>
        <row r="57">
          <cell r="H57" t="str">
            <v>105487-P.S.R. CAÑAS UNO</v>
          </cell>
          <cell r="I57">
            <v>1</v>
          </cell>
          <cell r="J57">
            <v>2</v>
          </cell>
          <cell r="K57"/>
          <cell r="L57">
            <v>3</v>
          </cell>
        </row>
        <row r="58">
          <cell r="H58" t="str">
            <v>105504-P.S.R. SOCAVON</v>
          </cell>
          <cell r="I58"/>
          <cell r="J58"/>
          <cell r="K58">
            <v>1</v>
          </cell>
          <cell r="L58">
            <v>1</v>
          </cell>
        </row>
        <row r="59">
          <cell r="H59" t="str">
            <v>200366-CESFAM URBANO II</v>
          </cell>
          <cell r="I59">
            <v>19</v>
          </cell>
          <cell r="J59">
            <v>13</v>
          </cell>
          <cell r="K59">
            <v>9</v>
          </cell>
          <cell r="L59">
            <v>41</v>
          </cell>
        </row>
        <row r="60">
          <cell r="H60" t="str">
            <v>04202-CANELA</v>
          </cell>
          <cell r="I60">
            <v>8</v>
          </cell>
          <cell r="J60">
            <v>6</v>
          </cell>
          <cell r="K60">
            <v>6</v>
          </cell>
          <cell r="L60">
            <v>20</v>
          </cell>
        </row>
        <row r="61">
          <cell r="H61" t="str">
            <v>105309-CES. RURAL CANELA</v>
          </cell>
          <cell r="I61">
            <v>8</v>
          </cell>
          <cell r="J61">
            <v>6</v>
          </cell>
          <cell r="K61">
            <v>5</v>
          </cell>
          <cell r="L61">
            <v>19</v>
          </cell>
        </row>
        <row r="62">
          <cell r="H62" t="str">
            <v>105483-P.S.R. LOS RULOS</v>
          </cell>
          <cell r="I62"/>
          <cell r="J62"/>
          <cell r="K62">
            <v>1</v>
          </cell>
          <cell r="L62">
            <v>1</v>
          </cell>
        </row>
        <row r="63">
          <cell r="H63" t="str">
            <v>04203-LOS VILOS</v>
          </cell>
          <cell r="I63">
            <v>20</v>
          </cell>
          <cell r="J63">
            <v>14</v>
          </cell>
          <cell r="K63">
            <v>34</v>
          </cell>
          <cell r="L63">
            <v>68</v>
          </cell>
        </row>
        <row r="64">
          <cell r="H64" t="str">
            <v>105108-HOSPITAL LOS VILOS</v>
          </cell>
          <cell r="I64">
            <v>14</v>
          </cell>
          <cell r="J64">
            <v>13</v>
          </cell>
          <cell r="K64">
            <v>27</v>
          </cell>
          <cell r="L64">
            <v>54</v>
          </cell>
        </row>
        <row r="65">
          <cell r="H65" t="str">
            <v>105479-P.S.R. GUANGUALI</v>
          </cell>
          <cell r="I65">
            <v>1</v>
          </cell>
          <cell r="J65"/>
          <cell r="K65">
            <v>2</v>
          </cell>
          <cell r="L65">
            <v>3</v>
          </cell>
        </row>
        <row r="66">
          <cell r="H66" t="str">
            <v>105480-P.S.R. QUILIMARI</v>
          </cell>
          <cell r="I66">
            <v>5</v>
          </cell>
          <cell r="J66"/>
          <cell r="K66">
            <v>1</v>
          </cell>
          <cell r="L66">
            <v>6</v>
          </cell>
        </row>
        <row r="67">
          <cell r="H67" t="str">
            <v>105481-P.S.R. TILAMA</v>
          </cell>
          <cell r="I67"/>
          <cell r="J67">
            <v>1</v>
          </cell>
          <cell r="K67">
            <v>2</v>
          </cell>
          <cell r="L67">
            <v>3</v>
          </cell>
        </row>
        <row r="68">
          <cell r="H68" t="str">
            <v>105511-P.S.R. LOS CONDORES</v>
          </cell>
          <cell r="I68"/>
          <cell r="J68"/>
          <cell r="K68">
            <v>2</v>
          </cell>
          <cell r="L68">
            <v>2</v>
          </cell>
        </row>
        <row r="69">
          <cell r="H69" t="str">
            <v>04204-SALAMANCA</v>
          </cell>
          <cell r="I69">
            <v>35</v>
          </cell>
          <cell r="J69">
            <v>18</v>
          </cell>
          <cell r="K69">
            <v>31</v>
          </cell>
          <cell r="L69">
            <v>84</v>
          </cell>
        </row>
        <row r="70">
          <cell r="H70" t="str">
            <v>105104-HOSPITAL SALAMANCA</v>
          </cell>
          <cell r="I70">
            <v>18</v>
          </cell>
          <cell r="J70">
            <v>14</v>
          </cell>
          <cell r="K70">
            <v>18</v>
          </cell>
          <cell r="L70">
            <v>50</v>
          </cell>
        </row>
        <row r="71">
          <cell r="H71" t="str">
            <v>105453-P.S.R. TRANQUILLA</v>
          </cell>
          <cell r="I71">
            <v>4</v>
          </cell>
          <cell r="J71"/>
          <cell r="K71">
            <v>4</v>
          </cell>
          <cell r="L71">
            <v>8</v>
          </cell>
        </row>
        <row r="72">
          <cell r="H72" t="str">
            <v>105454-P.S.R. CUNLAGUA</v>
          </cell>
          <cell r="I72">
            <v>1</v>
          </cell>
          <cell r="J72"/>
          <cell r="K72"/>
          <cell r="L72">
            <v>1</v>
          </cell>
        </row>
        <row r="73">
          <cell r="H73" t="str">
            <v>105455-P.S.R. CHILLEPIN</v>
          </cell>
          <cell r="I73">
            <v>1</v>
          </cell>
          <cell r="J73">
            <v>1</v>
          </cell>
          <cell r="K73">
            <v>3</v>
          </cell>
          <cell r="L73">
            <v>5</v>
          </cell>
        </row>
        <row r="74">
          <cell r="H74" t="str">
            <v>105456-P.S.R. LLIMPO</v>
          </cell>
          <cell r="I74">
            <v>1</v>
          </cell>
          <cell r="J74"/>
          <cell r="K74"/>
          <cell r="L74">
            <v>1</v>
          </cell>
        </row>
        <row r="75">
          <cell r="H75" t="str">
            <v>105457-P.S.R. SAN AGUSTIN</v>
          </cell>
          <cell r="I75">
            <v>1</v>
          </cell>
          <cell r="J75"/>
          <cell r="K75"/>
          <cell r="L75">
            <v>1</v>
          </cell>
        </row>
        <row r="76">
          <cell r="H76" t="str">
            <v>105458-P.S.R. TAHUINCO</v>
          </cell>
          <cell r="I76">
            <v>5</v>
          </cell>
          <cell r="J76">
            <v>1</v>
          </cell>
          <cell r="K76">
            <v>5</v>
          </cell>
          <cell r="L76">
            <v>11</v>
          </cell>
        </row>
        <row r="77">
          <cell r="H77" t="str">
            <v>105491-P.S.R. QUELEN BAJO</v>
          </cell>
          <cell r="I77">
            <v>4</v>
          </cell>
          <cell r="J77">
            <v>2</v>
          </cell>
          <cell r="K77"/>
          <cell r="L77">
            <v>6</v>
          </cell>
        </row>
        <row r="78">
          <cell r="H78" t="str">
            <v>105501-P.S.R. ARBOLEDA GRANDE</v>
          </cell>
          <cell r="I78"/>
          <cell r="J78"/>
          <cell r="K78">
            <v>1</v>
          </cell>
          <cell r="L78">
            <v>1</v>
          </cell>
        </row>
        <row r="79">
          <cell r="H79" t="str">
            <v>04301-OVALLE</v>
          </cell>
          <cell r="I79">
            <v>107</v>
          </cell>
          <cell r="J79">
            <v>84</v>
          </cell>
          <cell r="K79">
            <v>102</v>
          </cell>
          <cell r="L79">
            <v>293</v>
          </cell>
        </row>
        <row r="80">
          <cell r="H80" t="str">
            <v>105315-CES. RURAL C. DE TAMAYA</v>
          </cell>
          <cell r="I80">
            <v>8</v>
          </cell>
          <cell r="J80">
            <v>5</v>
          </cell>
          <cell r="K80">
            <v>7</v>
          </cell>
          <cell r="L80">
            <v>20</v>
          </cell>
        </row>
        <row r="81">
          <cell r="H81" t="str">
            <v>105317-CES. JORGE JORDAN D.</v>
          </cell>
          <cell r="I81">
            <v>27</v>
          </cell>
          <cell r="J81">
            <v>23</v>
          </cell>
          <cell r="K81">
            <v>31</v>
          </cell>
          <cell r="L81">
            <v>81</v>
          </cell>
        </row>
        <row r="82">
          <cell r="H82" t="str">
            <v>105322-CES. MARCOS MACUADA</v>
          </cell>
          <cell r="I82">
            <v>51</v>
          </cell>
          <cell r="J82">
            <v>36</v>
          </cell>
          <cell r="K82">
            <v>43</v>
          </cell>
          <cell r="L82">
            <v>130</v>
          </cell>
        </row>
        <row r="83">
          <cell r="H83" t="str">
            <v>105324-CES. SOTAQUI</v>
          </cell>
          <cell r="I83">
            <v>3</v>
          </cell>
          <cell r="J83">
            <v>7</v>
          </cell>
          <cell r="K83">
            <v>4</v>
          </cell>
          <cell r="L83">
            <v>14</v>
          </cell>
        </row>
        <row r="84">
          <cell r="H84" t="str">
            <v>105415-P.S.R. BARRAZA</v>
          </cell>
          <cell r="I84"/>
          <cell r="J84">
            <v>2</v>
          </cell>
          <cell r="K84">
            <v>1</v>
          </cell>
          <cell r="L84">
            <v>3</v>
          </cell>
        </row>
        <row r="85">
          <cell r="H85" t="str">
            <v>105417-P.S.R. ALCONES BAJOS</v>
          </cell>
          <cell r="I85">
            <v>2</v>
          </cell>
          <cell r="J85"/>
          <cell r="K85">
            <v>1</v>
          </cell>
          <cell r="L85">
            <v>3</v>
          </cell>
        </row>
        <row r="86">
          <cell r="H86" t="str">
            <v>105422-P.S.R. HORNILLOS</v>
          </cell>
          <cell r="I86"/>
          <cell r="J86">
            <v>1</v>
          </cell>
          <cell r="K86"/>
          <cell r="L86">
            <v>1</v>
          </cell>
        </row>
        <row r="87">
          <cell r="H87" t="str">
            <v>105437-P.S.R. CHALINGA</v>
          </cell>
          <cell r="I87">
            <v>3</v>
          </cell>
          <cell r="J87"/>
          <cell r="K87">
            <v>1</v>
          </cell>
          <cell r="L87">
            <v>4</v>
          </cell>
        </row>
        <row r="88">
          <cell r="H88" t="str">
            <v>105510-P.S.R. RECOLETA</v>
          </cell>
          <cell r="I88">
            <v>2</v>
          </cell>
          <cell r="J88"/>
          <cell r="K88"/>
          <cell r="L88">
            <v>2</v>
          </cell>
        </row>
        <row r="89">
          <cell r="H89" t="str">
            <v>105722-CECOF SAN JOSE DE LA DEHESA</v>
          </cell>
          <cell r="I89">
            <v>3</v>
          </cell>
          <cell r="J89">
            <v>7</v>
          </cell>
          <cell r="K89">
            <v>6</v>
          </cell>
          <cell r="L89">
            <v>16</v>
          </cell>
        </row>
        <row r="90">
          <cell r="H90" t="str">
            <v>105723-CECOF LIMARI</v>
          </cell>
          <cell r="I90">
            <v>6</v>
          </cell>
          <cell r="J90">
            <v>1</v>
          </cell>
          <cell r="K90">
            <v>2</v>
          </cell>
          <cell r="L90">
            <v>9</v>
          </cell>
        </row>
        <row r="91">
          <cell r="H91" t="str">
            <v>200258-CECOF LOS COPIHUES</v>
          </cell>
          <cell r="I91">
            <v>1</v>
          </cell>
          <cell r="J91">
            <v>1</v>
          </cell>
          <cell r="K91">
            <v>5</v>
          </cell>
          <cell r="L91">
            <v>7</v>
          </cell>
        </row>
        <row r="92">
          <cell r="H92" t="str">
            <v>200367-CECOF COLONIA LIMARÍ</v>
          </cell>
          <cell r="I92">
            <v>1</v>
          </cell>
          <cell r="J92">
            <v>1</v>
          </cell>
          <cell r="K92">
            <v>1</v>
          </cell>
          <cell r="L92">
            <v>3</v>
          </cell>
        </row>
        <row r="93">
          <cell r="H93" t="str">
            <v>04302-COMBARBALÁ</v>
          </cell>
          <cell r="I93">
            <v>11</v>
          </cell>
          <cell r="J93">
            <v>6</v>
          </cell>
          <cell r="K93">
            <v>11</v>
          </cell>
          <cell r="L93">
            <v>28</v>
          </cell>
        </row>
        <row r="94">
          <cell r="H94" t="str">
            <v>105105-HOSPITAL COMBARBALÁ</v>
          </cell>
          <cell r="I94">
            <v>6</v>
          </cell>
          <cell r="J94">
            <v>3</v>
          </cell>
          <cell r="K94">
            <v>8</v>
          </cell>
          <cell r="L94">
            <v>17</v>
          </cell>
        </row>
        <row r="95">
          <cell r="H95" t="str">
            <v>105433-P.S.R. SAN LORENZO</v>
          </cell>
          <cell r="I95">
            <v>1</v>
          </cell>
          <cell r="J95"/>
          <cell r="K95"/>
          <cell r="L95">
            <v>1</v>
          </cell>
        </row>
        <row r="96">
          <cell r="H96" t="str">
            <v>105434-P.S.R. SAN MARCOS</v>
          </cell>
          <cell r="I96">
            <v>1</v>
          </cell>
          <cell r="J96"/>
          <cell r="K96"/>
          <cell r="L96">
            <v>1</v>
          </cell>
        </row>
        <row r="97">
          <cell r="H97" t="str">
            <v>105441-P.S.R. MANQUEHUA</v>
          </cell>
          <cell r="I97"/>
          <cell r="J97"/>
          <cell r="K97">
            <v>2</v>
          </cell>
          <cell r="L97">
            <v>2</v>
          </cell>
        </row>
        <row r="98">
          <cell r="H98" t="str">
            <v>105460-P.S.R. COGOTI 18</v>
          </cell>
          <cell r="I98"/>
          <cell r="J98"/>
          <cell r="K98">
            <v>1</v>
          </cell>
          <cell r="L98">
            <v>1</v>
          </cell>
        </row>
        <row r="99">
          <cell r="H99" t="str">
            <v>105463-P.S.R. QUILITAPIA</v>
          </cell>
          <cell r="I99">
            <v>1</v>
          </cell>
          <cell r="J99">
            <v>1</v>
          </cell>
          <cell r="K99"/>
          <cell r="L99">
            <v>2</v>
          </cell>
        </row>
        <row r="100">
          <cell r="H100" t="str">
            <v>105464-P.S.R. LA LIGUA</v>
          </cell>
          <cell r="I100"/>
          <cell r="J100">
            <v>1</v>
          </cell>
          <cell r="K100"/>
          <cell r="L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>
            <v>1</v>
          </cell>
        </row>
        <row r="102">
          <cell r="H102" t="str">
            <v>105466-P.S.R. VALLE HERMOSO</v>
          </cell>
          <cell r="I102"/>
          <cell r="J102">
            <v>1</v>
          </cell>
          <cell r="K102"/>
          <cell r="L102">
            <v>1</v>
          </cell>
        </row>
        <row r="103">
          <cell r="H103" t="str">
            <v>105490-P.S.R. EL DURAZNO</v>
          </cell>
          <cell r="I103">
            <v>1</v>
          </cell>
          <cell r="J103"/>
          <cell r="K103"/>
          <cell r="L103">
            <v>1</v>
          </cell>
        </row>
        <row r="104">
          <cell r="H104" t="str">
            <v>04303-MONTE PATRIA</v>
          </cell>
          <cell r="I104">
            <v>33</v>
          </cell>
          <cell r="J104">
            <v>16</v>
          </cell>
          <cell r="K104">
            <v>19</v>
          </cell>
          <cell r="L104">
            <v>68</v>
          </cell>
        </row>
        <row r="105">
          <cell r="H105" t="str">
            <v>105307-CES. RURAL MONTE PATRIA</v>
          </cell>
          <cell r="I105">
            <v>12</v>
          </cell>
          <cell r="J105">
            <v>5</v>
          </cell>
          <cell r="K105">
            <v>3</v>
          </cell>
          <cell r="L105">
            <v>20</v>
          </cell>
        </row>
        <row r="106">
          <cell r="H106" t="str">
            <v>105311-CES. RURAL CHAÑARAL ALTO</v>
          </cell>
          <cell r="I106">
            <v>5</v>
          </cell>
          <cell r="J106">
            <v>5</v>
          </cell>
          <cell r="K106">
            <v>1</v>
          </cell>
          <cell r="L106">
            <v>11</v>
          </cell>
        </row>
        <row r="107">
          <cell r="H107" t="str">
            <v>105312-CES. RURAL CAREN</v>
          </cell>
          <cell r="I107">
            <v>2</v>
          </cell>
          <cell r="J107"/>
          <cell r="K107">
            <v>5</v>
          </cell>
          <cell r="L107">
            <v>7</v>
          </cell>
        </row>
        <row r="108">
          <cell r="H108" t="str">
            <v>105318-CES. RURAL EL PALQUI</v>
          </cell>
          <cell r="I108">
            <v>14</v>
          </cell>
          <cell r="J108">
            <v>5</v>
          </cell>
          <cell r="K108">
            <v>10</v>
          </cell>
          <cell r="L108">
            <v>29</v>
          </cell>
        </row>
        <row r="109">
          <cell r="H109" t="str">
            <v>105428-P.S.R. HUATULAME</v>
          </cell>
          <cell r="I109"/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10</v>
          </cell>
          <cell r="J110">
            <v>15</v>
          </cell>
          <cell r="K110">
            <v>14</v>
          </cell>
          <cell r="L110">
            <v>39</v>
          </cell>
        </row>
        <row r="111">
          <cell r="H111" t="str">
            <v>105308-CES. RURAL PUNITAQUI</v>
          </cell>
          <cell r="I111">
            <v>10</v>
          </cell>
          <cell r="J111">
            <v>15</v>
          </cell>
          <cell r="K111">
            <v>14</v>
          </cell>
          <cell r="L111">
            <v>39</v>
          </cell>
        </row>
        <row r="112">
          <cell r="H112" t="str">
            <v>04305-RIO HURTADO</v>
          </cell>
          <cell r="I112">
            <v>1</v>
          </cell>
          <cell r="J112">
            <v>4</v>
          </cell>
          <cell r="K112">
            <v>4</v>
          </cell>
          <cell r="L112">
            <v>9</v>
          </cell>
        </row>
        <row r="113">
          <cell r="H113" t="str">
            <v>105310-CES. RURAL PICHASCA</v>
          </cell>
          <cell r="I113"/>
          <cell r="J113">
            <v>1</v>
          </cell>
          <cell r="K113">
            <v>2</v>
          </cell>
          <cell r="L113">
            <v>3</v>
          </cell>
        </row>
        <row r="114">
          <cell r="H114" t="str">
            <v>105413-P.S.R. SAMO ALTO</v>
          </cell>
          <cell r="I114">
            <v>1</v>
          </cell>
          <cell r="J114">
            <v>2</v>
          </cell>
          <cell r="K114"/>
          <cell r="L114">
            <v>3</v>
          </cell>
        </row>
        <row r="115">
          <cell r="H115" t="str">
            <v>105414-P.S.R. SERON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105503-P.S.R. TABAQUEROS</v>
          </cell>
          <cell r="I116"/>
          <cell r="J116">
            <v>1</v>
          </cell>
          <cell r="K116">
            <v>1</v>
          </cell>
          <cell r="L116">
            <v>2</v>
          </cell>
        </row>
        <row r="117">
          <cell r="H117" t="str">
            <v>Total general</v>
          </cell>
          <cell r="I117">
            <v>761</v>
          </cell>
          <cell r="J117">
            <v>582</v>
          </cell>
          <cell r="K117">
            <v>760</v>
          </cell>
          <cell r="L117">
            <v>2103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 t="str">
            <v>Total general</v>
          </cell>
        </row>
        <row r="5">
          <cell r="H5" t="str">
            <v>04101-LA SERENA</v>
          </cell>
          <cell r="I5">
            <v>203</v>
          </cell>
          <cell r="J5">
            <v>120</v>
          </cell>
          <cell r="K5">
            <v>249</v>
          </cell>
          <cell r="L5">
            <v>572</v>
          </cell>
        </row>
        <row r="6">
          <cell r="H6" t="str">
            <v>105300-CES. CARDENAL CARO</v>
          </cell>
          <cell r="I6">
            <v>43</v>
          </cell>
          <cell r="J6">
            <v>39</v>
          </cell>
          <cell r="K6">
            <v>30</v>
          </cell>
          <cell r="L6">
            <v>112</v>
          </cell>
        </row>
        <row r="7">
          <cell r="H7" t="str">
            <v>105301-CES. LAS COMPAÑIAS</v>
          </cell>
          <cell r="I7">
            <v>44</v>
          </cell>
          <cell r="J7"/>
          <cell r="K7">
            <v>53</v>
          </cell>
          <cell r="L7">
            <v>97</v>
          </cell>
        </row>
        <row r="8">
          <cell r="H8" t="str">
            <v>105302-CES. PEDRO AGUIRRE C.</v>
          </cell>
          <cell r="I8">
            <v>26</v>
          </cell>
          <cell r="J8">
            <v>19</v>
          </cell>
          <cell r="K8">
            <v>21</v>
          </cell>
          <cell r="L8">
            <v>66</v>
          </cell>
        </row>
        <row r="9">
          <cell r="H9" t="str">
            <v>105313-CES. SCHAFFHAUSER</v>
          </cell>
          <cell r="I9">
            <v>24</v>
          </cell>
          <cell r="J9">
            <v>7</v>
          </cell>
          <cell r="K9">
            <v>32</v>
          </cell>
          <cell r="L9">
            <v>63</v>
          </cell>
        </row>
        <row r="10">
          <cell r="H10" t="str">
            <v>105319-CES. CARDENAL R.S.H.</v>
          </cell>
          <cell r="I10">
            <v>31</v>
          </cell>
          <cell r="J10">
            <v>7</v>
          </cell>
          <cell r="K10">
            <v>39</v>
          </cell>
          <cell r="L10">
            <v>77</v>
          </cell>
        </row>
        <row r="11">
          <cell r="H11" t="str">
            <v>105325-CESFAM JUAN PABLO II</v>
          </cell>
          <cell r="I11">
            <v>17</v>
          </cell>
          <cell r="J11">
            <v>26</v>
          </cell>
          <cell r="K11">
            <v>33</v>
          </cell>
          <cell r="L11">
            <v>76</v>
          </cell>
        </row>
        <row r="12">
          <cell r="H12" t="str">
            <v xml:space="preserve">105400-P.S.R. ALGARROBITO            </v>
          </cell>
          <cell r="I12">
            <v>3</v>
          </cell>
          <cell r="J12"/>
          <cell r="K12">
            <v>13</v>
          </cell>
          <cell r="L12">
            <v>16</v>
          </cell>
        </row>
        <row r="13">
          <cell r="H13" t="str">
            <v>105402-P.S.R. EL ROMERO</v>
          </cell>
          <cell r="I13">
            <v>1</v>
          </cell>
          <cell r="J13"/>
          <cell r="K13">
            <v>2</v>
          </cell>
          <cell r="L13">
            <v>3</v>
          </cell>
        </row>
        <row r="14">
          <cell r="H14" t="str">
            <v>105499-P.S.R. LAMBERT</v>
          </cell>
          <cell r="I14"/>
          <cell r="J14"/>
          <cell r="K14">
            <v>2</v>
          </cell>
          <cell r="L14">
            <v>2</v>
          </cell>
        </row>
        <row r="15">
          <cell r="H15" t="str">
            <v>105700-CECOF VILLA EL INDIO</v>
          </cell>
          <cell r="I15">
            <v>5</v>
          </cell>
          <cell r="J15">
            <v>11</v>
          </cell>
          <cell r="K15">
            <v>4</v>
          </cell>
          <cell r="L15">
            <v>20</v>
          </cell>
        </row>
        <row r="16">
          <cell r="H16" t="str">
            <v>105701-CECOF VILLA ALEMANIA</v>
          </cell>
          <cell r="I16"/>
          <cell r="J16"/>
          <cell r="K16">
            <v>2</v>
          </cell>
          <cell r="L16">
            <v>2</v>
          </cell>
        </row>
        <row r="17">
          <cell r="H17" t="str">
            <v>105702-CECOF VILLA LAMBERT</v>
          </cell>
          <cell r="I17"/>
          <cell r="J17"/>
          <cell r="K17">
            <v>8</v>
          </cell>
          <cell r="L17">
            <v>8</v>
          </cell>
        </row>
        <row r="18">
          <cell r="H18" t="str">
            <v>200402-CECOF ARCOS DE PINAMAR</v>
          </cell>
          <cell r="I18">
            <v>9</v>
          </cell>
          <cell r="J18">
            <v>11</v>
          </cell>
          <cell r="K18">
            <v>10</v>
          </cell>
          <cell r="L18">
            <v>30</v>
          </cell>
        </row>
        <row r="19">
          <cell r="H19" t="str">
            <v>04102-COQUIMBO</v>
          </cell>
          <cell r="I19">
            <v>104</v>
          </cell>
          <cell r="J19">
            <v>121</v>
          </cell>
          <cell r="K19">
            <v>155</v>
          </cell>
          <cell r="L19">
            <v>380</v>
          </cell>
        </row>
        <row r="20">
          <cell r="H20" t="str">
            <v>105303-CES. SAN JUAN</v>
          </cell>
          <cell r="I20">
            <v>38</v>
          </cell>
          <cell r="J20">
            <v>27</v>
          </cell>
          <cell r="K20">
            <v>36</v>
          </cell>
          <cell r="L20">
            <v>101</v>
          </cell>
        </row>
        <row r="21">
          <cell r="H21" t="str">
            <v>105304-CES. SANTA CECILIA</v>
          </cell>
          <cell r="I21">
            <v>50</v>
          </cell>
          <cell r="J21">
            <v>51</v>
          </cell>
          <cell r="K21">
            <v>80</v>
          </cell>
          <cell r="L21">
            <v>181</v>
          </cell>
        </row>
        <row r="22">
          <cell r="H22" t="str">
            <v>105305-CES. TIERRAS BLANCAS</v>
          </cell>
          <cell r="I22">
            <v>0</v>
          </cell>
          <cell r="J22">
            <v>3</v>
          </cell>
          <cell r="K22">
            <v>8</v>
          </cell>
          <cell r="L22">
            <v>11</v>
          </cell>
        </row>
        <row r="23">
          <cell r="H23" t="str">
            <v>105321-CES. RURAL  TONGOY</v>
          </cell>
          <cell r="I23">
            <v>2</v>
          </cell>
          <cell r="J23">
            <v>15</v>
          </cell>
          <cell r="K23">
            <v>3</v>
          </cell>
          <cell r="L23">
            <v>20</v>
          </cell>
        </row>
        <row r="24">
          <cell r="H24" t="str">
            <v>105323-CES. DR. SERGIO AGUILAR</v>
          </cell>
          <cell r="I24">
            <v>6</v>
          </cell>
          <cell r="J24">
            <v>13</v>
          </cell>
          <cell r="K24">
            <v>10</v>
          </cell>
          <cell r="L24">
            <v>29</v>
          </cell>
        </row>
        <row r="25">
          <cell r="H25" t="str">
            <v>105405-P.S.R. GUANAQUEROS</v>
          </cell>
          <cell r="I25">
            <v>0</v>
          </cell>
          <cell r="J25">
            <v>0</v>
          </cell>
          <cell r="K25">
            <v>1</v>
          </cell>
          <cell r="L25">
            <v>1</v>
          </cell>
        </row>
        <row r="26">
          <cell r="H26" t="str">
            <v>105406-P.S.R. PAN DE AZUCAR</v>
          </cell>
          <cell r="I26">
            <v>3</v>
          </cell>
          <cell r="J26">
            <v>7</v>
          </cell>
          <cell r="K26">
            <v>8</v>
          </cell>
          <cell r="L26">
            <v>18</v>
          </cell>
        </row>
        <row r="27">
          <cell r="H27" t="str">
            <v>105705-CECOF EL ALBA</v>
          </cell>
          <cell r="I27">
            <v>2</v>
          </cell>
          <cell r="J27">
            <v>4</v>
          </cell>
          <cell r="K27">
            <v>2</v>
          </cell>
          <cell r="L27">
            <v>8</v>
          </cell>
        </row>
        <row r="28">
          <cell r="H28" t="str">
            <v>200273-CECOF PUNTA MIRA</v>
          </cell>
          <cell r="I28">
            <v>3</v>
          </cell>
          <cell r="J28">
            <v>1</v>
          </cell>
          <cell r="K28">
            <v>7</v>
          </cell>
          <cell r="L28">
            <v>11</v>
          </cell>
        </row>
        <row r="29">
          <cell r="H29" t="str">
            <v>04103-ANDACOLLO</v>
          </cell>
          <cell r="I29">
            <v>10</v>
          </cell>
          <cell r="J29">
            <v>13</v>
          </cell>
          <cell r="K29">
            <v>12</v>
          </cell>
          <cell r="L29">
            <v>35</v>
          </cell>
        </row>
        <row r="30">
          <cell r="H30" t="str">
            <v>105106-HOSPITAL ANDACOLLO</v>
          </cell>
          <cell r="I30">
            <v>10</v>
          </cell>
          <cell r="J30">
            <v>13</v>
          </cell>
          <cell r="K30">
            <v>12</v>
          </cell>
          <cell r="L30">
            <v>35</v>
          </cell>
        </row>
        <row r="31">
          <cell r="H31" t="str">
            <v>04104-LA HIGUERA</v>
          </cell>
          <cell r="I31"/>
          <cell r="J31"/>
          <cell r="K31">
            <v>2</v>
          </cell>
          <cell r="L31">
            <v>2</v>
          </cell>
        </row>
        <row r="32">
          <cell r="H32" t="str">
            <v>105314-CES. LA HIGUERA</v>
          </cell>
          <cell r="I32"/>
          <cell r="J32"/>
          <cell r="K32">
            <v>1</v>
          </cell>
          <cell r="L32">
            <v>1</v>
          </cell>
        </row>
        <row r="33">
          <cell r="H33" t="str">
            <v>105505-P.S.R. LOS CHOROS</v>
          </cell>
          <cell r="I33"/>
          <cell r="J33"/>
          <cell r="K33">
            <v>1</v>
          </cell>
          <cell r="L33">
            <v>1</v>
          </cell>
        </row>
        <row r="34">
          <cell r="H34" t="str">
            <v>105506-P.S.R. EL TRAPICHE</v>
          </cell>
          <cell r="I34"/>
          <cell r="J34"/>
          <cell r="K34">
            <v>0</v>
          </cell>
          <cell r="L34">
            <v>0</v>
          </cell>
        </row>
        <row r="35">
          <cell r="H35" t="str">
            <v>04105-PAIHUANO</v>
          </cell>
          <cell r="I35">
            <v>3</v>
          </cell>
          <cell r="J35"/>
          <cell r="K35">
            <v>3</v>
          </cell>
          <cell r="L35">
            <v>6</v>
          </cell>
        </row>
        <row r="36">
          <cell r="H36" t="str">
            <v>105306-CES. PAIHUANO</v>
          </cell>
          <cell r="I36">
            <v>2</v>
          </cell>
          <cell r="J36"/>
          <cell r="K36">
            <v>2</v>
          </cell>
          <cell r="L36">
            <v>4</v>
          </cell>
        </row>
        <row r="37">
          <cell r="H37" t="str">
            <v>105475-P.S.R. HORCON</v>
          </cell>
          <cell r="I37"/>
          <cell r="J37"/>
          <cell r="K37">
            <v>1</v>
          </cell>
          <cell r="L37">
            <v>1</v>
          </cell>
        </row>
        <row r="38">
          <cell r="H38" t="str">
            <v>105476-P.S.R. MONTE GRANDE</v>
          </cell>
          <cell r="I38">
            <v>1</v>
          </cell>
          <cell r="J38"/>
          <cell r="K38"/>
          <cell r="L38">
            <v>1</v>
          </cell>
        </row>
        <row r="39">
          <cell r="H39" t="str">
            <v>04106-VICUÑA</v>
          </cell>
          <cell r="I39">
            <v>14</v>
          </cell>
          <cell r="J39">
            <v>26</v>
          </cell>
          <cell r="K39">
            <v>34</v>
          </cell>
          <cell r="L39">
            <v>74</v>
          </cell>
        </row>
        <row r="40">
          <cell r="H40" t="str">
            <v>105107-HOSPITAL VICUÑA</v>
          </cell>
          <cell r="I40">
            <v>7</v>
          </cell>
          <cell r="J40">
            <v>20</v>
          </cell>
          <cell r="K40">
            <v>7</v>
          </cell>
          <cell r="L40">
            <v>34</v>
          </cell>
        </row>
        <row r="41">
          <cell r="H41" t="str">
            <v>105467-P.S.R. DIAGUITAS</v>
          </cell>
          <cell r="I41">
            <v>3</v>
          </cell>
          <cell r="J41">
            <v>5</v>
          </cell>
          <cell r="K41">
            <v>18</v>
          </cell>
          <cell r="L41">
            <v>26</v>
          </cell>
        </row>
        <row r="42">
          <cell r="H42" t="str">
            <v>105469-P.S.R. EL TAMBO</v>
          </cell>
          <cell r="I42"/>
          <cell r="J42">
            <v>1</v>
          </cell>
          <cell r="K42">
            <v>3</v>
          </cell>
          <cell r="L42">
            <v>4</v>
          </cell>
        </row>
        <row r="43">
          <cell r="H43" t="str">
            <v>105502-P.S.R. CALINGASTA</v>
          </cell>
          <cell r="I43">
            <v>4</v>
          </cell>
          <cell r="J43">
            <v>0</v>
          </cell>
          <cell r="K43">
            <v>6</v>
          </cell>
          <cell r="L43">
            <v>10</v>
          </cell>
        </row>
        <row r="44">
          <cell r="H44" t="str">
            <v>04201-ILLAPEL</v>
          </cell>
          <cell r="I44">
            <v>22</v>
          </cell>
          <cell r="J44">
            <v>38</v>
          </cell>
          <cell r="K44">
            <v>63</v>
          </cell>
          <cell r="L44">
            <v>123</v>
          </cell>
        </row>
        <row r="45">
          <cell r="H45" t="str">
            <v>105103-HOSPITAL ILLAPEL</v>
          </cell>
          <cell r="I45">
            <v>0</v>
          </cell>
          <cell r="J45">
            <v>0</v>
          </cell>
          <cell r="K45"/>
          <cell r="L45">
            <v>0</v>
          </cell>
        </row>
        <row r="46">
          <cell r="H46" t="str">
            <v>105326-CESFAM SAN RAFAEL</v>
          </cell>
          <cell r="I46">
            <v>6</v>
          </cell>
          <cell r="J46">
            <v>6</v>
          </cell>
          <cell r="K46">
            <v>16</v>
          </cell>
          <cell r="L46">
            <v>28</v>
          </cell>
        </row>
        <row r="47">
          <cell r="H47" t="str">
            <v xml:space="preserve">105443-P.S.R. CARCAMO                   </v>
          </cell>
          <cell r="I47">
            <v>2</v>
          </cell>
          <cell r="J47"/>
          <cell r="K47">
            <v>7</v>
          </cell>
          <cell r="L47">
            <v>9</v>
          </cell>
        </row>
        <row r="48">
          <cell r="H48" t="str">
            <v>105444-P.S.R. HUINTIL</v>
          </cell>
          <cell r="I48"/>
          <cell r="J48"/>
          <cell r="K48">
            <v>11</v>
          </cell>
          <cell r="L48">
            <v>11</v>
          </cell>
        </row>
        <row r="49">
          <cell r="H49" t="str">
            <v>105445-P.S.R. LIMAHUIDA</v>
          </cell>
          <cell r="I49"/>
          <cell r="J49"/>
          <cell r="K49">
            <v>1</v>
          </cell>
          <cell r="L49">
            <v>1</v>
          </cell>
        </row>
        <row r="50">
          <cell r="H50" t="str">
            <v>105447-P.S.R. PERALILLO</v>
          </cell>
          <cell r="I50"/>
          <cell r="J50">
            <v>3</v>
          </cell>
          <cell r="K50">
            <v>1</v>
          </cell>
          <cell r="L50">
            <v>4</v>
          </cell>
        </row>
        <row r="51">
          <cell r="H51" t="str">
            <v>105448-P.S.R. SANTA VIRGINIA</v>
          </cell>
          <cell r="I51"/>
          <cell r="J51">
            <v>2</v>
          </cell>
          <cell r="K51">
            <v>8</v>
          </cell>
          <cell r="L51">
            <v>10</v>
          </cell>
        </row>
        <row r="52">
          <cell r="H52" t="str">
            <v>105486-P.S.R. TUNGA SUR</v>
          </cell>
          <cell r="I52"/>
          <cell r="J52">
            <v>2</v>
          </cell>
          <cell r="K52">
            <v>1</v>
          </cell>
          <cell r="L52">
            <v>3</v>
          </cell>
        </row>
        <row r="53">
          <cell r="H53" t="str">
            <v>105487-P.S.R. CAÑAS UNO</v>
          </cell>
          <cell r="I53">
            <v>2</v>
          </cell>
          <cell r="J53">
            <v>1</v>
          </cell>
          <cell r="K53">
            <v>0</v>
          </cell>
          <cell r="L53">
            <v>3</v>
          </cell>
        </row>
        <row r="54">
          <cell r="H54" t="str">
            <v>105496-P.S.R. PINTACURA SUR</v>
          </cell>
          <cell r="I54"/>
          <cell r="J54">
            <v>1</v>
          </cell>
          <cell r="K54"/>
          <cell r="L54">
            <v>1</v>
          </cell>
        </row>
        <row r="55">
          <cell r="H55" t="str">
            <v>200366-CESFAM URBANO II</v>
          </cell>
          <cell r="I55">
            <v>12</v>
          </cell>
          <cell r="J55">
            <v>23</v>
          </cell>
          <cell r="K55">
            <v>18</v>
          </cell>
          <cell r="L55">
            <v>53</v>
          </cell>
        </row>
        <row r="56">
          <cell r="H56" t="str">
            <v>04202-CANELA</v>
          </cell>
          <cell r="I56">
            <v>5</v>
          </cell>
          <cell r="J56">
            <v>2</v>
          </cell>
          <cell r="K56">
            <v>13</v>
          </cell>
          <cell r="L56">
            <v>20</v>
          </cell>
        </row>
        <row r="57">
          <cell r="H57" t="str">
            <v>105309-CES. RURAL CANELA</v>
          </cell>
          <cell r="I57">
            <v>5</v>
          </cell>
          <cell r="J57">
            <v>2</v>
          </cell>
          <cell r="K57">
            <v>12</v>
          </cell>
          <cell r="L57">
            <v>19</v>
          </cell>
        </row>
        <row r="58">
          <cell r="H58" t="str">
            <v xml:space="preserve">105450-P.S.R. MINCHA NORTE            </v>
          </cell>
          <cell r="I58"/>
          <cell r="J58"/>
          <cell r="K58">
            <v>0</v>
          </cell>
          <cell r="L58">
            <v>0</v>
          </cell>
        </row>
        <row r="59">
          <cell r="H59" t="str">
            <v>105451-P.S.R. AGUA FRIA</v>
          </cell>
          <cell r="I59"/>
          <cell r="J59"/>
          <cell r="K59">
            <v>0</v>
          </cell>
          <cell r="L59">
            <v>0</v>
          </cell>
        </row>
        <row r="60">
          <cell r="H60" t="str">
            <v>105483-P.S.R. LOS RULOS</v>
          </cell>
          <cell r="I60"/>
          <cell r="J60"/>
          <cell r="K60">
            <v>1</v>
          </cell>
          <cell r="L60">
            <v>1</v>
          </cell>
        </row>
        <row r="61">
          <cell r="H61" t="str">
            <v>04203-LOS VILOS</v>
          </cell>
          <cell r="I61">
            <v>7</v>
          </cell>
          <cell r="J61">
            <v>7</v>
          </cell>
          <cell r="K61">
            <v>37</v>
          </cell>
          <cell r="L61">
            <v>51</v>
          </cell>
        </row>
        <row r="62">
          <cell r="H62" t="str">
            <v>105108-HOSPITAL LOS VILOS</v>
          </cell>
          <cell r="I62">
            <v>7</v>
          </cell>
          <cell r="J62">
            <v>7</v>
          </cell>
          <cell r="K62">
            <v>31</v>
          </cell>
          <cell r="L62">
            <v>45</v>
          </cell>
        </row>
        <row r="63">
          <cell r="H63" t="str">
            <v xml:space="preserve">105478-P.S.R. CAIMANES                   </v>
          </cell>
          <cell r="I63"/>
          <cell r="J63"/>
          <cell r="K63">
            <v>1</v>
          </cell>
          <cell r="L63">
            <v>1</v>
          </cell>
        </row>
        <row r="64">
          <cell r="H64" t="str">
            <v>105479-P.S.R. GUANGUALI</v>
          </cell>
          <cell r="I64"/>
          <cell r="J64">
            <v>0</v>
          </cell>
          <cell r="K64">
            <v>1</v>
          </cell>
          <cell r="L64">
            <v>1</v>
          </cell>
        </row>
        <row r="65">
          <cell r="H65" t="str">
            <v>105480-P.S.R. QUILIMARI</v>
          </cell>
          <cell r="I65"/>
          <cell r="J65">
            <v>0</v>
          </cell>
          <cell r="K65">
            <v>2</v>
          </cell>
          <cell r="L65">
            <v>2</v>
          </cell>
        </row>
        <row r="66">
          <cell r="H66" t="str">
            <v>105481-P.S.R. TILAMA</v>
          </cell>
          <cell r="I66">
            <v>0</v>
          </cell>
          <cell r="J66"/>
          <cell r="K66">
            <v>2</v>
          </cell>
          <cell r="L66">
            <v>2</v>
          </cell>
        </row>
        <row r="67">
          <cell r="H67" t="str">
            <v>105511-P.S.R. LOS CONDORES</v>
          </cell>
          <cell r="I67"/>
          <cell r="J67"/>
          <cell r="K67">
            <v>0</v>
          </cell>
          <cell r="L67">
            <v>0</v>
          </cell>
        </row>
        <row r="68">
          <cell r="H68" t="str">
            <v>04204-SALAMANCA</v>
          </cell>
          <cell r="I68">
            <v>44</v>
          </cell>
          <cell r="J68">
            <v>36</v>
          </cell>
          <cell r="K68">
            <v>86</v>
          </cell>
          <cell r="L68">
            <v>166</v>
          </cell>
        </row>
        <row r="69">
          <cell r="H69" t="str">
            <v>105104-HOSPITAL SALAMANCA</v>
          </cell>
          <cell r="I69">
            <v>43</v>
          </cell>
          <cell r="J69">
            <v>35</v>
          </cell>
          <cell r="K69">
            <v>16</v>
          </cell>
          <cell r="L69">
            <v>94</v>
          </cell>
        </row>
        <row r="70">
          <cell r="H70" t="str">
            <v xml:space="preserve">105452-P.S.R. CUNCUMEN                 </v>
          </cell>
          <cell r="I70"/>
          <cell r="J70"/>
          <cell r="K70">
            <v>0</v>
          </cell>
          <cell r="L70">
            <v>0</v>
          </cell>
        </row>
        <row r="71">
          <cell r="H71" t="str">
            <v>105455-P.S.R. CHILLEPIN</v>
          </cell>
          <cell r="I71"/>
          <cell r="J71"/>
          <cell r="K71">
            <v>0</v>
          </cell>
          <cell r="L71">
            <v>0</v>
          </cell>
        </row>
        <row r="72">
          <cell r="H72" t="str">
            <v>105457-P.S.R. SAN AGUSTIN</v>
          </cell>
          <cell r="I72"/>
          <cell r="J72"/>
          <cell r="K72">
            <v>0</v>
          </cell>
          <cell r="L72">
            <v>0</v>
          </cell>
        </row>
        <row r="73">
          <cell r="H73" t="str">
            <v>105458-P.S.R. TAHUINCO</v>
          </cell>
          <cell r="I73">
            <v>1</v>
          </cell>
          <cell r="J73"/>
          <cell r="K73">
            <v>7</v>
          </cell>
          <cell r="L73">
            <v>8</v>
          </cell>
        </row>
        <row r="74">
          <cell r="H74" t="str">
            <v>105491-P.S.R. QUELEN BAJO</v>
          </cell>
          <cell r="I74">
            <v>0</v>
          </cell>
          <cell r="J74">
            <v>1</v>
          </cell>
          <cell r="K74">
            <v>2</v>
          </cell>
          <cell r="L74">
            <v>3</v>
          </cell>
        </row>
        <row r="75">
          <cell r="H75" t="str">
            <v>105492-P.S.R. CAMISA</v>
          </cell>
          <cell r="I75"/>
          <cell r="J75"/>
          <cell r="K75">
            <v>1</v>
          </cell>
          <cell r="L75">
            <v>1</v>
          </cell>
        </row>
        <row r="76">
          <cell r="H76" t="str">
            <v>105501-P.S.R. ARBOLEDA GRANDE</v>
          </cell>
          <cell r="I76">
            <v>0</v>
          </cell>
          <cell r="J76"/>
          <cell r="K76">
            <v>60</v>
          </cell>
          <cell r="L76">
            <v>60</v>
          </cell>
        </row>
        <row r="77">
          <cell r="H77" t="str">
            <v>04301-OVALLE</v>
          </cell>
          <cell r="I77">
            <v>88</v>
          </cell>
          <cell r="J77">
            <v>102</v>
          </cell>
          <cell r="K77">
            <v>178</v>
          </cell>
          <cell r="L77">
            <v>368</v>
          </cell>
        </row>
        <row r="78">
          <cell r="H78" t="str">
            <v>105315-CES. RURAL C. DE TAMAYA</v>
          </cell>
          <cell r="I78">
            <v>3</v>
          </cell>
          <cell r="J78">
            <v>10</v>
          </cell>
          <cell r="K78">
            <v>14</v>
          </cell>
          <cell r="L78">
            <v>27</v>
          </cell>
        </row>
        <row r="79">
          <cell r="H79" t="str">
            <v>105317-CES. JORGE JORDAN D.</v>
          </cell>
          <cell r="I79">
            <v>23</v>
          </cell>
          <cell r="J79">
            <v>19</v>
          </cell>
          <cell r="K79">
            <v>50</v>
          </cell>
          <cell r="L79">
            <v>92</v>
          </cell>
        </row>
        <row r="80">
          <cell r="H80" t="str">
            <v>105322-CES. MARCOS MACUADA</v>
          </cell>
          <cell r="I80">
            <v>28</v>
          </cell>
          <cell r="J80">
            <v>25</v>
          </cell>
          <cell r="K80">
            <v>52</v>
          </cell>
          <cell r="L80">
            <v>105</v>
          </cell>
        </row>
        <row r="81">
          <cell r="H81" t="str">
            <v>105324-CES. SOTAQUI</v>
          </cell>
          <cell r="I81">
            <v>3</v>
          </cell>
          <cell r="J81">
            <v>17</v>
          </cell>
          <cell r="K81">
            <v>26</v>
          </cell>
          <cell r="L81">
            <v>46</v>
          </cell>
        </row>
        <row r="82">
          <cell r="H82" t="str">
            <v>105415-P.S.R. BARRAZA</v>
          </cell>
          <cell r="I82">
            <v>1</v>
          </cell>
          <cell r="J82"/>
          <cell r="K82">
            <v>0</v>
          </cell>
          <cell r="L82">
            <v>1</v>
          </cell>
        </row>
        <row r="83">
          <cell r="H83" t="str">
            <v xml:space="preserve">105416-P.S.R. CAMARICO                  </v>
          </cell>
          <cell r="I83">
            <v>2</v>
          </cell>
          <cell r="J83"/>
          <cell r="K83">
            <v>1</v>
          </cell>
          <cell r="L83">
            <v>3</v>
          </cell>
        </row>
        <row r="84">
          <cell r="H84" t="str">
            <v>105417-P.S.R. ALCONES BAJOS</v>
          </cell>
          <cell r="I84"/>
          <cell r="J84">
            <v>1</v>
          </cell>
          <cell r="K84"/>
          <cell r="L84">
            <v>1</v>
          </cell>
        </row>
        <row r="85">
          <cell r="H85" t="str">
            <v>105439-P.S.R. CERRO BLANCO</v>
          </cell>
          <cell r="I85"/>
          <cell r="J85">
            <v>0</v>
          </cell>
          <cell r="K85">
            <v>1</v>
          </cell>
          <cell r="L85">
            <v>1</v>
          </cell>
        </row>
        <row r="86">
          <cell r="H86" t="str">
            <v>105507-P.S.R. HUAMALATA</v>
          </cell>
          <cell r="I86">
            <v>1</v>
          </cell>
          <cell r="J86"/>
          <cell r="K86">
            <v>4</v>
          </cell>
          <cell r="L86">
            <v>5</v>
          </cell>
        </row>
        <row r="87">
          <cell r="H87" t="str">
            <v>105510-P.S.R. RECOLETA</v>
          </cell>
          <cell r="I87"/>
          <cell r="J87">
            <v>3</v>
          </cell>
          <cell r="K87">
            <v>1</v>
          </cell>
          <cell r="L87">
            <v>4</v>
          </cell>
        </row>
        <row r="88">
          <cell r="H88" t="str">
            <v>105722-CECOF SAN JOSE DE LA DEHESA</v>
          </cell>
          <cell r="I88">
            <v>18</v>
          </cell>
          <cell r="J88">
            <v>12</v>
          </cell>
          <cell r="K88">
            <v>13</v>
          </cell>
          <cell r="L88">
            <v>43</v>
          </cell>
        </row>
        <row r="89">
          <cell r="H89" t="str">
            <v>105723-CECOF LIMARI</v>
          </cell>
          <cell r="I89">
            <v>4</v>
          </cell>
          <cell r="J89">
            <v>3</v>
          </cell>
          <cell r="K89">
            <v>7</v>
          </cell>
          <cell r="L89">
            <v>14</v>
          </cell>
        </row>
        <row r="90">
          <cell r="H90" t="str">
            <v>200258-CECOF LOS COPIHUES</v>
          </cell>
          <cell r="I90">
            <v>4</v>
          </cell>
          <cell r="J90">
            <v>8</v>
          </cell>
          <cell r="K90">
            <v>6</v>
          </cell>
          <cell r="L90">
            <v>18</v>
          </cell>
        </row>
        <row r="91">
          <cell r="H91" t="str">
            <v>200367-CECOF COLONIA LIMARÍ</v>
          </cell>
          <cell r="I91">
            <v>1</v>
          </cell>
          <cell r="J91">
            <v>4</v>
          </cell>
          <cell r="K91">
            <v>3</v>
          </cell>
          <cell r="L91">
            <v>8</v>
          </cell>
        </row>
        <row r="92">
          <cell r="H92" t="str">
            <v>04302-COMBARBALÁ</v>
          </cell>
          <cell r="I92">
            <v>6</v>
          </cell>
          <cell r="J92">
            <v>10</v>
          </cell>
          <cell r="K92">
            <v>8</v>
          </cell>
          <cell r="L92">
            <v>24</v>
          </cell>
        </row>
        <row r="93">
          <cell r="H93" t="str">
            <v>105105-HOSPITAL COMBARBALÁ</v>
          </cell>
          <cell r="I93">
            <v>1</v>
          </cell>
          <cell r="J93">
            <v>8</v>
          </cell>
          <cell r="K93">
            <v>6</v>
          </cell>
          <cell r="L93">
            <v>15</v>
          </cell>
        </row>
        <row r="94">
          <cell r="H94" t="str">
            <v>105460-P.S.R. COGOTI 18</v>
          </cell>
          <cell r="I94"/>
          <cell r="J94">
            <v>2</v>
          </cell>
          <cell r="K94">
            <v>1</v>
          </cell>
          <cell r="L94">
            <v>3</v>
          </cell>
        </row>
        <row r="95">
          <cell r="H95" t="str">
            <v>105463-P.S.R. QUILITAPIA</v>
          </cell>
          <cell r="I95"/>
          <cell r="J95"/>
          <cell r="K95">
            <v>1</v>
          </cell>
          <cell r="L95">
            <v>1</v>
          </cell>
        </row>
        <row r="96">
          <cell r="H96" t="str">
            <v>105465-P.S.R. RAMADILLA</v>
          </cell>
          <cell r="I96">
            <v>5</v>
          </cell>
          <cell r="J96"/>
          <cell r="K96"/>
          <cell r="L96">
            <v>5</v>
          </cell>
        </row>
        <row r="97">
          <cell r="H97" t="str">
            <v>105466-P.S.R. VALLE HERMOSO</v>
          </cell>
          <cell r="I97"/>
          <cell r="J97">
            <v>0</v>
          </cell>
          <cell r="K97"/>
          <cell r="L97">
            <v>0</v>
          </cell>
        </row>
        <row r="98">
          <cell r="H98" t="str">
            <v>105490-P.S.R. EL DURAZNO</v>
          </cell>
          <cell r="I98">
            <v>0</v>
          </cell>
          <cell r="J98"/>
          <cell r="K98"/>
          <cell r="L98">
            <v>0</v>
          </cell>
        </row>
        <row r="99">
          <cell r="H99" t="str">
            <v>04303-MONTE PATRIA</v>
          </cell>
          <cell r="I99">
            <v>32</v>
          </cell>
          <cell r="J99">
            <v>45</v>
          </cell>
          <cell r="K99">
            <v>77</v>
          </cell>
          <cell r="L99">
            <v>154</v>
          </cell>
        </row>
        <row r="100">
          <cell r="H100" t="str">
            <v>105307-CES. RURAL MONTE PATRIA</v>
          </cell>
          <cell r="I100">
            <v>16</v>
          </cell>
          <cell r="J100">
            <v>6</v>
          </cell>
          <cell r="K100">
            <v>27</v>
          </cell>
          <cell r="L100">
            <v>49</v>
          </cell>
        </row>
        <row r="101">
          <cell r="H101" t="str">
            <v>105311-CES. RURAL CHAÑARAL ALTO</v>
          </cell>
          <cell r="I101">
            <v>4</v>
          </cell>
          <cell r="J101"/>
          <cell r="K101">
            <v>17</v>
          </cell>
          <cell r="L101">
            <v>21</v>
          </cell>
        </row>
        <row r="102">
          <cell r="H102" t="str">
            <v>105312-CES. RURAL CAREN</v>
          </cell>
          <cell r="I102">
            <v>9</v>
          </cell>
          <cell r="J102">
            <v>8</v>
          </cell>
          <cell r="K102">
            <v>2</v>
          </cell>
          <cell r="L102">
            <v>19</v>
          </cell>
        </row>
        <row r="103">
          <cell r="H103" t="str">
            <v>105318-CES. RURAL EL PALQUI</v>
          </cell>
          <cell r="I103"/>
          <cell r="J103">
            <v>29</v>
          </cell>
          <cell r="K103">
            <v>29</v>
          </cell>
          <cell r="L103">
            <v>58</v>
          </cell>
        </row>
        <row r="104">
          <cell r="H104" t="str">
            <v>105427-P.S.R. HACIENDA VALDIVIA</v>
          </cell>
          <cell r="I104">
            <v>0</v>
          </cell>
          <cell r="J104"/>
          <cell r="K104">
            <v>0</v>
          </cell>
          <cell r="L104">
            <v>0</v>
          </cell>
        </row>
        <row r="105">
          <cell r="H105" t="str">
            <v>105431-P.S.R. PEDREGAL</v>
          </cell>
          <cell r="I105"/>
          <cell r="J105">
            <v>1</v>
          </cell>
          <cell r="K105">
            <v>1</v>
          </cell>
          <cell r="L105">
            <v>2</v>
          </cell>
        </row>
        <row r="106">
          <cell r="H106" t="str">
            <v>105432-P.S.R. RAPEL</v>
          </cell>
          <cell r="I106">
            <v>1</v>
          </cell>
          <cell r="J106"/>
          <cell r="K106">
            <v>1</v>
          </cell>
          <cell r="L106">
            <v>2</v>
          </cell>
        </row>
        <row r="107">
          <cell r="H107" t="str">
            <v>105435-P.S.R. TULAHUEN</v>
          </cell>
          <cell r="I107">
            <v>1</v>
          </cell>
          <cell r="J107">
            <v>0</v>
          </cell>
          <cell r="K107">
            <v>0</v>
          </cell>
          <cell r="L107">
            <v>1</v>
          </cell>
        </row>
        <row r="108">
          <cell r="H108" t="str">
            <v>105436-P.S.R. EL MAITEN</v>
          </cell>
          <cell r="I108">
            <v>1</v>
          </cell>
          <cell r="J108">
            <v>0</v>
          </cell>
          <cell r="K108"/>
          <cell r="L108">
            <v>1</v>
          </cell>
        </row>
        <row r="109">
          <cell r="H109" t="str">
            <v>105489-P.S.R. RAMADAS DE TULAHUEN</v>
          </cell>
          <cell r="I109">
            <v>0</v>
          </cell>
          <cell r="J109">
            <v>1</v>
          </cell>
          <cell r="K109"/>
          <cell r="L109">
            <v>1</v>
          </cell>
        </row>
        <row r="110">
          <cell r="H110" t="str">
            <v>04304-PUNITAQUI</v>
          </cell>
          <cell r="I110">
            <v>3</v>
          </cell>
          <cell r="J110">
            <v>16</v>
          </cell>
          <cell r="K110">
            <v>19</v>
          </cell>
          <cell r="L110">
            <v>38</v>
          </cell>
        </row>
        <row r="111">
          <cell r="H111" t="str">
            <v>105308-CES. RURAL PUNITAQUI</v>
          </cell>
          <cell r="I111">
            <v>3</v>
          </cell>
          <cell r="J111">
            <v>16</v>
          </cell>
          <cell r="K111">
            <v>19</v>
          </cell>
          <cell r="L111">
            <v>38</v>
          </cell>
        </row>
        <row r="112">
          <cell r="H112" t="str">
            <v>04305-RIO HURTADO</v>
          </cell>
          <cell r="I112">
            <v>5</v>
          </cell>
          <cell r="J112">
            <v>5</v>
          </cell>
          <cell r="K112">
            <v>6</v>
          </cell>
          <cell r="L112">
            <v>16</v>
          </cell>
        </row>
        <row r="113">
          <cell r="H113" t="str">
            <v>105310-CES. RURAL PICHASCA</v>
          </cell>
          <cell r="I113">
            <v>3</v>
          </cell>
          <cell r="J113">
            <v>3</v>
          </cell>
          <cell r="K113">
            <v>3</v>
          </cell>
          <cell r="L113">
            <v>9</v>
          </cell>
        </row>
        <row r="114">
          <cell r="H114" t="str">
            <v>105409-P.S.R. EL CHAÑAR</v>
          </cell>
          <cell r="I114">
            <v>1</v>
          </cell>
          <cell r="J114"/>
          <cell r="K114"/>
          <cell r="L114">
            <v>1</v>
          </cell>
        </row>
        <row r="115">
          <cell r="H115" t="str">
            <v>105411-P.S.R. LAS BREAS</v>
          </cell>
          <cell r="I115"/>
          <cell r="J115"/>
          <cell r="K115">
            <v>1</v>
          </cell>
          <cell r="L115">
            <v>1</v>
          </cell>
        </row>
        <row r="116">
          <cell r="H116" t="str">
            <v>105413-P.S.R. SAMO ALTO</v>
          </cell>
          <cell r="I116"/>
          <cell r="J116">
            <v>0</v>
          </cell>
          <cell r="K116">
            <v>2</v>
          </cell>
          <cell r="L116">
            <v>2</v>
          </cell>
        </row>
        <row r="117">
          <cell r="H117" t="str">
            <v>105503-P.S.R. TABAQUEROS</v>
          </cell>
          <cell r="I117">
            <v>1</v>
          </cell>
          <cell r="J117">
            <v>2</v>
          </cell>
          <cell r="K117">
            <v>0</v>
          </cell>
          <cell r="L117">
            <v>3</v>
          </cell>
        </row>
        <row r="118">
          <cell r="H118" t="str">
            <v>Total general</v>
          </cell>
          <cell r="I118">
            <v>546</v>
          </cell>
          <cell r="J118">
            <v>541</v>
          </cell>
          <cell r="K118">
            <v>942</v>
          </cell>
          <cell r="L118">
            <v>2029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55"/>
  <sheetViews>
    <sheetView showGridLines="0" tabSelected="1" zoomScale="80" zoomScaleNormal="80" workbookViewId="0">
      <pane xSplit="1" ySplit="11" topLeftCell="B12" activePane="bottomRight" state="frozen"/>
      <selection activeCell="E12" sqref="E12"/>
      <selection pane="topRight" activeCell="E12" sqref="E12"/>
      <selection pane="bottomLeft" activeCell="E12" sqref="E12"/>
      <selection pane="bottomRight" activeCell="B12" sqref="B12"/>
    </sheetView>
  </sheetViews>
  <sheetFormatPr baseColWidth="10" defaultRowHeight="15" x14ac:dyDescent="0.25"/>
  <cols>
    <col min="1" max="1" width="18" style="204" customWidth="1"/>
    <col min="2" max="4" width="11.85546875" style="204" bestFit="1" customWidth="1"/>
    <col min="5" max="5" width="12.42578125" style="204" bestFit="1" customWidth="1"/>
    <col min="6" max="6" width="12.5703125" style="204" bestFit="1" customWidth="1"/>
    <col min="7" max="7" width="11.85546875" style="204" bestFit="1" customWidth="1"/>
    <col min="8" max="8" width="12.140625" style="204" customWidth="1"/>
    <col min="9" max="9" width="12.140625" style="204" bestFit="1" customWidth="1"/>
    <col min="10" max="10" width="13.140625" style="204" customWidth="1"/>
    <col min="11" max="11" width="13.28515625" style="204" bestFit="1" customWidth="1"/>
    <col min="12" max="12" width="15.85546875" style="204" customWidth="1"/>
    <col min="13" max="13" width="15" style="204" customWidth="1"/>
    <col min="14" max="14" width="15.7109375" style="204" bestFit="1" customWidth="1"/>
    <col min="15" max="15" width="15.85546875" style="204" customWidth="1"/>
    <col min="16" max="16" width="15" style="204" customWidth="1"/>
    <col min="17" max="17" width="15.7109375" style="204" bestFit="1" customWidth="1"/>
    <col min="18" max="18" width="15.85546875" style="204" customWidth="1"/>
    <col min="19" max="19" width="15" style="204" customWidth="1"/>
    <col min="20" max="20" width="15.7109375" style="204" bestFit="1" customWidth="1"/>
    <col min="21" max="21" width="16.42578125" style="204" hidden="1" customWidth="1"/>
    <col min="22" max="22" width="17.140625" style="204" hidden="1" customWidth="1"/>
    <col min="23" max="16384" width="11.42578125" style="204"/>
  </cols>
  <sheetData>
    <row r="1" spans="1:22" x14ac:dyDescent="0.25">
      <c r="A1" s="205" t="s">
        <v>271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</row>
    <row r="2" spans="1:22" x14ac:dyDescent="0.25">
      <c r="A2" s="205" t="s">
        <v>272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  <c r="U2" s="206"/>
    </row>
    <row r="3" spans="1:22" x14ac:dyDescent="0.25">
      <c r="A3" s="205" t="s">
        <v>273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</row>
    <row r="4" spans="1:22" ht="15.75" thickBot="1" x14ac:dyDescent="0.3">
      <c r="A4" s="205" t="s">
        <v>274</v>
      </c>
      <c r="B4" s="207"/>
      <c r="C4" s="208"/>
      <c r="D4" s="208"/>
      <c r="E4" s="207"/>
      <c r="F4" s="207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</row>
    <row r="5" spans="1:22" ht="21" customHeight="1" x14ac:dyDescent="0.25">
      <c r="A5" s="265" t="s">
        <v>0</v>
      </c>
      <c r="B5" s="271" t="s">
        <v>392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</row>
    <row r="6" spans="1:22" ht="10.5" customHeight="1" x14ac:dyDescent="0.25">
      <c r="A6" s="266"/>
      <c r="B6" s="271" t="s">
        <v>279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</row>
    <row r="7" spans="1:22" x14ac:dyDescent="0.25">
      <c r="A7" s="266"/>
      <c r="B7" s="271"/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</row>
    <row r="8" spans="1:22" ht="23.25" customHeight="1" thickBot="1" x14ac:dyDescent="0.3">
      <c r="A8" s="266"/>
      <c r="B8" s="269" t="s">
        <v>369</v>
      </c>
      <c r="C8" s="269"/>
      <c r="D8" s="269"/>
      <c r="E8" s="269"/>
      <c r="F8" s="269"/>
      <c r="G8" s="269"/>
      <c r="H8" s="269"/>
      <c r="I8" s="269"/>
      <c r="J8" s="269"/>
      <c r="K8" s="269"/>
      <c r="L8" s="269"/>
      <c r="M8" s="269"/>
      <c r="N8" s="269"/>
      <c r="O8" s="269"/>
      <c r="P8" s="269"/>
      <c r="Q8" s="269"/>
      <c r="R8" s="269"/>
      <c r="S8" s="269"/>
      <c r="T8" s="269"/>
      <c r="U8" s="270"/>
    </row>
    <row r="9" spans="1:22" ht="25.5" customHeight="1" thickBot="1" x14ac:dyDescent="0.3">
      <c r="A9" s="267"/>
      <c r="B9" s="250" t="s">
        <v>244</v>
      </c>
      <c r="C9" s="251" t="s">
        <v>295</v>
      </c>
      <c r="D9" s="250" t="s">
        <v>247</v>
      </c>
      <c r="E9" s="251" t="s">
        <v>248</v>
      </c>
      <c r="F9" s="250" t="s">
        <v>249</v>
      </c>
      <c r="G9" s="251" t="s">
        <v>296</v>
      </c>
      <c r="H9" s="250" t="s">
        <v>297</v>
      </c>
      <c r="I9" s="251" t="s">
        <v>298</v>
      </c>
      <c r="J9" s="250" t="s">
        <v>251</v>
      </c>
      <c r="K9" s="251" t="s">
        <v>252</v>
      </c>
      <c r="L9" s="250" t="s">
        <v>231</v>
      </c>
      <c r="M9" s="251" t="s">
        <v>232</v>
      </c>
      <c r="N9" s="250" t="s">
        <v>259</v>
      </c>
      <c r="O9" s="251" t="s">
        <v>299</v>
      </c>
      <c r="P9" s="250" t="s">
        <v>300</v>
      </c>
      <c r="Q9" s="251" t="s">
        <v>301</v>
      </c>
      <c r="R9" s="250" t="s">
        <v>302</v>
      </c>
      <c r="S9" s="251" t="s">
        <v>303</v>
      </c>
      <c r="T9" s="250" t="s">
        <v>304</v>
      </c>
      <c r="U9" s="277" t="s">
        <v>275</v>
      </c>
      <c r="V9" s="272" t="s">
        <v>383</v>
      </c>
    </row>
    <row r="10" spans="1:22" ht="66" customHeight="1" x14ac:dyDescent="0.25">
      <c r="A10" s="267"/>
      <c r="B10" s="261" t="s">
        <v>371</v>
      </c>
      <c r="C10" s="263" t="s">
        <v>305</v>
      </c>
      <c r="D10" s="261" t="s">
        <v>307</v>
      </c>
      <c r="E10" s="263" t="s">
        <v>308</v>
      </c>
      <c r="F10" s="261" t="s">
        <v>266</v>
      </c>
      <c r="G10" s="263" t="s">
        <v>309</v>
      </c>
      <c r="H10" s="261" t="s">
        <v>260</v>
      </c>
      <c r="I10" s="263" t="s">
        <v>261</v>
      </c>
      <c r="J10" s="261" t="s">
        <v>310</v>
      </c>
      <c r="K10" s="263" t="s">
        <v>311</v>
      </c>
      <c r="L10" s="261" t="s">
        <v>395</v>
      </c>
      <c r="M10" s="263" t="s">
        <v>268</v>
      </c>
      <c r="N10" s="261" t="s">
        <v>267</v>
      </c>
      <c r="O10" s="263" t="s">
        <v>372</v>
      </c>
      <c r="P10" s="261" t="s">
        <v>262</v>
      </c>
      <c r="Q10" s="263" t="s">
        <v>313</v>
      </c>
      <c r="R10" s="261" t="s">
        <v>373</v>
      </c>
      <c r="S10" s="263" t="s">
        <v>374</v>
      </c>
      <c r="T10" s="261" t="s">
        <v>368</v>
      </c>
      <c r="U10" s="278"/>
      <c r="V10" s="273"/>
    </row>
    <row r="11" spans="1:22" ht="60.75" customHeight="1" thickBot="1" x14ac:dyDescent="0.3">
      <c r="A11" s="268"/>
      <c r="B11" s="262"/>
      <c r="C11" s="264"/>
      <c r="D11" s="262"/>
      <c r="E11" s="264"/>
      <c r="F11" s="262"/>
      <c r="G11" s="264"/>
      <c r="H11" s="262"/>
      <c r="I11" s="264"/>
      <c r="J11" s="262"/>
      <c r="K11" s="264"/>
      <c r="L11" s="262"/>
      <c r="M11" s="264"/>
      <c r="N11" s="262"/>
      <c r="O11" s="264"/>
      <c r="P11" s="262"/>
      <c r="Q11" s="264"/>
      <c r="R11" s="262"/>
      <c r="S11" s="264"/>
      <c r="T11" s="262"/>
      <c r="U11" s="279"/>
      <c r="V11" s="274"/>
    </row>
    <row r="12" spans="1:22" ht="15.75" thickBot="1" x14ac:dyDescent="0.3">
      <c r="A12" s="252" t="s">
        <v>215</v>
      </c>
      <c r="B12" s="240">
        <f>+'META 2'!$C$26</f>
        <v>0</v>
      </c>
      <c r="C12" s="245">
        <f>+'META 3.1'!$C$26</f>
        <v>1.0194719135487817</v>
      </c>
      <c r="D12" s="240">
        <f>+'META 5 '!$C$26</f>
        <v>0.23036004161565216</v>
      </c>
      <c r="E12" s="245">
        <f>+'META 6'!$C$26</f>
        <v>1.3397566265060241</v>
      </c>
      <c r="F12" s="240">
        <f>+'META 7'!$C$26</f>
        <v>0.19596823332559687</v>
      </c>
      <c r="G12" s="245">
        <f>+'META 8.1'!$C$26</f>
        <v>0.14003396069015281</v>
      </c>
      <c r="H12" s="240">
        <f>+'META 8.2'!$C$26</f>
        <v>0.15764282995963788</v>
      </c>
      <c r="I12" s="245">
        <f>+'META 8.3'!$C$26</f>
        <v>0.16730588937185714</v>
      </c>
      <c r="J12" s="240">
        <f>+'META 9'!$C$26</f>
        <v>0.30910601466456922</v>
      </c>
      <c r="K12" s="245">
        <f>+'META 10'!$C$26</f>
        <v>8.4329936190348287E-2</v>
      </c>
      <c r="L12" s="240">
        <f>+'META 11'!$C$26</f>
        <v>0.21148935744287134</v>
      </c>
      <c r="M12" s="245">
        <f>+'META 12'!$C$26</f>
        <v>1.0957495141586637</v>
      </c>
      <c r="N12" s="240">
        <f>+'META 13'!$C$26</f>
        <v>0.83748132970988498</v>
      </c>
      <c r="O12" s="245" t="e">
        <f>+'META 14'!$C$26</f>
        <v>#DIV/0!</v>
      </c>
      <c r="P12" s="240">
        <f>+'META 17'!$C$26</f>
        <v>0.94229150656859506</v>
      </c>
      <c r="Q12" s="245" t="e">
        <f>+'META 18'!$C$26</f>
        <v>#REF!</v>
      </c>
      <c r="R12" s="240">
        <f>+'META 19'!$C$26</f>
        <v>0</v>
      </c>
      <c r="S12" s="245">
        <f>+'META 20'!$C$26</f>
        <v>0</v>
      </c>
      <c r="T12" s="240">
        <f>+'META 21'!$C$26</f>
        <v>0.21447319085114364</v>
      </c>
      <c r="U12" s="238">
        <f>C43*3%+D43*6%+E43*3%+F43*5%+G43*5%+H43*5%+I43*5%+J43*4%+K43*4%+L43*4%+M43*4%+N43*4%+P43*4%+T43*3%</f>
        <v>0.24225707394735208</v>
      </c>
      <c r="V12" s="185" t="e">
        <f>+META_GES!$C$26</f>
        <v>#DIV/0!</v>
      </c>
    </row>
    <row r="13" spans="1:22" ht="15.75" thickBot="1" x14ac:dyDescent="0.3">
      <c r="A13" s="253" t="s">
        <v>209</v>
      </c>
      <c r="B13" s="241">
        <f>+'META 2'!$C$38</f>
        <v>0</v>
      </c>
      <c r="C13" s="246">
        <f>+'META 3.1'!$C$38</f>
        <v>1.0196798205363515</v>
      </c>
      <c r="D13" s="241">
        <f>+'META 5 '!$C$38</f>
        <v>0.24859220645493452</v>
      </c>
      <c r="E13" s="246">
        <f>+'META 6'!$C$38</f>
        <v>0.99992759663139708</v>
      </c>
      <c r="F13" s="241">
        <f>+'META 7'!$C$38</f>
        <v>0.20288829109443579</v>
      </c>
      <c r="G13" s="246">
        <f>+'META 8.1'!$C$38</f>
        <v>0.28539408679063466</v>
      </c>
      <c r="H13" s="241">
        <f>+'META 8.2'!$C$38</f>
        <v>0.28428104337703253</v>
      </c>
      <c r="I13" s="246">
        <f>+'META 8.3'!$C$38</f>
        <v>0.2736162510197151</v>
      </c>
      <c r="J13" s="241">
        <f>+'META 9'!$C$38</f>
        <v>0.25402926841322626</v>
      </c>
      <c r="K13" s="246">
        <f>+'META 10'!$C$38</f>
        <v>0.10890038254376747</v>
      </c>
      <c r="L13" s="241">
        <f>+'META 11'!$C$38</f>
        <v>0.15847947314656585</v>
      </c>
      <c r="M13" s="246">
        <f>+'META 12'!$C$38</f>
        <v>1.0179935837782239</v>
      </c>
      <c r="N13" s="241">
        <f>+'META 13'!$C$38</f>
        <v>0.87463412628644266</v>
      </c>
      <c r="O13" s="246" t="e">
        <f>+'META 14'!$C$38</f>
        <v>#DIV/0!</v>
      </c>
      <c r="P13" s="241">
        <f>+'META 17'!$C$38</f>
        <v>0.86584753194953823</v>
      </c>
      <c r="Q13" s="246" t="e">
        <f>+'META 18'!$C$38</f>
        <v>#REF!</v>
      </c>
      <c r="R13" s="241">
        <f>+'META 19'!$C$38</f>
        <v>0</v>
      </c>
      <c r="S13" s="246">
        <f>+'META 20'!$C$38</f>
        <v>0</v>
      </c>
      <c r="T13" s="241">
        <f>+'META 21'!$C$38</f>
        <v>0.11289364230540701</v>
      </c>
      <c r="U13" s="238">
        <f t="shared" ref="U13:U23" si="0">C44*3%+D44*6%+E44*3%+F44*5%+G44*5%+H44*5%+I44*5%+J44*4%+K44*4%+L44*4%+M44*4%+N44*4%+P44*4%+T44*3%</f>
        <v>0.25769797519391052</v>
      </c>
      <c r="V13" s="199" t="e">
        <f>+META_GES!$C$38</f>
        <v>#DIV/0!</v>
      </c>
    </row>
    <row r="14" spans="1:22" ht="15.75" thickBot="1" x14ac:dyDescent="0.3">
      <c r="A14" s="254" t="s">
        <v>222</v>
      </c>
      <c r="B14" s="242">
        <f>+'META 2'!$C$49</f>
        <v>0</v>
      </c>
      <c r="C14" s="247">
        <f>+'META 3.1'!$C$49</f>
        <v>1.0187449062754685</v>
      </c>
      <c r="D14" s="242">
        <f>+'META 5 '!$C$49</f>
        <v>0.20901568370566131</v>
      </c>
      <c r="E14" s="247">
        <f>+'META 6'!$C$49</f>
        <v>1.4751191489361704</v>
      </c>
      <c r="F14" s="242">
        <f>+'META 7'!$C$49</f>
        <v>0.20672848745938446</v>
      </c>
      <c r="G14" s="247">
        <f>+'META 8.1'!$C$49</f>
        <v>0.18016139546658291</v>
      </c>
      <c r="H14" s="242">
        <f>+'META 8.2'!$C$49</f>
        <v>0.14957600544456659</v>
      </c>
      <c r="I14" s="247">
        <f>+'META 8.3'!$C$49</f>
        <v>0.20817069997397866</v>
      </c>
      <c r="J14" s="242">
        <f>+'META 9'!$C$49</f>
        <v>0.22429969429820831</v>
      </c>
      <c r="K14" s="247">
        <f>+'META 10'!$C$49</f>
        <v>0.13871549452073798</v>
      </c>
      <c r="L14" s="242">
        <f>+'META 11'!$C$49</f>
        <v>8.2090949010177189E-2</v>
      </c>
      <c r="M14" s="247">
        <f>+'META 12'!$C$49</f>
        <v>1.0925261719923265</v>
      </c>
      <c r="N14" s="242">
        <f>+'META 13'!$C$49</f>
        <v>0.87360299354625792</v>
      </c>
      <c r="O14" s="247" t="e">
        <f>+'META 14'!$C$49</f>
        <v>#DIV/0!</v>
      </c>
      <c r="P14" s="242">
        <f>+'META 17'!$C$49</f>
        <v>0.95371703523215323</v>
      </c>
      <c r="Q14" s="247" t="e">
        <f>+'META 18'!$C$49</f>
        <v>#REF!</v>
      </c>
      <c r="R14" s="242">
        <f>+'META 19'!$C$49</f>
        <v>0</v>
      </c>
      <c r="S14" s="247">
        <f>+'META 20'!$C$49</f>
        <v>0</v>
      </c>
      <c r="T14" s="242">
        <f>+'META 21'!$C$49</f>
        <v>0.22675736961451251</v>
      </c>
      <c r="U14" s="238">
        <f t="shared" si="0"/>
        <v>0.2406698171038667</v>
      </c>
      <c r="V14" s="185" t="e">
        <f>+META_GES!$C$49</f>
        <v>#DIV/0!</v>
      </c>
    </row>
    <row r="15" spans="1:22" ht="15.75" thickBot="1" x14ac:dyDescent="0.3">
      <c r="A15" s="253" t="s">
        <v>214</v>
      </c>
      <c r="B15" s="241">
        <f>+'META 2'!$C$64</f>
        <v>0</v>
      </c>
      <c r="C15" s="246">
        <f>+'META 3.1'!$C$64</f>
        <v>1.0177081213108081</v>
      </c>
      <c r="D15" s="241">
        <f>+'META 5 '!$C$64</f>
        <v>0.35929736511919697</v>
      </c>
      <c r="E15" s="248">
        <f>+'META 6'!$C$64</f>
        <v>1.0869059270516719</v>
      </c>
      <c r="F15" s="241">
        <f>+'META 7'!$C$64</f>
        <v>0.32077543975872108</v>
      </c>
      <c r="G15" s="246">
        <f>+'META 8.1'!$C$64</f>
        <v>0.14081377847176374</v>
      </c>
      <c r="H15" s="241">
        <f>+'META 8.2'!$C$64</f>
        <v>5.8822105437719041E-2</v>
      </c>
      <c r="I15" s="246">
        <f>+'META 8.3'!$C$64</f>
        <v>0.1089695228961375</v>
      </c>
      <c r="J15" s="241">
        <f>+'META 9'!$C$64</f>
        <v>0.72062214692456117</v>
      </c>
      <c r="K15" s="246">
        <f>+'META 10'!$C$64</f>
        <v>0.24289284245631315</v>
      </c>
      <c r="L15" s="241">
        <f>+'META 11'!$C$64</f>
        <v>0.21188273573603958</v>
      </c>
      <c r="M15" s="246">
        <f>+'META 12'!$C$64</f>
        <v>0.74677753823851045</v>
      </c>
      <c r="N15" s="241">
        <f>+'META 13'!$C$64</f>
        <v>0.60540853440593057</v>
      </c>
      <c r="O15" s="246" t="e">
        <f>+'META 14'!$C$64</f>
        <v>#DIV/0!</v>
      </c>
      <c r="P15" s="241">
        <f>+'META 17'!$C$64</f>
        <v>0.82986146394336624</v>
      </c>
      <c r="Q15" s="246" t="e">
        <f>+'META 18'!$C$64</f>
        <v>#REF!</v>
      </c>
      <c r="R15" s="241">
        <f>+'META 19'!$C$64</f>
        <v>0</v>
      </c>
      <c r="S15" s="246">
        <f>+'META 20'!$C$64</f>
        <v>0</v>
      </c>
      <c r="T15" s="241">
        <f>+'META 21'!$C$64</f>
        <v>0.22992527989196876</v>
      </c>
      <c r="U15" s="239">
        <f t="shared" si="0"/>
        <v>0.24732469470355775</v>
      </c>
      <c r="V15" s="185" t="e">
        <f>+META_GES!$C$64</f>
        <v>#DIV/0!</v>
      </c>
    </row>
    <row r="16" spans="1:22" ht="15.75" thickBot="1" x14ac:dyDescent="0.3">
      <c r="A16" s="254" t="s">
        <v>210</v>
      </c>
      <c r="B16" s="242">
        <f>+'META 2'!$C$75</f>
        <v>0</v>
      </c>
      <c r="C16" s="247">
        <f>+'META 3.1'!$C$75</f>
        <v>1.0147133434804667</v>
      </c>
      <c r="D16" s="242">
        <f>+'META 5 '!$C$75</f>
        <v>0.20186781020162184</v>
      </c>
      <c r="E16" s="247">
        <f>+'META 6'!$C$75</f>
        <v>0.95330930232558142</v>
      </c>
      <c r="F16" s="242">
        <f>+'META 7'!$C$75</f>
        <v>0.14967111741305289</v>
      </c>
      <c r="G16" s="247">
        <f>+'META 8.1'!$C$75</f>
        <v>9.6405293233514253E-2</v>
      </c>
      <c r="H16" s="242">
        <f>+'META 8.2'!$C$75</f>
        <v>0.10424388435878428</v>
      </c>
      <c r="I16" s="247">
        <f>+'META 8.3'!$C$75</f>
        <v>0.14151237101147382</v>
      </c>
      <c r="J16" s="242">
        <f>+'META 9'!$C$75</f>
        <v>0.1145804688216128</v>
      </c>
      <c r="K16" s="247">
        <f>+'META 10'!$C$75</f>
        <v>0</v>
      </c>
      <c r="L16" s="242">
        <f>+'META 11'!$C$75</f>
        <v>0.11192678767066835</v>
      </c>
      <c r="M16" s="247">
        <f>+'META 12'!$C$75</f>
        <v>0.88116218147177894</v>
      </c>
      <c r="N16" s="242">
        <f>+'META 13'!$C$75</f>
        <v>0.95013328443136846</v>
      </c>
      <c r="O16" s="247" t="e">
        <f>+'META 14'!$C$75</f>
        <v>#DIV/0!</v>
      </c>
      <c r="P16" s="242">
        <f>+'META 17'!$C$75</f>
        <v>0.8275405494869249</v>
      </c>
      <c r="Q16" s="247" t="e">
        <f>+'META 18'!$C$75</f>
        <v>#REF!</v>
      </c>
      <c r="R16" s="242">
        <f>+'META 19'!$C$75</f>
        <v>0</v>
      </c>
      <c r="S16" s="247">
        <f>+'META 20'!$C$75</f>
        <v>0</v>
      </c>
      <c r="T16" s="242">
        <f>+'META 21'!$C$75</f>
        <v>0.26246719160104987</v>
      </c>
      <c r="U16" s="238">
        <f t="shared" si="0"/>
        <v>0.21071671185800014</v>
      </c>
      <c r="V16" s="185" t="e">
        <f>+META_GES!$C$75</f>
        <v>#DIV/0!</v>
      </c>
    </row>
    <row r="17" spans="1:22" ht="15.75" thickBot="1" x14ac:dyDescent="0.3">
      <c r="A17" s="253" t="s">
        <v>216</v>
      </c>
      <c r="B17" s="243">
        <f>+'META 2'!$C$81</f>
        <v>0</v>
      </c>
      <c r="C17" s="248">
        <f>+'META 3.1'!$C$81</f>
        <v>1.0204081632653061</v>
      </c>
      <c r="D17" s="241">
        <f>+'META 5 '!$C$81</f>
        <v>0.33904219127097207</v>
      </c>
      <c r="E17" s="246">
        <f>+'META 6'!$C$81</f>
        <v>2.2691571428571429</v>
      </c>
      <c r="F17" s="241">
        <f>+'META 7'!$C$81</f>
        <v>0.27634405726562011</v>
      </c>
      <c r="G17" s="246">
        <f>+'META 8.1'!$C$81</f>
        <v>0.14766488126401139</v>
      </c>
      <c r="H17" s="241">
        <f>+'META 8.2'!$C$81</f>
        <v>0.1141045278019038</v>
      </c>
      <c r="I17" s="246">
        <f>+'META 8.3'!$C$81</f>
        <v>0.24509111899585581</v>
      </c>
      <c r="J17" s="241">
        <f>+'META 9'!$C$81</f>
        <v>0.21276595744680854</v>
      </c>
      <c r="K17" s="246">
        <f>+'META 10'!$C$81</f>
        <v>0</v>
      </c>
      <c r="L17" s="241">
        <f>+'META 11'!$C$81</f>
        <v>0.1620747029828167</v>
      </c>
      <c r="M17" s="246">
        <f>+'META 12'!$C$81</f>
        <v>0.55717939349652901</v>
      </c>
      <c r="N17" s="241">
        <f>+'META 13'!$C$81</f>
        <v>0.80678994417013594</v>
      </c>
      <c r="O17" s="246" t="e">
        <f>+'META 14'!$C$81</f>
        <v>#DIV/0!</v>
      </c>
      <c r="P17" s="241">
        <f>+'META 17'!$C$81</f>
        <v>0.79365079365079361</v>
      </c>
      <c r="Q17" s="246" t="e">
        <f>+'META 18'!$C$81</f>
        <v>#REF!</v>
      </c>
      <c r="R17" s="241">
        <f>+'META 19'!$C$81</f>
        <v>0</v>
      </c>
      <c r="S17" s="246">
        <f>+'META 20'!$C$81</f>
        <v>0</v>
      </c>
      <c r="T17" s="241">
        <f>+'META 21'!$C$81</f>
        <v>0.10309278350515465</v>
      </c>
      <c r="U17" s="239">
        <f t="shared" si="0"/>
        <v>0.22080119241251123</v>
      </c>
      <c r="V17" s="185" t="e">
        <f>+META_GES!$C$81</f>
        <v>#DIV/0!</v>
      </c>
    </row>
    <row r="18" spans="1:22" ht="15.75" thickBot="1" x14ac:dyDescent="0.3">
      <c r="A18" s="254" t="s">
        <v>221</v>
      </c>
      <c r="B18" s="244">
        <f>+'META 2'!$C$92</f>
        <v>0</v>
      </c>
      <c r="C18" s="249" t="e">
        <f>+'META 3.1'!$C$92</f>
        <v>#DIV/0!</v>
      </c>
      <c r="D18" s="242">
        <f>+'META 5 '!$C$92</f>
        <v>0.22447557860515518</v>
      </c>
      <c r="E18" s="247">
        <f>+'META 6'!$C$92</f>
        <v>0.999</v>
      </c>
      <c r="F18" s="242">
        <f>+'META 7'!$C$92</f>
        <v>0.19412515964240104</v>
      </c>
      <c r="G18" s="247">
        <f>+'META 8.1'!$C$92</f>
        <v>0.1566009168682527</v>
      </c>
      <c r="H18" s="242">
        <f>+'META 8.2'!$C$92</f>
        <v>0.18434477164710378</v>
      </c>
      <c r="I18" s="247">
        <f>+'META 8.3'!$C$92</f>
        <v>0.26359871771978605</v>
      </c>
      <c r="J18" s="242">
        <f>+'META 9'!$C$92</f>
        <v>0.23728813559322035</v>
      </c>
      <c r="K18" s="247">
        <f>+'META 10'!$C$92</f>
        <v>5.5001210026620583E-2</v>
      </c>
      <c r="L18" s="242">
        <f>+'META 11'!$C$92</f>
        <v>0.22907583173616572</v>
      </c>
      <c r="M18" s="247">
        <f>+'META 12'!$C$92</f>
        <v>1.0084440764909117</v>
      </c>
      <c r="N18" s="242">
        <f>+'META 13'!$C$92</f>
        <v>0.91861994275547321</v>
      </c>
      <c r="O18" s="247" t="e">
        <f>+'META 14'!$C$92</f>
        <v>#DIV/0!</v>
      </c>
      <c r="P18" s="242">
        <f>+'META 17'!$C$92</f>
        <v>1.0507613243413638</v>
      </c>
      <c r="Q18" s="247" t="e">
        <f>+'META 18'!$C$92</f>
        <v>#REF!</v>
      </c>
      <c r="R18" s="242">
        <f>+'META 19'!$C$92</f>
        <v>0</v>
      </c>
      <c r="S18" s="247">
        <f>+'META 20'!$C$92</f>
        <v>0</v>
      </c>
      <c r="T18" s="242">
        <f>+'META 21'!$C$92</f>
        <v>0.6</v>
      </c>
      <c r="U18" s="239" t="e">
        <f t="shared" si="0"/>
        <v>#DIV/0!</v>
      </c>
      <c r="V18" s="185" t="e">
        <f>+META_GES!$C$92</f>
        <v>#DIV/0!</v>
      </c>
    </row>
    <row r="19" spans="1:22" ht="15.75" thickBot="1" x14ac:dyDescent="0.3">
      <c r="A19" s="253" t="s">
        <v>218</v>
      </c>
      <c r="B19" s="241">
        <f>+'META 2'!$C$111</f>
        <v>0</v>
      </c>
      <c r="C19" s="246">
        <f>+'META 3.1'!$C$111</f>
        <v>1.0175010175010175</v>
      </c>
      <c r="D19" s="241">
        <f>+'META 5 '!$C$111</f>
        <v>0.24610585569566235</v>
      </c>
      <c r="E19" s="246">
        <f>+'META 6'!$C$111</f>
        <v>1.2295111280487805</v>
      </c>
      <c r="F19" s="241">
        <f>+'META 7'!$C$111</f>
        <v>0.24523476389485846</v>
      </c>
      <c r="G19" s="246">
        <f>+'META 8.1'!$C$111</f>
        <v>0.14885595376760299</v>
      </c>
      <c r="H19" s="241">
        <f>+'META 8.2'!$C$111</f>
        <v>0.1984570470463054</v>
      </c>
      <c r="I19" s="246">
        <f>+'META 8.3'!$C$111</f>
        <v>0.26882378546115621</v>
      </c>
      <c r="J19" s="241">
        <f>+'META 9'!$C$111</f>
        <v>0.2443696705406494</v>
      </c>
      <c r="K19" s="246">
        <f>+'META 10'!$C$111</f>
        <v>2.1129590876576801E-2</v>
      </c>
      <c r="L19" s="241">
        <f>+'META 11'!$C$111</f>
        <v>0.17422272451501764</v>
      </c>
      <c r="M19" s="246">
        <f>+'META 12'!$C$111</f>
        <v>1.0767498306362246</v>
      </c>
      <c r="N19" s="241">
        <f>+'META 13'!$C$111</f>
        <v>0.87666196474621705</v>
      </c>
      <c r="O19" s="246" t="e">
        <f>+'META 14'!$C$111</f>
        <v>#DIV/0!</v>
      </c>
      <c r="P19" s="241">
        <f>+'META 17'!$C$111</f>
        <v>0.97779983840178242</v>
      </c>
      <c r="Q19" s="246" t="e">
        <f>+'META 18'!$C$111</f>
        <v>#REF!</v>
      </c>
      <c r="R19" s="241">
        <f>+'META 19'!$C$111</f>
        <v>0</v>
      </c>
      <c r="S19" s="246">
        <f>+'META 20'!$C$111</f>
        <v>0</v>
      </c>
      <c r="T19" s="241">
        <f>+'META 21'!$C$111</f>
        <v>0.18831235288097434</v>
      </c>
      <c r="U19" s="238">
        <f t="shared" si="0"/>
        <v>0.24960228041344562</v>
      </c>
      <c r="V19" s="185" t="e">
        <f>+META_GES!$C$110</f>
        <v>#DIV/0!</v>
      </c>
    </row>
    <row r="20" spans="1:22" ht="15.75" thickBot="1" x14ac:dyDescent="0.3">
      <c r="A20" s="254" t="s">
        <v>270</v>
      </c>
      <c r="B20" s="242">
        <f>+'META 2'!$C$124</f>
        <v>0</v>
      </c>
      <c r="C20" s="247" t="e">
        <f>+'META 3.1'!$C$124</f>
        <v>#DIV/0!</v>
      </c>
      <c r="D20" s="242">
        <f>+'META 5 '!$C$124</f>
        <v>0.22113650030066145</v>
      </c>
      <c r="E20" s="247">
        <f>+'META 6'!$C$124</f>
        <v>1.1947390243902438</v>
      </c>
      <c r="F20" s="242">
        <f>+'META 7'!$C$124</f>
        <v>0.27777777777777779</v>
      </c>
      <c r="G20" s="247">
        <f>+'META 8.1'!$C$124</f>
        <v>0.10647307924984876</v>
      </c>
      <c r="H20" s="242">
        <f>+'META 8.2'!$C$124</f>
        <v>8.1349443713362835E-2</v>
      </c>
      <c r="I20" s="247">
        <f>+'META 8.3'!$C$124</f>
        <v>0.27263181869067243</v>
      </c>
      <c r="J20" s="242">
        <f>+'META 9'!$C$124</f>
        <v>0.2364066193853428</v>
      </c>
      <c r="K20" s="247">
        <f>+'META 10'!$C$124</f>
        <v>0</v>
      </c>
      <c r="L20" s="242">
        <f>+'META 11'!$C$124</f>
        <v>0.22051185526861891</v>
      </c>
      <c r="M20" s="247">
        <f>+'META 12'!$C$124</f>
        <v>0.94397955397996614</v>
      </c>
      <c r="N20" s="242">
        <f>+'META 13'!$C$124</f>
        <v>0.93827834453580816</v>
      </c>
      <c r="O20" s="247" t="e">
        <f>+'META 14'!$C$124</f>
        <v>#DIV/0!</v>
      </c>
      <c r="P20" s="242">
        <f>+'META 17'!$C$124</f>
        <v>0.89252952785187989</v>
      </c>
      <c r="Q20" s="247" t="e">
        <f>+'META 18'!$C$124</f>
        <v>#REF!</v>
      </c>
      <c r="R20" s="242">
        <f>+'META 19'!$C$124</f>
        <v>0</v>
      </c>
      <c r="S20" s="247">
        <f>+'META 20'!$C$124</f>
        <v>0</v>
      </c>
      <c r="T20" s="242">
        <f>+'META 21'!$C$124</f>
        <v>0.2249853759505632</v>
      </c>
      <c r="U20" s="238" t="e">
        <f t="shared" si="0"/>
        <v>#DIV/0!</v>
      </c>
      <c r="V20" s="185" t="e">
        <f>+META_GES!$C$123</f>
        <v>#DIV/0!</v>
      </c>
    </row>
    <row r="21" spans="1:22" ht="15.75" thickBot="1" x14ac:dyDescent="0.3">
      <c r="A21" s="253" t="s">
        <v>217</v>
      </c>
      <c r="B21" s="241">
        <f>+'META 2'!$C$138</f>
        <v>0</v>
      </c>
      <c r="C21" s="246">
        <f>+'META 3.1'!$C$138</f>
        <v>1.0204081632653061</v>
      </c>
      <c r="D21" s="241">
        <f>+'META 5 '!$C$138</f>
        <v>0.22142530886538891</v>
      </c>
      <c r="E21" s="246">
        <f>+'META 6'!$C$138</f>
        <v>1.0444768656716417</v>
      </c>
      <c r="F21" s="241">
        <f>+'META 7'!$C$138</f>
        <v>0.1712417005252205</v>
      </c>
      <c r="G21" s="246">
        <f>+'META 8.1'!$C$138</f>
        <v>0.11159720778595551</v>
      </c>
      <c r="H21" s="241">
        <f>+'META 8.2'!$C$138</f>
        <v>0.17568797815080417</v>
      </c>
      <c r="I21" s="246">
        <f>+'META 8.3'!$C$138</f>
        <v>0.32188642140220031</v>
      </c>
      <c r="J21" s="241">
        <f>+'META 9'!$C$138</f>
        <v>0.24461642263266412</v>
      </c>
      <c r="K21" s="246">
        <f>+'META 10'!$C$138</f>
        <v>1.8961120222982773E-2</v>
      </c>
      <c r="L21" s="241">
        <f>+'META 11'!$C$138</f>
        <v>0.19318676217236982</v>
      </c>
      <c r="M21" s="246">
        <f>+'META 12'!$C$138</f>
        <v>0.98778490514535278</v>
      </c>
      <c r="N21" s="241">
        <f>+'META 13'!$C$138</f>
        <v>0.81787180709081408</v>
      </c>
      <c r="O21" s="246" t="e">
        <f>+'META 14'!$C$138</f>
        <v>#DIV/0!</v>
      </c>
      <c r="P21" s="241">
        <f>+'META 17'!$C$138</f>
        <v>0.97973899753105775</v>
      </c>
      <c r="Q21" s="246" t="e">
        <f>+'META 18'!$C$138</f>
        <v>#REF!</v>
      </c>
      <c r="R21" s="241">
        <f>+'META 19'!$C$138</f>
        <v>0</v>
      </c>
      <c r="S21" s="246">
        <f>+'META 20'!$C$138</f>
        <v>0</v>
      </c>
      <c r="T21" s="241">
        <f>+'META 21'!$C$138</f>
        <v>0.28103082105161731</v>
      </c>
      <c r="U21" s="238">
        <f t="shared" si="0"/>
        <v>0.24199258451694206</v>
      </c>
      <c r="V21" s="185" t="e">
        <f>+META_GES!$C$137</f>
        <v>#DIV/0!</v>
      </c>
    </row>
    <row r="22" spans="1:22" ht="15.75" thickBot="1" x14ac:dyDescent="0.3">
      <c r="A22" s="254" t="s">
        <v>219</v>
      </c>
      <c r="B22" s="242">
        <f>+'META 2'!$C$143</f>
        <v>0</v>
      </c>
      <c r="C22" s="247">
        <f>+'META 3.1'!$C$143</f>
        <v>1.0197838058331634</v>
      </c>
      <c r="D22" s="242">
        <f>+'META 5 '!$C$143</f>
        <v>0.20783028630562261</v>
      </c>
      <c r="E22" s="247">
        <f>+'META 6'!$C$143</f>
        <v>1.0989</v>
      </c>
      <c r="F22" s="242">
        <f>+'META 7'!$C$143</f>
        <v>0.21014841731973205</v>
      </c>
      <c r="G22" s="247">
        <f>+'META 8.1'!$C$143</f>
        <v>1.1978529683395481E-2</v>
      </c>
      <c r="H22" s="242">
        <f>+'META 8.2'!$C$143</f>
        <v>8.7809846801087291E-2</v>
      </c>
      <c r="I22" s="247">
        <f>+'META 8.3'!$C$143</f>
        <v>0.19305979997325945</v>
      </c>
      <c r="J22" s="242">
        <f>+'META 9'!$C$143</f>
        <v>0.24837770143431584</v>
      </c>
      <c r="K22" s="247">
        <f>+'META 10'!$C$143</f>
        <v>0</v>
      </c>
      <c r="L22" s="242">
        <f>+'META 11'!$C$143</f>
        <v>0.23937891337385392</v>
      </c>
      <c r="M22" s="247">
        <f>+'META 12'!$C$143</f>
        <v>1.0759937230525465</v>
      </c>
      <c r="N22" s="242">
        <f>+'META 13'!$C$143</f>
        <v>0.92839838016587384</v>
      </c>
      <c r="O22" s="247" t="e">
        <f>+'META 14'!$C$143</f>
        <v>#DIV/0!</v>
      </c>
      <c r="P22" s="242">
        <f>+'META 17'!$C$143</f>
        <v>0.9672638098245554</v>
      </c>
      <c r="Q22" s="247" t="e">
        <f>+'META 18'!$C$143</f>
        <v>#REF!</v>
      </c>
      <c r="R22" s="242">
        <f>+'META 19'!$C$143</f>
        <v>0</v>
      </c>
      <c r="S22" s="247">
        <f>+'META 20'!$C$143</f>
        <v>0</v>
      </c>
      <c r="T22" s="242">
        <f>+'META 21'!$C$143</f>
        <v>0.30303030303030304</v>
      </c>
      <c r="U22" s="238">
        <f t="shared" si="0"/>
        <v>0.23295639905915502</v>
      </c>
      <c r="V22" s="185" t="e">
        <f>+META_GES!$C$142</f>
        <v>#DIV/0!</v>
      </c>
    </row>
    <row r="23" spans="1:22" ht="15.75" thickBot="1" x14ac:dyDescent="0.3">
      <c r="A23" s="255" t="s">
        <v>220</v>
      </c>
      <c r="B23" s="243">
        <f>+'META 2'!$C$151</f>
        <v>0</v>
      </c>
      <c r="C23" s="248" t="e">
        <f>+'META 3.1'!$C$151</f>
        <v>#DIV/0!</v>
      </c>
      <c r="D23" s="241">
        <f>+'META 5 '!$C$151</f>
        <v>0.2455237242614145</v>
      </c>
      <c r="E23" s="246">
        <f>+'META 6'!$C$151</f>
        <v>1.6116220588235295</v>
      </c>
      <c r="F23" s="241">
        <f>+'META 7'!$C$151</f>
        <v>0.29391372501733337</v>
      </c>
      <c r="G23" s="246">
        <f>+'META 8.1'!$C$151</f>
        <v>8.1714858404974042E-2</v>
      </c>
      <c r="H23" s="241">
        <f>+'META 8.2'!$C$151</f>
        <v>4.3953508176726074E-2</v>
      </c>
      <c r="I23" s="246">
        <f>+'META 8.3'!$C$151</f>
        <v>0.15093384024743087</v>
      </c>
      <c r="J23" s="241">
        <f>+'META 9'!$C$151</f>
        <v>0.24241322364134965</v>
      </c>
      <c r="K23" s="246">
        <f>+'META 10'!$C$151</f>
        <v>0</v>
      </c>
      <c r="L23" s="241">
        <f>+'META 11'!$C$151</f>
        <v>1.4653893356291098E-2</v>
      </c>
      <c r="M23" s="246">
        <f>+'META 12'!$C$151</f>
        <v>0.99584832676734258</v>
      </c>
      <c r="N23" s="241">
        <f>+'META 13'!$C$151</f>
        <v>0.94050017690360477</v>
      </c>
      <c r="O23" s="246" t="e">
        <f>+'META 14'!$C$151</f>
        <v>#DIV/0!</v>
      </c>
      <c r="P23" s="241">
        <f>+'META 17'!$C$151</f>
        <v>0.86670133472005551</v>
      </c>
      <c r="Q23" s="246" t="e">
        <f>+'META 18'!$C$151</f>
        <v>#REF!</v>
      </c>
      <c r="R23" s="241">
        <f>+'META 19'!$C$151</f>
        <v>0</v>
      </c>
      <c r="S23" s="246">
        <f>+'META 20'!$C$151</f>
        <v>0</v>
      </c>
      <c r="T23" s="241">
        <f>+'META 21'!$C$151</f>
        <v>0.28569081825421488</v>
      </c>
      <c r="U23" s="239" t="e">
        <f t="shared" si="0"/>
        <v>#DIV/0!</v>
      </c>
      <c r="V23" s="185" t="e">
        <f>+META_GES!$C$150</f>
        <v>#DIV/0!</v>
      </c>
    </row>
    <row r="24" spans="1:22" x14ac:dyDescent="0.25">
      <c r="A24" s="210" t="s">
        <v>398</v>
      </c>
      <c r="B24" s="211"/>
      <c r="C24" s="211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212"/>
    </row>
    <row r="26" spans="1:22" hidden="1" x14ac:dyDescent="0.25"/>
    <row r="27" spans="1:22" hidden="1" x14ac:dyDescent="0.25"/>
    <row r="28" spans="1:22" hidden="1" x14ac:dyDescent="0.25"/>
    <row r="29" spans="1:22" hidden="1" x14ac:dyDescent="0.25"/>
    <row r="30" spans="1:22" hidden="1" x14ac:dyDescent="0.25"/>
    <row r="31" spans="1:22" hidden="1" x14ac:dyDescent="0.25">
      <c r="A31" s="213" t="s">
        <v>271</v>
      </c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14"/>
      <c r="O31" s="206"/>
      <c r="P31" s="206"/>
      <c r="Q31" s="214"/>
      <c r="R31" s="206"/>
      <c r="S31" s="206"/>
      <c r="T31" s="214"/>
    </row>
    <row r="32" spans="1:22" hidden="1" x14ac:dyDescent="0.25">
      <c r="A32" s="213" t="s">
        <v>272</v>
      </c>
      <c r="B32" s="206"/>
      <c r="C32" s="206"/>
      <c r="D32" s="206"/>
      <c r="E32" s="206"/>
      <c r="F32" s="206"/>
      <c r="G32" s="206"/>
      <c r="H32" s="206"/>
      <c r="I32" s="206"/>
      <c r="J32" s="206"/>
      <c r="K32" s="206"/>
      <c r="L32" s="206"/>
      <c r="M32" s="206"/>
      <c r="N32" s="214"/>
      <c r="O32" s="206"/>
      <c r="P32" s="206"/>
      <c r="Q32" s="214"/>
      <c r="R32" s="206"/>
      <c r="S32" s="206"/>
      <c r="T32" s="214"/>
    </row>
    <row r="33" spans="1:21" hidden="1" x14ac:dyDescent="0.25">
      <c r="A33" s="213" t="s">
        <v>273</v>
      </c>
      <c r="B33" s="206"/>
      <c r="C33" s="206"/>
      <c r="D33" s="206"/>
      <c r="E33" s="206"/>
      <c r="F33" s="206"/>
      <c r="G33" s="206"/>
      <c r="H33" s="206"/>
      <c r="I33" s="206"/>
      <c r="J33" s="206"/>
      <c r="K33" s="206"/>
      <c r="L33" s="206"/>
      <c r="M33" s="206"/>
      <c r="N33" s="214"/>
      <c r="O33" s="206"/>
      <c r="P33" s="206"/>
      <c r="Q33" s="214"/>
      <c r="R33" s="206"/>
      <c r="S33" s="206"/>
      <c r="T33" s="214"/>
    </row>
    <row r="34" spans="1:21" hidden="1" x14ac:dyDescent="0.25">
      <c r="A34" s="213" t="s">
        <v>274</v>
      </c>
      <c r="B34" s="207"/>
      <c r="C34" s="208"/>
      <c r="D34" s="208"/>
      <c r="E34" s="207"/>
      <c r="F34" s="207"/>
      <c r="G34" s="208"/>
      <c r="H34" s="208"/>
      <c r="I34" s="208"/>
      <c r="J34" s="208"/>
      <c r="K34" s="208"/>
      <c r="L34" s="208"/>
      <c r="M34" s="208"/>
      <c r="N34" s="215"/>
      <c r="O34" s="208"/>
      <c r="P34" s="208"/>
      <c r="Q34" s="215"/>
      <c r="R34" s="208"/>
      <c r="S34" s="208"/>
      <c r="T34" s="215"/>
    </row>
    <row r="35" spans="1:21" hidden="1" x14ac:dyDescent="0.25">
      <c r="A35" s="213"/>
      <c r="B35" s="207"/>
      <c r="C35" s="208"/>
      <c r="D35" s="208"/>
      <c r="E35" s="207"/>
      <c r="F35" s="207"/>
      <c r="G35" s="208"/>
      <c r="H35" s="208"/>
      <c r="I35" s="208"/>
      <c r="J35" s="208"/>
      <c r="K35" s="208"/>
      <c r="L35" s="208"/>
      <c r="M35" s="208"/>
      <c r="N35" s="208"/>
      <c r="O35" s="208"/>
      <c r="P35" s="208"/>
      <c r="Q35" s="208"/>
      <c r="R35" s="208"/>
      <c r="S35" s="208"/>
      <c r="T35" s="208"/>
    </row>
    <row r="36" spans="1:21" hidden="1" x14ac:dyDescent="0.25">
      <c r="A36" s="258" t="s">
        <v>0</v>
      </c>
      <c r="B36" s="280" t="s">
        <v>280</v>
      </c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71"/>
      <c r="R36" s="271"/>
      <c r="S36" s="271"/>
      <c r="T36" s="271"/>
      <c r="U36" s="271"/>
    </row>
    <row r="37" spans="1:21" hidden="1" x14ac:dyDescent="0.25">
      <c r="A37" s="259"/>
      <c r="B37" s="280" t="s">
        <v>279</v>
      </c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271"/>
      <c r="Q37" s="271"/>
      <c r="R37" s="271"/>
      <c r="S37" s="271"/>
      <c r="T37" s="271"/>
      <c r="U37" s="271"/>
    </row>
    <row r="38" spans="1:21" hidden="1" x14ac:dyDescent="0.25">
      <c r="A38" s="259"/>
      <c r="B38" s="280"/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271"/>
      <c r="Q38" s="271"/>
      <c r="R38" s="271"/>
      <c r="S38" s="271"/>
      <c r="T38" s="271"/>
      <c r="U38" s="271"/>
    </row>
    <row r="39" spans="1:21" hidden="1" x14ac:dyDescent="0.25">
      <c r="A39" s="259"/>
      <c r="B39" s="281" t="s">
        <v>369</v>
      </c>
      <c r="C39" s="270"/>
      <c r="D39" s="270"/>
      <c r="E39" s="270"/>
      <c r="F39" s="270"/>
      <c r="G39" s="270"/>
      <c r="H39" s="270"/>
      <c r="I39" s="270"/>
      <c r="J39" s="270"/>
      <c r="K39" s="270"/>
      <c r="L39" s="270"/>
      <c r="M39" s="270"/>
      <c r="N39" s="270"/>
      <c r="O39" s="270"/>
      <c r="P39" s="270"/>
      <c r="Q39" s="270"/>
      <c r="R39" s="270"/>
      <c r="S39" s="270"/>
      <c r="T39" s="270"/>
      <c r="U39" s="270"/>
    </row>
    <row r="40" spans="1:21" hidden="1" x14ac:dyDescent="0.25">
      <c r="A40" s="259"/>
      <c r="B40" s="209" t="s">
        <v>244</v>
      </c>
      <c r="C40" s="209" t="s">
        <v>295</v>
      </c>
      <c r="D40" s="209" t="s">
        <v>247</v>
      </c>
      <c r="E40" s="209" t="s">
        <v>248</v>
      </c>
      <c r="F40" s="209" t="s">
        <v>249</v>
      </c>
      <c r="G40" s="209" t="s">
        <v>296</v>
      </c>
      <c r="H40" s="209" t="s">
        <v>297</v>
      </c>
      <c r="I40" s="209" t="s">
        <v>298</v>
      </c>
      <c r="J40" s="209" t="s">
        <v>251</v>
      </c>
      <c r="K40" s="209" t="s">
        <v>252</v>
      </c>
      <c r="L40" s="209" t="s">
        <v>231</v>
      </c>
      <c r="M40" s="209" t="s">
        <v>232</v>
      </c>
      <c r="N40" s="209" t="s">
        <v>259</v>
      </c>
      <c r="O40" s="209" t="s">
        <v>299</v>
      </c>
      <c r="P40" s="209" t="s">
        <v>300</v>
      </c>
      <c r="Q40" s="209" t="s">
        <v>301</v>
      </c>
      <c r="R40" s="209" t="s">
        <v>302</v>
      </c>
      <c r="S40" s="209" t="s">
        <v>303</v>
      </c>
      <c r="T40" s="209" t="s">
        <v>304</v>
      </c>
    </row>
    <row r="41" spans="1:21" ht="15" hidden="1" customHeight="1" x14ac:dyDescent="0.25">
      <c r="A41" s="259"/>
      <c r="B41" s="256" t="s">
        <v>306</v>
      </c>
      <c r="C41" s="256" t="s">
        <v>305</v>
      </c>
      <c r="D41" s="256" t="s">
        <v>307</v>
      </c>
      <c r="E41" s="256" t="s">
        <v>308</v>
      </c>
      <c r="F41" s="256" t="s">
        <v>266</v>
      </c>
      <c r="G41" s="256" t="s">
        <v>309</v>
      </c>
      <c r="H41" s="256" t="s">
        <v>260</v>
      </c>
      <c r="I41" s="256" t="s">
        <v>261</v>
      </c>
      <c r="J41" s="256" t="s">
        <v>310</v>
      </c>
      <c r="K41" s="256" t="s">
        <v>311</v>
      </c>
      <c r="L41" s="256" t="s">
        <v>263</v>
      </c>
      <c r="M41" s="256" t="s">
        <v>268</v>
      </c>
      <c r="N41" s="275" t="s">
        <v>267</v>
      </c>
      <c r="O41" s="256" t="s">
        <v>312</v>
      </c>
      <c r="P41" s="256" t="s">
        <v>262</v>
      </c>
      <c r="Q41" s="275" t="s">
        <v>313</v>
      </c>
      <c r="R41" s="256" t="s">
        <v>264</v>
      </c>
      <c r="S41" s="256" t="s">
        <v>265</v>
      </c>
      <c r="T41" s="275" t="s">
        <v>368</v>
      </c>
    </row>
    <row r="42" spans="1:21" ht="84.75" hidden="1" customHeight="1" x14ac:dyDescent="0.25">
      <c r="A42" s="260"/>
      <c r="B42" s="257"/>
      <c r="C42" s="257"/>
      <c r="D42" s="257"/>
      <c r="E42" s="257"/>
      <c r="F42" s="257"/>
      <c r="G42" s="257"/>
      <c r="H42" s="257"/>
      <c r="I42" s="257"/>
      <c r="J42" s="257"/>
      <c r="K42" s="257"/>
      <c r="L42" s="257"/>
      <c r="M42" s="257"/>
      <c r="N42" s="276"/>
      <c r="O42" s="257"/>
      <c r="P42" s="257"/>
      <c r="Q42" s="276"/>
      <c r="R42" s="257"/>
      <c r="S42" s="257"/>
      <c r="T42" s="276"/>
    </row>
    <row r="43" spans="1:21" hidden="1" x14ac:dyDescent="0.25">
      <c r="A43" s="216" t="s">
        <v>215</v>
      </c>
      <c r="B43" s="217">
        <f>IF(B12="n/a","n/a",IF(B12="","",IF(B12&gt;1,1,B12)))</f>
        <v>0</v>
      </c>
      <c r="C43" s="217">
        <f t="shared" ref="C43:S54" si="1">IF(C12="n/a","n/a",IF(C12="","",IF(C12&gt;1,1,C12)))</f>
        <v>1</v>
      </c>
      <c r="D43" s="217">
        <f t="shared" si="1"/>
        <v>0.23036004161565216</v>
      </c>
      <c r="E43" s="217">
        <f t="shared" si="1"/>
        <v>1</v>
      </c>
      <c r="F43" s="217">
        <f t="shared" si="1"/>
        <v>0.19596823332559687</v>
      </c>
      <c r="G43" s="217">
        <f t="shared" si="1"/>
        <v>0.14003396069015281</v>
      </c>
      <c r="H43" s="217">
        <f t="shared" si="1"/>
        <v>0.15764282995963788</v>
      </c>
      <c r="I43" s="217">
        <f t="shared" si="1"/>
        <v>0.16730588937185714</v>
      </c>
      <c r="J43" s="217">
        <f t="shared" si="1"/>
        <v>0.30910601466456922</v>
      </c>
      <c r="K43" s="217">
        <f t="shared" si="1"/>
        <v>8.4329936190348287E-2</v>
      </c>
      <c r="L43" s="217">
        <f t="shared" ref="L43:L54" si="2">IF(L12="n/a","n/a",IF(L12="","",IF(L12&gt;1,1,L12)))</f>
        <v>0.21148935744287134</v>
      </c>
      <c r="M43" s="217">
        <f t="shared" si="1"/>
        <v>1</v>
      </c>
      <c r="N43" s="218">
        <f t="shared" si="1"/>
        <v>0.83748132970988498</v>
      </c>
      <c r="O43" s="217" t="e">
        <f t="shared" si="1"/>
        <v>#DIV/0!</v>
      </c>
      <c r="P43" s="217">
        <f t="shared" ref="P43:Q43" si="3">IF(P12="n/a","n/a",IF(P12="","",IF(P12&gt;1,1,P12)))</f>
        <v>0.94229150656859506</v>
      </c>
      <c r="Q43" s="218" t="e">
        <f t="shared" si="3"/>
        <v>#REF!</v>
      </c>
      <c r="R43" s="217">
        <f t="shared" si="1"/>
        <v>0</v>
      </c>
      <c r="S43" s="217">
        <f t="shared" ref="S43" si="4">IF(S12="n/a","n/a",IF(S12="","",IF(S12&gt;1,1,S12)))</f>
        <v>0</v>
      </c>
      <c r="T43" s="218">
        <f>IF(T12="n/a","n/a",IF(T12="SI",1,0))</f>
        <v>0</v>
      </c>
      <c r="U43" s="212"/>
    </row>
    <row r="44" spans="1:21" hidden="1" x14ac:dyDescent="0.25">
      <c r="A44" s="219" t="s">
        <v>209</v>
      </c>
      <c r="B44" s="217">
        <f t="shared" ref="B44:N54" si="5">IF(B13="n/a","n/a",IF(B13="","",IF(B13&gt;1,1,B13)))</f>
        <v>0</v>
      </c>
      <c r="C44" s="217">
        <f t="shared" si="5"/>
        <v>1</v>
      </c>
      <c r="D44" s="217">
        <f t="shared" si="5"/>
        <v>0.24859220645493452</v>
      </c>
      <c r="E44" s="217">
        <f t="shared" si="5"/>
        <v>0.99992759663139708</v>
      </c>
      <c r="F44" s="217">
        <f t="shared" si="5"/>
        <v>0.20288829109443579</v>
      </c>
      <c r="G44" s="217">
        <f t="shared" si="5"/>
        <v>0.28539408679063466</v>
      </c>
      <c r="H44" s="217">
        <f t="shared" si="5"/>
        <v>0.28428104337703253</v>
      </c>
      <c r="I44" s="217">
        <f t="shared" si="5"/>
        <v>0.2736162510197151</v>
      </c>
      <c r="J44" s="217">
        <f t="shared" si="5"/>
        <v>0.25402926841322626</v>
      </c>
      <c r="K44" s="217">
        <f t="shared" si="5"/>
        <v>0.10890038254376747</v>
      </c>
      <c r="L44" s="217">
        <f t="shared" si="2"/>
        <v>0.15847947314656585</v>
      </c>
      <c r="M44" s="217">
        <f t="shared" si="5"/>
        <v>1</v>
      </c>
      <c r="N44" s="218">
        <f t="shared" si="5"/>
        <v>0.87463412628644266</v>
      </c>
      <c r="O44" s="217" t="e">
        <f t="shared" si="1"/>
        <v>#DIV/0!</v>
      </c>
      <c r="P44" s="217">
        <f t="shared" si="1"/>
        <v>0.86584753194953823</v>
      </c>
      <c r="Q44" s="218" t="e">
        <f t="shared" si="1"/>
        <v>#REF!</v>
      </c>
      <c r="R44" s="217">
        <f t="shared" si="1"/>
        <v>0</v>
      </c>
      <c r="S44" s="217">
        <f t="shared" si="1"/>
        <v>0</v>
      </c>
      <c r="T44" s="218">
        <f t="shared" ref="T44:T54" si="6">IF(T13="n/a","n/a",IF(T13="SI",1,0))</f>
        <v>0</v>
      </c>
    </row>
    <row r="45" spans="1:21" hidden="1" x14ac:dyDescent="0.25">
      <c r="A45" s="219" t="s">
        <v>222</v>
      </c>
      <c r="B45" s="217">
        <f t="shared" si="5"/>
        <v>0</v>
      </c>
      <c r="C45" s="217">
        <f t="shared" si="5"/>
        <v>1</v>
      </c>
      <c r="D45" s="217">
        <f t="shared" si="5"/>
        <v>0.20901568370566131</v>
      </c>
      <c r="E45" s="217">
        <f t="shared" si="5"/>
        <v>1</v>
      </c>
      <c r="F45" s="217">
        <f t="shared" si="5"/>
        <v>0.20672848745938446</v>
      </c>
      <c r="G45" s="217">
        <f t="shared" si="5"/>
        <v>0.18016139546658291</v>
      </c>
      <c r="H45" s="217">
        <f t="shared" si="5"/>
        <v>0.14957600544456659</v>
      </c>
      <c r="I45" s="217">
        <f t="shared" si="5"/>
        <v>0.20817069997397866</v>
      </c>
      <c r="J45" s="217">
        <f t="shared" si="5"/>
        <v>0.22429969429820831</v>
      </c>
      <c r="K45" s="217">
        <f t="shared" si="5"/>
        <v>0.13871549452073798</v>
      </c>
      <c r="L45" s="217">
        <f t="shared" si="2"/>
        <v>8.2090949010177189E-2</v>
      </c>
      <c r="M45" s="217">
        <f t="shared" si="5"/>
        <v>1</v>
      </c>
      <c r="N45" s="218">
        <f t="shared" si="5"/>
        <v>0.87360299354625792</v>
      </c>
      <c r="O45" s="217" t="e">
        <f t="shared" si="1"/>
        <v>#DIV/0!</v>
      </c>
      <c r="P45" s="217">
        <f t="shared" si="1"/>
        <v>0.95371703523215323</v>
      </c>
      <c r="Q45" s="218" t="e">
        <f t="shared" si="1"/>
        <v>#REF!</v>
      </c>
      <c r="R45" s="217">
        <f t="shared" si="1"/>
        <v>0</v>
      </c>
      <c r="S45" s="217">
        <f t="shared" si="1"/>
        <v>0</v>
      </c>
      <c r="T45" s="218">
        <f t="shared" si="6"/>
        <v>0</v>
      </c>
    </row>
    <row r="46" spans="1:21" hidden="1" x14ac:dyDescent="0.25">
      <c r="A46" s="219" t="s">
        <v>214</v>
      </c>
      <c r="B46" s="217">
        <f t="shared" si="5"/>
        <v>0</v>
      </c>
      <c r="C46" s="217">
        <f t="shared" si="5"/>
        <v>1</v>
      </c>
      <c r="D46" s="217">
        <f t="shared" si="5"/>
        <v>0.35929736511919697</v>
      </c>
      <c r="E46" s="217">
        <f t="shared" si="5"/>
        <v>1</v>
      </c>
      <c r="F46" s="217">
        <f t="shared" si="5"/>
        <v>0.32077543975872108</v>
      </c>
      <c r="G46" s="217">
        <f t="shared" si="5"/>
        <v>0.14081377847176374</v>
      </c>
      <c r="H46" s="217">
        <f t="shared" si="5"/>
        <v>5.8822105437719041E-2</v>
      </c>
      <c r="I46" s="217">
        <f t="shared" si="5"/>
        <v>0.1089695228961375</v>
      </c>
      <c r="J46" s="217">
        <f t="shared" si="5"/>
        <v>0.72062214692456117</v>
      </c>
      <c r="K46" s="217">
        <f t="shared" si="5"/>
        <v>0.24289284245631315</v>
      </c>
      <c r="L46" s="217">
        <f t="shared" si="2"/>
        <v>0.21188273573603958</v>
      </c>
      <c r="M46" s="217">
        <f t="shared" si="5"/>
        <v>0.74677753823851045</v>
      </c>
      <c r="N46" s="218">
        <f t="shared" si="5"/>
        <v>0.60540853440593057</v>
      </c>
      <c r="O46" s="217" t="e">
        <f t="shared" si="1"/>
        <v>#DIV/0!</v>
      </c>
      <c r="P46" s="217">
        <f t="shared" si="1"/>
        <v>0.82986146394336624</v>
      </c>
      <c r="Q46" s="218" t="e">
        <f t="shared" si="1"/>
        <v>#REF!</v>
      </c>
      <c r="R46" s="217">
        <f t="shared" si="1"/>
        <v>0</v>
      </c>
      <c r="S46" s="217">
        <f t="shared" si="1"/>
        <v>0</v>
      </c>
      <c r="T46" s="218">
        <f t="shared" si="6"/>
        <v>0</v>
      </c>
    </row>
    <row r="47" spans="1:21" hidden="1" x14ac:dyDescent="0.25">
      <c r="A47" s="219" t="s">
        <v>210</v>
      </c>
      <c r="B47" s="217">
        <f t="shared" si="5"/>
        <v>0</v>
      </c>
      <c r="C47" s="217">
        <f t="shared" si="5"/>
        <v>1</v>
      </c>
      <c r="D47" s="217">
        <f t="shared" si="5"/>
        <v>0.20186781020162184</v>
      </c>
      <c r="E47" s="217">
        <f t="shared" si="5"/>
        <v>0.95330930232558142</v>
      </c>
      <c r="F47" s="217">
        <f t="shared" si="5"/>
        <v>0.14967111741305289</v>
      </c>
      <c r="G47" s="217">
        <f t="shared" si="5"/>
        <v>9.6405293233514253E-2</v>
      </c>
      <c r="H47" s="217">
        <f t="shared" si="5"/>
        <v>0.10424388435878428</v>
      </c>
      <c r="I47" s="217">
        <f t="shared" si="5"/>
        <v>0.14151237101147382</v>
      </c>
      <c r="J47" s="217">
        <f t="shared" si="5"/>
        <v>0.1145804688216128</v>
      </c>
      <c r="K47" s="217">
        <f t="shared" si="5"/>
        <v>0</v>
      </c>
      <c r="L47" s="217">
        <f t="shared" si="2"/>
        <v>0.11192678767066835</v>
      </c>
      <c r="M47" s="217">
        <f t="shared" si="5"/>
        <v>0.88116218147177894</v>
      </c>
      <c r="N47" s="218">
        <f t="shared" si="5"/>
        <v>0.95013328443136846</v>
      </c>
      <c r="O47" s="217" t="e">
        <f t="shared" si="1"/>
        <v>#DIV/0!</v>
      </c>
      <c r="P47" s="217">
        <f t="shared" si="1"/>
        <v>0.8275405494869249</v>
      </c>
      <c r="Q47" s="218" t="e">
        <f t="shared" si="1"/>
        <v>#REF!</v>
      </c>
      <c r="R47" s="217">
        <f t="shared" si="1"/>
        <v>0</v>
      </c>
      <c r="S47" s="217">
        <f t="shared" si="1"/>
        <v>0</v>
      </c>
      <c r="T47" s="218">
        <f t="shared" si="6"/>
        <v>0</v>
      </c>
    </row>
    <row r="48" spans="1:21" hidden="1" x14ac:dyDescent="0.25">
      <c r="A48" s="219" t="s">
        <v>216</v>
      </c>
      <c r="B48" s="217">
        <f t="shared" si="5"/>
        <v>0</v>
      </c>
      <c r="C48" s="217">
        <f t="shared" si="5"/>
        <v>1</v>
      </c>
      <c r="D48" s="217">
        <f t="shared" si="5"/>
        <v>0.33904219127097207</v>
      </c>
      <c r="E48" s="217">
        <f t="shared" si="5"/>
        <v>1</v>
      </c>
      <c r="F48" s="217">
        <f t="shared" si="5"/>
        <v>0.27634405726562011</v>
      </c>
      <c r="G48" s="217">
        <f t="shared" si="5"/>
        <v>0.14766488126401139</v>
      </c>
      <c r="H48" s="217">
        <f t="shared" si="5"/>
        <v>0.1141045278019038</v>
      </c>
      <c r="I48" s="217">
        <f t="shared" si="5"/>
        <v>0.24509111899585581</v>
      </c>
      <c r="J48" s="217">
        <f t="shared" si="5"/>
        <v>0.21276595744680854</v>
      </c>
      <c r="K48" s="217">
        <f t="shared" si="5"/>
        <v>0</v>
      </c>
      <c r="L48" s="217">
        <f t="shared" si="2"/>
        <v>0.1620747029828167</v>
      </c>
      <c r="M48" s="217">
        <f t="shared" si="5"/>
        <v>0.55717939349652901</v>
      </c>
      <c r="N48" s="218">
        <f t="shared" si="5"/>
        <v>0.80678994417013594</v>
      </c>
      <c r="O48" s="217" t="e">
        <f t="shared" si="1"/>
        <v>#DIV/0!</v>
      </c>
      <c r="P48" s="217">
        <f t="shared" si="1"/>
        <v>0.79365079365079361</v>
      </c>
      <c r="Q48" s="218" t="e">
        <f t="shared" si="1"/>
        <v>#REF!</v>
      </c>
      <c r="R48" s="217">
        <f t="shared" si="1"/>
        <v>0</v>
      </c>
      <c r="S48" s="217">
        <f t="shared" si="1"/>
        <v>0</v>
      </c>
      <c r="T48" s="218">
        <f t="shared" si="6"/>
        <v>0</v>
      </c>
    </row>
    <row r="49" spans="1:20" hidden="1" x14ac:dyDescent="0.25">
      <c r="A49" s="219" t="s">
        <v>221</v>
      </c>
      <c r="B49" s="217">
        <f t="shared" si="5"/>
        <v>0</v>
      </c>
      <c r="C49" s="217" t="e">
        <f t="shared" si="5"/>
        <v>#DIV/0!</v>
      </c>
      <c r="D49" s="217">
        <f t="shared" si="5"/>
        <v>0.22447557860515518</v>
      </c>
      <c r="E49" s="217">
        <f t="shared" si="5"/>
        <v>0.999</v>
      </c>
      <c r="F49" s="217">
        <f t="shared" si="5"/>
        <v>0.19412515964240104</v>
      </c>
      <c r="G49" s="217">
        <f t="shared" si="5"/>
        <v>0.1566009168682527</v>
      </c>
      <c r="H49" s="217">
        <f t="shared" si="5"/>
        <v>0.18434477164710378</v>
      </c>
      <c r="I49" s="217">
        <f t="shared" si="5"/>
        <v>0.26359871771978605</v>
      </c>
      <c r="J49" s="217">
        <f t="shared" si="5"/>
        <v>0.23728813559322035</v>
      </c>
      <c r="K49" s="217">
        <f t="shared" si="5"/>
        <v>5.5001210026620583E-2</v>
      </c>
      <c r="L49" s="217">
        <f t="shared" si="2"/>
        <v>0.22907583173616572</v>
      </c>
      <c r="M49" s="217">
        <f t="shared" si="5"/>
        <v>1</v>
      </c>
      <c r="N49" s="218">
        <f t="shared" si="5"/>
        <v>0.91861994275547321</v>
      </c>
      <c r="O49" s="217" t="e">
        <f t="shared" si="1"/>
        <v>#DIV/0!</v>
      </c>
      <c r="P49" s="217">
        <f t="shared" si="1"/>
        <v>1</v>
      </c>
      <c r="Q49" s="218" t="e">
        <f t="shared" si="1"/>
        <v>#REF!</v>
      </c>
      <c r="R49" s="217">
        <f t="shared" si="1"/>
        <v>0</v>
      </c>
      <c r="S49" s="217">
        <f t="shared" si="1"/>
        <v>0</v>
      </c>
      <c r="T49" s="218">
        <f t="shared" si="6"/>
        <v>0</v>
      </c>
    </row>
    <row r="50" spans="1:20" hidden="1" x14ac:dyDescent="0.25">
      <c r="A50" s="219" t="s">
        <v>218</v>
      </c>
      <c r="B50" s="217">
        <f t="shared" si="5"/>
        <v>0</v>
      </c>
      <c r="C50" s="217">
        <f t="shared" si="5"/>
        <v>1</v>
      </c>
      <c r="D50" s="217">
        <f t="shared" si="5"/>
        <v>0.24610585569566235</v>
      </c>
      <c r="E50" s="217">
        <f t="shared" si="5"/>
        <v>1</v>
      </c>
      <c r="F50" s="217">
        <f t="shared" si="5"/>
        <v>0.24523476389485846</v>
      </c>
      <c r="G50" s="217">
        <f t="shared" si="5"/>
        <v>0.14885595376760299</v>
      </c>
      <c r="H50" s="217">
        <f t="shared" si="5"/>
        <v>0.1984570470463054</v>
      </c>
      <c r="I50" s="217">
        <f t="shared" si="5"/>
        <v>0.26882378546115621</v>
      </c>
      <c r="J50" s="217">
        <f t="shared" si="5"/>
        <v>0.2443696705406494</v>
      </c>
      <c r="K50" s="217">
        <f t="shared" si="5"/>
        <v>2.1129590876576801E-2</v>
      </c>
      <c r="L50" s="217">
        <f t="shared" si="2"/>
        <v>0.17422272451501764</v>
      </c>
      <c r="M50" s="217">
        <f t="shared" si="5"/>
        <v>1</v>
      </c>
      <c r="N50" s="218">
        <f t="shared" si="5"/>
        <v>0.87666196474621705</v>
      </c>
      <c r="O50" s="217" t="e">
        <f t="shared" si="1"/>
        <v>#DIV/0!</v>
      </c>
      <c r="P50" s="217">
        <f t="shared" si="1"/>
        <v>0.97779983840178242</v>
      </c>
      <c r="Q50" s="218" t="e">
        <f t="shared" si="1"/>
        <v>#REF!</v>
      </c>
      <c r="R50" s="217">
        <f t="shared" si="1"/>
        <v>0</v>
      </c>
      <c r="S50" s="217">
        <f t="shared" si="1"/>
        <v>0</v>
      </c>
      <c r="T50" s="218">
        <f t="shared" si="6"/>
        <v>0</v>
      </c>
    </row>
    <row r="51" spans="1:20" hidden="1" x14ac:dyDescent="0.25">
      <c r="A51" s="219" t="s">
        <v>270</v>
      </c>
      <c r="B51" s="217">
        <f t="shared" si="5"/>
        <v>0</v>
      </c>
      <c r="C51" s="217" t="e">
        <f t="shared" si="5"/>
        <v>#DIV/0!</v>
      </c>
      <c r="D51" s="217">
        <f t="shared" si="5"/>
        <v>0.22113650030066145</v>
      </c>
      <c r="E51" s="217">
        <f t="shared" si="5"/>
        <v>1</v>
      </c>
      <c r="F51" s="217">
        <f t="shared" si="5"/>
        <v>0.27777777777777779</v>
      </c>
      <c r="G51" s="217">
        <f t="shared" si="5"/>
        <v>0.10647307924984876</v>
      </c>
      <c r="H51" s="217">
        <f t="shared" si="5"/>
        <v>8.1349443713362835E-2</v>
      </c>
      <c r="I51" s="217">
        <f t="shared" si="5"/>
        <v>0.27263181869067243</v>
      </c>
      <c r="J51" s="217">
        <f t="shared" si="5"/>
        <v>0.2364066193853428</v>
      </c>
      <c r="K51" s="217">
        <f t="shared" si="5"/>
        <v>0</v>
      </c>
      <c r="L51" s="217">
        <f t="shared" si="2"/>
        <v>0.22051185526861891</v>
      </c>
      <c r="M51" s="217">
        <f t="shared" si="5"/>
        <v>0.94397955397996614</v>
      </c>
      <c r="N51" s="218">
        <f t="shared" si="5"/>
        <v>0.93827834453580816</v>
      </c>
      <c r="O51" s="217" t="e">
        <f t="shared" si="1"/>
        <v>#DIV/0!</v>
      </c>
      <c r="P51" s="217">
        <f t="shared" si="1"/>
        <v>0.89252952785187989</v>
      </c>
      <c r="Q51" s="218" t="e">
        <f t="shared" si="1"/>
        <v>#REF!</v>
      </c>
      <c r="R51" s="217">
        <f t="shared" si="1"/>
        <v>0</v>
      </c>
      <c r="S51" s="217">
        <f t="shared" si="1"/>
        <v>0</v>
      </c>
      <c r="T51" s="218">
        <f t="shared" si="6"/>
        <v>0</v>
      </c>
    </row>
    <row r="52" spans="1:20" hidden="1" x14ac:dyDescent="0.25">
      <c r="A52" s="219" t="s">
        <v>217</v>
      </c>
      <c r="B52" s="217">
        <f t="shared" si="5"/>
        <v>0</v>
      </c>
      <c r="C52" s="217">
        <f t="shared" si="5"/>
        <v>1</v>
      </c>
      <c r="D52" s="217">
        <f t="shared" si="5"/>
        <v>0.22142530886538891</v>
      </c>
      <c r="E52" s="217">
        <f t="shared" si="5"/>
        <v>1</v>
      </c>
      <c r="F52" s="217">
        <f t="shared" si="5"/>
        <v>0.1712417005252205</v>
      </c>
      <c r="G52" s="217">
        <f t="shared" si="5"/>
        <v>0.11159720778595551</v>
      </c>
      <c r="H52" s="217">
        <f t="shared" si="5"/>
        <v>0.17568797815080417</v>
      </c>
      <c r="I52" s="217">
        <f t="shared" si="5"/>
        <v>0.32188642140220031</v>
      </c>
      <c r="J52" s="217">
        <f t="shared" si="5"/>
        <v>0.24461642263266412</v>
      </c>
      <c r="K52" s="217">
        <f t="shared" si="5"/>
        <v>1.8961120222982773E-2</v>
      </c>
      <c r="L52" s="217">
        <f t="shared" si="2"/>
        <v>0.19318676217236982</v>
      </c>
      <c r="M52" s="217">
        <f t="shared" si="5"/>
        <v>0.98778490514535278</v>
      </c>
      <c r="N52" s="218">
        <f t="shared" si="5"/>
        <v>0.81787180709081408</v>
      </c>
      <c r="O52" s="217" t="e">
        <f t="shared" si="1"/>
        <v>#DIV/0!</v>
      </c>
      <c r="P52" s="217">
        <f t="shared" si="1"/>
        <v>0.97973899753105775</v>
      </c>
      <c r="Q52" s="218" t="e">
        <f t="shared" si="1"/>
        <v>#REF!</v>
      </c>
      <c r="R52" s="217">
        <f t="shared" si="1"/>
        <v>0</v>
      </c>
      <c r="S52" s="217">
        <f t="shared" si="1"/>
        <v>0</v>
      </c>
      <c r="T52" s="218">
        <f t="shared" si="6"/>
        <v>0</v>
      </c>
    </row>
    <row r="53" spans="1:20" hidden="1" x14ac:dyDescent="0.25">
      <c r="A53" s="219" t="s">
        <v>219</v>
      </c>
      <c r="B53" s="217">
        <f t="shared" si="5"/>
        <v>0</v>
      </c>
      <c r="C53" s="217">
        <f t="shared" si="5"/>
        <v>1</v>
      </c>
      <c r="D53" s="217">
        <f t="shared" si="5"/>
        <v>0.20783028630562261</v>
      </c>
      <c r="E53" s="217">
        <f t="shared" si="5"/>
        <v>1</v>
      </c>
      <c r="F53" s="217">
        <f t="shared" si="5"/>
        <v>0.21014841731973205</v>
      </c>
      <c r="G53" s="217">
        <f t="shared" si="5"/>
        <v>1.1978529683395481E-2</v>
      </c>
      <c r="H53" s="217">
        <f t="shared" si="5"/>
        <v>8.7809846801087291E-2</v>
      </c>
      <c r="I53" s="217">
        <f t="shared" si="5"/>
        <v>0.19305979997325945</v>
      </c>
      <c r="J53" s="217">
        <f t="shared" si="5"/>
        <v>0.24837770143431584</v>
      </c>
      <c r="K53" s="217">
        <f t="shared" si="5"/>
        <v>0</v>
      </c>
      <c r="L53" s="217">
        <f t="shared" si="2"/>
        <v>0.23937891337385392</v>
      </c>
      <c r="M53" s="217">
        <f t="shared" si="5"/>
        <v>1</v>
      </c>
      <c r="N53" s="218">
        <f t="shared" si="5"/>
        <v>0.92839838016587384</v>
      </c>
      <c r="O53" s="217" t="e">
        <f t="shared" si="1"/>
        <v>#DIV/0!</v>
      </c>
      <c r="P53" s="217">
        <f t="shared" si="1"/>
        <v>0.9672638098245554</v>
      </c>
      <c r="Q53" s="218" t="e">
        <f t="shared" si="1"/>
        <v>#REF!</v>
      </c>
      <c r="R53" s="217">
        <f t="shared" si="1"/>
        <v>0</v>
      </c>
      <c r="S53" s="217">
        <f t="shared" si="1"/>
        <v>0</v>
      </c>
      <c r="T53" s="218">
        <f t="shared" si="6"/>
        <v>0</v>
      </c>
    </row>
    <row r="54" spans="1:20" hidden="1" x14ac:dyDescent="0.25">
      <c r="A54" s="220" t="s">
        <v>220</v>
      </c>
      <c r="B54" s="221">
        <f t="shared" si="5"/>
        <v>0</v>
      </c>
      <c r="C54" s="221" t="e">
        <f t="shared" si="5"/>
        <v>#DIV/0!</v>
      </c>
      <c r="D54" s="221">
        <f t="shared" si="5"/>
        <v>0.2455237242614145</v>
      </c>
      <c r="E54" s="221">
        <f t="shared" si="5"/>
        <v>1</v>
      </c>
      <c r="F54" s="221">
        <f t="shared" si="5"/>
        <v>0.29391372501733337</v>
      </c>
      <c r="G54" s="221">
        <f t="shared" si="5"/>
        <v>8.1714858404974042E-2</v>
      </c>
      <c r="H54" s="221">
        <f t="shared" si="5"/>
        <v>4.3953508176726074E-2</v>
      </c>
      <c r="I54" s="221">
        <f t="shared" si="5"/>
        <v>0.15093384024743087</v>
      </c>
      <c r="J54" s="221">
        <f t="shared" si="5"/>
        <v>0.24241322364134965</v>
      </c>
      <c r="K54" s="221">
        <f t="shared" si="5"/>
        <v>0</v>
      </c>
      <c r="L54" s="221">
        <f t="shared" si="2"/>
        <v>1.4653893356291098E-2</v>
      </c>
      <c r="M54" s="221">
        <f t="shared" si="5"/>
        <v>0.99584832676734258</v>
      </c>
      <c r="N54" s="222">
        <f t="shared" si="5"/>
        <v>0.94050017690360477</v>
      </c>
      <c r="O54" s="221" t="e">
        <f t="shared" si="1"/>
        <v>#DIV/0!</v>
      </c>
      <c r="P54" s="221">
        <f t="shared" si="1"/>
        <v>0.86670133472005551</v>
      </c>
      <c r="Q54" s="222" t="e">
        <f t="shared" si="1"/>
        <v>#REF!</v>
      </c>
      <c r="R54" s="221">
        <f t="shared" si="1"/>
        <v>0</v>
      </c>
      <c r="S54" s="221">
        <f t="shared" si="1"/>
        <v>0</v>
      </c>
      <c r="T54" s="218">
        <f t="shared" si="6"/>
        <v>0</v>
      </c>
    </row>
    <row r="55" spans="1:20" hidden="1" x14ac:dyDescent="0.25"/>
  </sheetData>
  <mergeCells count="48">
    <mergeCell ref="S41:S42"/>
    <mergeCell ref="T41:T42"/>
    <mergeCell ref="F10:F11"/>
    <mergeCell ref="G10:G11"/>
    <mergeCell ref="U9:U11"/>
    <mergeCell ref="H10:H11"/>
    <mergeCell ref="O41:O42"/>
    <mergeCell ref="P41:P42"/>
    <mergeCell ref="Q41:Q42"/>
    <mergeCell ref="B36:U36"/>
    <mergeCell ref="B37:U38"/>
    <mergeCell ref="B39:U39"/>
    <mergeCell ref="F41:F42"/>
    <mergeCell ref="G41:G42"/>
    <mergeCell ref="N41:N42"/>
    <mergeCell ref="H41:H42"/>
    <mergeCell ref="V9:V11"/>
    <mergeCell ref="I10:I11"/>
    <mergeCell ref="J10:J11"/>
    <mergeCell ref="K10:K11"/>
    <mergeCell ref="R10:R11"/>
    <mergeCell ref="S10:S11"/>
    <mergeCell ref="T10:T11"/>
    <mergeCell ref="O10:O11"/>
    <mergeCell ref="P10:P11"/>
    <mergeCell ref="Q10:Q11"/>
    <mergeCell ref="A36:A42"/>
    <mergeCell ref="B10:B11"/>
    <mergeCell ref="C10:C11"/>
    <mergeCell ref="D10:D11"/>
    <mergeCell ref="E10:E11"/>
    <mergeCell ref="A5:A11"/>
    <mergeCell ref="B41:B42"/>
    <mergeCell ref="C41:C42"/>
    <mergeCell ref="D41:D42"/>
    <mergeCell ref="E41:E42"/>
    <mergeCell ref="B8:U8"/>
    <mergeCell ref="B5:U5"/>
    <mergeCell ref="B6:U7"/>
    <mergeCell ref="L10:L11"/>
    <mergeCell ref="M10:M11"/>
    <mergeCell ref="N10:N11"/>
    <mergeCell ref="R41:R42"/>
    <mergeCell ref="I41:I42"/>
    <mergeCell ref="J41:J42"/>
    <mergeCell ref="K41:K42"/>
    <mergeCell ref="L41:L42"/>
    <mergeCell ref="M41:M42"/>
  </mergeCells>
  <conditionalFormatting sqref="B12:C23 E12:E23 O12:S23">
    <cfRule type="cellIs" dxfId="103" priority="3" operator="lessThan">
      <formula>1</formula>
    </cfRule>
  </conditionalFormatting>
  <conditionalFormatting sqref="D12:D23 F12:N23">
    <cfRule type="cellIs" dxfId="102" priority="2" operator="lessThan">
      <formula>1</formula>
    </cfRule>
  </conditionalFormatting>
  <conditionalFormatting sqref="D12:D23 F12:N23">
    <cfRule type="cellIs" dxfId="101" priority="1" operator="greaterThan">
      <formula>2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L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5" x14ac:dyDescent="0.25"/>
  <cols>
    <col min="1" max="1" width="24.28515625" style="187" bestFit="1" customWidth="1"/>
    <col min="2" max="2" width="47" style="187" bestFit="1" customWidth="1"/>
    <col min="3" max="3" width="14.28515625" style="54" bestFit="1" customWidth="1"/>
    <col min="4" max="4" width="11.5703125" style="187" bestFit="1" customWidth="1"/>
    <col min="5" max="5" width="22.28515625" style="191" customWidth="1"/>
    <col min="6" max="6" width="25.28515625" style="187" customWidth="1"/>
    <col min="7" max="7" width="20" style="187" customWidth="1"/>
    <col min="8" max="255" width="11.42578125" style="187"/>
    <col min="256" max="256" width="31.5703125" style="187" bestFit="1" customWidth="1"/>
    <col min="257" max="257" width="39" style="187" customWidth="1"/>
    <col min="258" max="258" width="14.42578125" style="187" customWidth="1"/>
    <col min="259" max="259" width="10.85546875" style="187" bestFit="1" customWidth="1"/>
    <col min="260" max="260" width="22.28515625" style="187" customWidth="1"/>
    <col min="261" max="261" width="25.28515625" style="187" customWidth="1"/>
    <col min="262" max="262" width="20" style="187" customWidth="1"/>
    <col min="263" max="263" width="26.7109375" style="187" customWidth="1"/>
    <col min="264" max="511" width="11.42578125" style="187"/>
    <col min="512" max="512" width="31.5703125" style="187" bestFit="1" customWidth="1"/>
    <col min="513" max="513" width="39" style="187" customWidth="1"/>
    <col min="514" max="514" width="14.42578125" style="187" customWidth="1"/>
    <col min="515" max="515" width="10.85546875" style="187" bestFit="1" customWidth="1"/>
    <col min="516" max="516" width="22.28515625" style="187" customWidth="1"/>
    <col min="517" max="517" width="25.28515625" style="187" customWidth="1"/>
    <col min="518" max="518" width="20" style="187" customWidth="1"/>
    <col min="519" max="519" width="26.7109375" style="187" customWidth="1"/>
    <col min="520" max="767" width="11.42578125" style="187"/>
    <col min="768" max="768" width="31.5703125" style="187" bestFit="1" customWidth="1"/>
    <col min="769" max="769" width="39" style="187" customWidth="1"/>
    <col min="770" max="770" width="14.42578125" style="187" customWidth="1"/>
    <col min="771" max="771" width="10.85546875" style="187" bestFit="1" customWidth="1"/>
    <col min="772" max="772" width="22.28515625" style="187" customWidth="1"/>
    <col min="773" max="773" width="25.28515625" style="187" customWidth="1"/>
    <col min="774" max="774" width="20" style="187" customWidth="1"/>
    <col min="775" max="775" width="26.7109375" style="187" customWidth="1"/>
    <col min="776" max="1023" width="11.42578125" style="187"/>
    <col min="1024" max="1024" width="31.5703125" style="187" bestFit="1" customWidth="1"/>
    <col min="1025" max="1025" width="39" style="187" customWidth="1"/>
    <col min="1026" max="1026" width="14.42578125" style="187" customWidth="1"/>
    <col min="1027" max="1027" width="10.85546875" style="187" bestFit="1" customWidth="1"/>
    <col min="1028" max="1028" width="22.28515625" style="187" customWidth="1"/>
    <col min="1029" max="1029" width="25.28515625" style="187" customWidth="1"/>
    <col min="1030" max="1030" width="20" style="187" customWidth="1"/>
    <col min="1031" max="1031" width="26.7109375" style="187" customWidth="1"/>
    <col min="1032" max="1279" width="11.42578125" style="187"/>
    <col min="1280" max="1280" width="31.5703125" style="187" bestFit="1" customWidth="1"/>
    <col min="1281" max="1281" width="39" style="187" customWidth="1"/>
    <col min="1282" max="1282" width="14.42578125" style="187" customWidth="1"/>
    <col min="1283" max="1283" width="10.85546875" style="187" bestFit="1" customWidth="1"/>
    <col min="1284" max="1284" width="22.28515625" style="187" customWidth="1"/>
    <col min="1285" max="1285" width="25.28515625" style="187" customWidth="1"/>
    <col min="1286" max="1286" width="20" style="187" customWidth="1"/>
    <col min="1287" max="1287" width="26.7109375" style="187" customWidth="1"/>
    <col min="1288" max="1535" width="11.42578125" style="187"/>
    <col min="1536" max="1536" width="31.5703125" style="187" bestFit="1" customWidth="1"/>
    <col min="1537" max="1537" width="39" style="187" customWidth="1"/>
    <col min="1538" max="1538" width="14.42578125" style="187" customWidth="1"/>
    <col min="1539" max="1539" width="10.85546875" style="187" bestFit="1" customWidth="1"/>
    <col min="1540" max="1540" width="22.28515625" style="187" customWidth="1"/>
    <col min="1541" max="1541" width="25.28515625" style="187" customWidth="1"/>
    <col min="1542" max="1542" width="20" style="187" customWidth="1"/>
    <col min="1543" max="1543" width="26.7109375" style="187" customWidth="1"/>
    <col min="1544" max="1791" width="11.42578125" style="187"/>
    <col min="1792" max="1792" width="31.5703125" style="187" bestFit="1" customWidth="1"/>
    <col min="1793" max="1793" width="39" style="187" customWidth="1"/>
    <col min="1794" max="1794" width="14.42578125" style="187" customWidth="1"/>
    <col min="1795" max="1795" width="10.85546875" style="187" bestFit="1" customWidth="1"/>
    <col min="1796" max="1796" width="22.28515625" style="187" customWidth="1"/>
    <col min="1797" max="1797" width="25.28515625" style="187" customWidth="1"/>
    <col min="1798" max="1798" width="20" style="187" customWidth="1"/>
    <col min="1799" max="1799" width="26.7109375" style="187" customWidth="1"/>
    <col min="1800" max="2047" width="11.42578125" style="187"/>
    <col min="2048" max="2048" width="31.5703125" style="187" bestFit="1" customWidth="1"/>
    <col min="2049" max="2049" width="39" style="187" customWidth="1"/>
    <col min="2050" max="2050" width="14.42578125" style="187" customWidth="1"/>
    <col min="2051" max="2051" width="10.85546875" style="187" bestFit="1" customWidth="1"/>
    <col min="2052" max="2052" width="22.28515625" style="187" customWidth="1"/>
    <col min="2053" max="2053" width="25.28515625" style="187" customWidth="1"/>
    <col min="2054" max="2054" width="20" style="187" customWidth="1"/>
    <col min="2055" max="2055" width="26.7109375" style="187" customWidth="1"/>
    <col min="2056" max="2303" width="11.42578125" style="187"/>
    <col min="2304" max="2304" width="31.5703125" style="187" bestFit="1" customWidth="1"/>
    <col min="2305" max="2305" width="39" style="187" customWidth="1"/>
    <col min="2306" max="2306" width="14.42578125" style="187" customWidth="1"/>
    <col min="2307" max="2307" width="10.85546875" style="187" bestFit="1" customWidth="1"/>
    <col min="2308" max="2308" width="22.28515625" style="187" customWidth="1"/>
    <col min="2309" max="2309" width="25.28515625" style="187" customWidth="1"/>
    <col min="2310" max="2310" width="20" style="187" customWidth="1"/>
    <col min="2311" max="2311" width="26.7109375" style="187" customWidth="1"/>
    <col min="2312" max="2559" width="11.42578125" style="187"/>
    <col min="2560" max="2560" width="31.5703125" style="187" bestFit="1" customWidth="1"/>
    <col min="2561" max="2561" width="39" style="187" customWidth="1"/>
    <col min="2562" max="2562" width="14.42578125" style="187" customWidth="1"/>
    <col min="2563" max="2563" width="10.85546875" style="187" bestFit="1" customWidth="1"/>
    <col min="2564" max="2564" width="22.28515625" style="187" customWidth="1"/>
    <col min="2565" max="2565" width="25.28515625" style="187" customWidth="1"/>
    <col min="2566" max="2566" width="20" style="187" customWidth="1"/>
    <col min="2567" max="2567" width="26.7109375" style="187" customWidth="1"/>
    <col min="2568" max="2815" width="11.42578125" style="187"/>
    <col min="2816" max="2816" width="31.5703125" style="187" bestFit="1" customWidth="1"/>
    <col min="2817" max="2817" width="39" style="187" customWidth="1"/>
    <col min="2818" max="2818" width="14.42578125" style="187" customWidth="1"/>
    <col min="2819" max="2819" width="10.85546875" style="187" bestFit="1" customWidth="1"/>
    <col min="2820" max="2820" width="22.28515625" style="187" customWidth="1"/>
    <col min="2821" max="2821" width="25.28515625" style="187" customWidth="1"/>
    <col min="2822" max="2822" width="20" style="187" customWidth="1"/>
    <col min="2823" max="2823" width="26.7109375" style="187" customWidth="1"/>
    <col min="2824" max="3071" width="11.42578125" style="187"/>
    <col min="3072" max="3072" width="31.5703125" style="187" bestFit="1" customWidth="1"/>
    <col min="3073" max="3073" width="39" style="187" customWidth="1"/>
    <col min="3074" max="3074" width="14.42578125" style="187" customWidth="1"/>
    <col min="3075" max="3075" width="10.85546875" style="187" bestFit="1" customWidth="1"/>
    <col min="3076" max="3076" width="22.28515625" style="187" customWidth="1"/>
    <col min="3077" max="3077" width="25.28515625" style="187" customWidth="1"/>
    <col min="3078" max="3078" width="20" style="187" customWidth="1"/>
    <col min="3079" max="3079" width="26.7109375" style="187" customWidth="1"/>
    <col min="3080" max="3327" width="11.42578125" style="187"/>
    <col min="3328" max="3328" width="31.5703125" style="187" bestFit="1" customWidth="1"/>
    <col min="3329" max="3329" width="39" style="187" customWidth="1"/>
    <col min="3330" max="3330" width="14.42578125" style="187" customWidth="1"/>
    <col min="3331" max="3331" width="10.85546875" style="187" bestFit="1" customWidth="1"/>
    <col min="3332" max="3332" width="22.28515625" style="187" customWidth="1"/>
    <col min="3333" max="3333" width="25.28515625" style="187" customWidth="1"/>
    <col min="3334" max="3334" width="20" style="187" customWidth="1"/>
    <col min="3335" max="3335" width="26.7109375" style="187" customWidth="1"/>
    <col min="3336" max="3583" width="11.42578125" style="187"/>
    <col min="3584" max="3584" width="31.5703125" style="187" bestFit="1" customWidth="1"/>
    <col min="3585" max="3585" width="39" style="187" customWidth="1"/>
    <col min="3586" max="3586" width="14.42578125" style="187" customWidth="1"/>
    <col min="3587" max="3587" width="10.85546875" style="187" bestFit="1" customWidth="1"/>
    <col min="3588" max="3588" width="22.28515625" style="187" customWidth="1"/>
    <col min="3589" max="3589" width="25.28515625" style="187" customWidth="1"/>
    <col min="3590" max="3590" width="20" style="187" customWidth="1"/>
    <col min="3591" max="3591" width="26.7109375" style="187" customWidth="1"/>
    <col min="3592" max="3839" width="11.42578125" style="187"/>
    <col min="3840" max="3840" width="31.5703125" style="187" bestFit="1" customWidth="1"/>
    <col min="3841" max="3841" width="39" style="187" customWidth="1"/>
    <col min="3842" max="3842" width="14.42578125" style="187" customWidth="1"/>
    <col min="3843" max="3843" width="10.85546875" style="187" bestFit="1" customWidth="1"/>
    <col min="3844" max="3844" width="22.28515625" style="187" customWidth="1"/>
    <col min="3845" max="3845" width="25.28515625" style="187" customWidth="1"/>
    <col min="3846" max="3846" width="20" style="187" customWidth="1"/>
    <col min="3847" max="3847" width="26.7109375" style="187" customWidth="1"/>
    <col min="3848" max="4095" width="11.42578125" style="187"/>
    <col min="4096" max="4096" width="31.5703125" style="187" bestFit="1" customWidth="1"/>
    <col min="4097" max="4097" width="39" style="187" customWidth="1"/>
    <col min="4098" max="4098" width="14.42578125" style="187" customWidth="1"/>
    <col min="4099" max="4099" width="10.85546875" style="187" bestFit="1" customWidth="1"/>
    <col min="4100" max="4100" width="22.28515625" style="187" customWidth="1"/>
    <col min="4101" max="4101" width="25.28515625" style="187" customWidth="1"/>
    <col min="4102" max="4102" width="20" style="187" customWidth="1"/>
    <col min="4103" max="4103" width="26.7109375" style="187" customWidth="1"/>
    <col min="4104" max="4351" width="11.42578125" style="187"/>
    <col min="4352" max="4352" width="31.5703125" style="187" bestFit="1" customWidth="1"/>
    <col min="4353" max="4353" width="39" style="187" customWidth="1"/>
    <col min="4354" max="4354" width="14.42578125" style="187" customWidth="1"/>
    <col min="4355" max="4355" width="10.85546875" style="187" bestFit="1" customWidth="1"/>
    <col min="4356" max="4356" width="22.28515625" style="187" customWidth="1"/>
    <col min="4357" max="4357" width="25.28515625" style="187" customWidth="1"/>
    <col min="4358" max="4358" width="20" style="187" customWidth="1"/>
    <col min="4359" max="4359" width="26.7109375" style="187" customWidth="1"/>
    <col min="4360" max="4607" width="11.42578125" style="187"/>
    <col min="4608" max="4608" width="31.5703125" style="187" bestFit="1" customWidth="1"/>
    <col min="4609" max="4609" width="39" style="187" customWidth="1"/>
    <col min="4610" max="4610" width="14.42578125" style="187" customWidth="1"/>
    <col min="4611" max="4611" width="10.85546875" style="187" bestFit="1" customWidth="1"/>
    <col min="4612" max="4612" width="22.28515625" style="187" customWidth="1"/>
    <col min="4613" max="4613" width="25.28515625" style="187" customWidth="1"/>
    <col min="4614" max="4614" width="20" style="187" customWidth="1"/>
    <col min="4615" max="4615" width="26.7109375" style="187" customWidth="1"/>
    <col min="4616" max="4863" width="11.42578125" style="187"/>
    <col min="4864" max="4864" width="31.5703125" style="187" bestFit="1" customWidth="1"/>
    <col min="4865" max="4865" width="39" style="187" customWidth="1"/>
    <col min="4866" max="4866" width="14.42578125" style="187" customWidth="1"/>
    <col min="4867" max="4867" width="10.85546875" style="187" bestFit="1" customWidth="1"/>
    <col min="4868" max="4868" width="22.28515625" style="187" customWidth="1"/>
    <col min="4869" max="4869" width="25.28515625" style="187" customWidth="1"/>
    <col min="4870" max="4870" width="20" style="187" customWidth="1"/>
    <col min="4871" max="4871" width="26.7109375" style="187" customWidth="1"/>
    <col min="4872" max="5119" width="11.42578125" style="187"/>
    <col min="5120" max="5120" width="31.5703125" style="187" bestFit="1" customWidth="1"/>
    <col min="5121" max="5121" width="39" style="187" customWidth="1"/>
    <col min="5122" max="5122" width="14.42578125" style="187" customWidth="1"/>
    <col min="5123" max="5123" width="10.85546875" style="187" bestFit="1" customWidth="1"/>
    <col min="5124" max="5124" width="22.28515625" style="187" customWidth="1"/>
    <col min="5125" max="5125" width="25.28515625" style="187" customWidth="1"/>
    <col min="5126" max="5126" width="20" style="187" customWidth="1"/>
    <col min="5127" max="5127" width="26.7109375" style="187" customWidth="1"/>
    <col min="5128" max="5375" width="11.42578125" style="187"/>
    <col min="5376" max="5376" width="31.5703125" style="187" bestFit="1" customWidth="1"/>
    <col min="5377" max="5377" width="39" style="187" customWidth="1"/>
    <col min="5378" max="5378" width="14.42578125" style="187" customWidth="1"/>
    <col min="5379" max="5379" width="10.85546875" style="187" bestFit="1" customWidth="1"/>
    <col min="5380" max="5380" width="22.28515625" style="187" customWidth="1"/>
    <col min="5381" max="5381" width="25.28515625" style="187" customWidth="1"/>
    <col min="5382" max="5382" width="20" style="187" customWidth="1"/>
    <col min="5383" max="5383" width="26.7109375" style="187" customWidth="1"/>
    <col min="5384" max="5631" width="11.42578125" style="187"/>
    <col min="5632" max="5632" width="31.5703125" style="187" bestFit="1" customWidth="1"/>
    <col min="5633" max="5633" width="39" style="187" customWidth="1"/>
    <col min="5634" max="5634" width="14.42578125" style="187" customWidth="1"/>
    <col min="5635" max="5635" width="10.85546875" style="187" bestFit="1" customWidth="1"/>
    <col min="5636" max="5636" width="22.28515625" style="187" customWidth="1"/>
    <col min="5637" max="5637" width="25.28515625" style="187" customWidth="1"/>
    <col min="5638" max="5638" width="20" style="187" customWidth="1"/>
    <col min="5639" max="5639" width="26.7109375" style="187" customWidth="1"/>
    <col min="5640" max="5887" width="11.42578125" style="187"/>
    <col min="5888" max="5888" width="31.5703125" style="187" bestFit="1" customWidth="1"/>
    <col min="5889" max="5889" width="39" style="187" customWidth="1"/>
    <col min="5890" max="5890" width="14.42578125" style="187" customWidth="1"/>
    <col min="5891" max="5891" width="10.85546875" style="187" bestFit="1" customWidth="1"/>
    <col min="5892" max="5892" width="22.28515625" style="187" customWidth="1"/>
    <col min="5893" max="5893" width="25.28515625" style="187" customWidth="1"/>
    <col min="5894" max="5894" width="20" style="187" customWidth="1"/>
    <col min="5895" max="5895" width="26.7109375" style="187" customWidth="1"/>
    <col min="5896" max="6143" width="11.42578125" style="187"/>
    <col min="6144" max="6144" width="31.5703125" style="187" bestFit="1" customWidth="1"/>
    <col min="6145" max="6145" width="39" style="187" customWidth="1"/>
    <col min="6146" max="6146" width="14.42578125" style="187" customWidth="1"/>
    <col min="6147" max="6147" width="10.85546875" style="187" bestFit="1" customWidth="1"/>
    <col min="6148" max="6148" width="22.28515625" style="187" customWidth="1"/>
    <col min="6149" max="6149" width="25.28515625" style="187" customWidth="1"/>
    <col min="6150" max="6150" width="20" style="187" customWidth="1"/>
    <col min="6151" max="6151" width="26.7109375" style="187" customWidth="1"/>
    <col min="6152" max="6399" width="11.42578125" style="187"/>
    <col min="6400" max="6400" width="31.5703125" style="187" bestFit="1" customWidth="1"/>
    <col min="6401" max="6401" width="39" style="187" customWidth="1"/>
    <col min="6402" max="6402" width="14.42578125" style="187" customWidth="1"/>
    <col min="6403" max="6403" width="10.85546875" style="187" bestFit="1" customWidth="1"/>
    <col min="6404" max="6404" width="22.28515625" style="187" customWidth="1"/>
    <col min="6405" max="6405" width="25.28515625" style="187" customWidth="1"/>
    <col min="6406" max="6406" width="20" style="187" customWidth="1"/>
    <col min="6407" max="6407" width="26.7109375" style="187" customWidth="1"/>
    <col min="6408" max="6655" width="11.42578125" style="187"/>
    <col min="6656" max="6656" width="31.5703125" style="187" bestFit="1" customWidth="1"/>
    <col min="6657" max="6657" width="39" style="187" customWidth="1"/>
    <col min="6658" max="6658" width="14.42578125" style="187" customWidth="1"/>
    <col min="6659" max="6659" width="10.85546875" style="187" bestFit="1" customWidth="1"/>
    <col min="6660" max="6660" width="22.28515625" style="187" customWidth="1"/>
    <col min="6661" max="6661" width="25.28515625" style="187" customWidth="1"/>
    <col min="6662" max="6662" width="20" style="187" customWidth="1"/>
    <col min="6663" max="6663" width="26.7109375" style="187" customWidth="1"/>
    <col min="6664" max="6911" width="11.42578125" style="187"/>
    <col min="6912" max="6912" width="31.5703125" style="187" bestFit="1" customWidth="1"/>
    <col min="6913" max="6913" width="39" style="187" customWidth="1"/>
    <col min="6914" max="6914" width="14.42578125" style="187" customWidth="1"/>
    <col min="6915" max="6915" width="10.85546875" style="187" bestFit="1" customWidth="1"/>
    <col min="6916" max="6916" width="22.28515625" style="187" customWidth="1"/>
    <col min="6917" max="6917" width="25.28515625" style="187" customWidth="1"/>
    <col min="6918" max="6918" width="20" style="187" customWidth="1"/>
    <col min="6919" max="6919" width="26.7109375" style="187" customWidth="1"/>
    <col min="6920" max="7167" width="11.42578125" style="187"/>
    <col min="7168" max="7168" width="31.5703125" style="187" bestFit="1" customWidth="1"/>
    <col min="7169" max="7169" width="39" style="187" customWidth="1"/>
    <col min="7170" max="7170" width="14.42578125" style="187" customWidth="1"/>
    <col min="7171" max="7171" width="10.85546875" style="187" bestFit="1" customWidth="1"/>
    <col min="7172" max="7172" width="22.28515625" style="187" customWidth="1"/>
    <col min="7173" max="7173" width="25.28515625" style="187" customWidth="1"/>
    <col min="7174" max="7174" width="20" style="187" customWidth="1"/>
    <col min="7175" max="7175" width="26.7109375" style="187" customWidth="1"/>
    <col min="7176" max="7423" width="11.42578125" style="187"/>
    <col min="7424" max="7424" width="31.5703125" style="187" bestFit="1" customWidth="1"/>
    <col min="7425" max="7425" width="39" style="187" customWidth="1"/>
    <col min="7426" max="7426" width="14.42578125" style="187" customWidth="1"/>
    <col min="7427" max="7427" width="10.85546875" style="187" bestFit="1" customWidth="1"/>
    <col min="7428" max="7428" width="22.28515625" style="187" customWidth="1"/>
    <col min="7429" max="7429" width="25.28515625" style="187" customWidth="1"/>
    <col min="7430" max="7430" width="20" style="187" customWidth="1"/>
    <col min="7431" max="7431" width="26.7109375" style="187" customWidth="1"/>
    <col min="7432" max="7679" width="11.42578125" style="187"/>
    <col min="7680" max="7680" width="31.5703125" style="187" bestFit="1" customWidth="1"/>
    <col min="7681" max="7681" width="39" style="187" customWidth="1"/>
    <col min="7682" max="7682" width="14.42578125" style="187" customWidth="1"/>
    <col min="7683" max="7683" width="10.85546875" style="187" bestFit="1" customWidth="1"/>
    <col min="7684" max="7684" width="22.28515625" style="187" customWidth="1"/>
    <col min="7685" max="7685" width="25.28515625" style="187" customWidth="1"/>
    <col min="7686" max="7686" width="20" style="187" customWidth="1"/>
    <col min="7687" max="7687" width="26.7109375" style="187" customWidth="1"/>
    <col min="7688" max="7935" width="11.42578125" style="187"/>
    <col min="7936" max="7936" width="31.5703125" style="187" bestFit="1" customWidth="1"/>
    <col min="7937" max="7937" width="39" style="187" customWidth="1"/>
    <col min="7938" max="7938" width="14.42578125" style="187" customWidth="1"/>
    <col min="7939" max="7939" width="10.85546875" style="187" bestFit="1" customWidth="1"/>
    <col min="7940" max="7940" width="22.28515625" style="187" customWidth="1"/>
    <col min="7941" max="7941" width="25.28515625" style="187" customWidth="1"/>
    <col min="7942" max="7942" width="20" style="187" customWidth="1"/>
    <col min="7943" max="7943" width="26.7109375" style="187" customWidth="1"/>
    <col min="7944" max="8191" width="11.42578125" style="187"/>
    <col min="8192" max="8192" width="31.5703125" style="187" bestFit="1" customWidth="1"/>
    <col min="8193" max="8193" width="39" style="187" customWidth="1"/>
    <col min="8194" max="8194" width="14.42578125" style="187" customWidth="1"/>
    <col min="8195" max="8195" width="10.85546875" style="187" bestFit="1" customWidth="1"/>
    <col min="8196" max="8196" width="22.28515625" style="187" customWidth="1"/>
    <col min="8197" max="8197" width="25.28515625" style="187" customWidth="1"/>
    <col min="8198" max="8198" width="20" style="187" customWidth="1"/>
    <col min="8199" max="8199" width="26.7109375" style="187" customWidth="1"/>
    <col min="8200" max="8447" width="11.42578125" style="187"/>
    <col min="8448" max="8448" width="31.5703125" style="187" bestFit="1" customWidth="1"/>
    <col min="8449" max="8449" width="39" style="187" customWidth="1"/>
    <col min="8450" max="8450" width="14.42578125" style="187" customWidth="1"/>
    <col min="8451" max="8451" width="10.85546875" style="187" bestFit="1" customWidth="1"/>
    <col min="8452" max="8452" width="22.28515625" style="187" customWidth="1"/>
    <col min="8453" max="8453" width="25.28515625" style="187" customWidth="1"/>
    <col min="8454" max="8454" width="20" style="187" customWidth="1"/>
    <col min="8455" max="8455" width="26.7109375" style="187" customWidth="1"/>
    <col min="8456" max="8703" width="11.42578125" style="187"/>
    <col min="8704" max="8704" width="31.5703125" style="187" bestFit="1" customWidth="1"/>
    <col min="8705" max="8705" width="39" style="187" customWidth="1"/>
    <col min="8706" max="8706" width="14.42578125" style="187" customWidth="1"/>
    <col min="8707" max="8707" width="10.85546875" style="187" bestFit="1" customWidth="1"/>
    <col min="8708" max="8708" width="22.28515625" style="187" customWidth="1"/>
    <col min="8709" max="8709" width="25.28515625" style="187" customWidth="1"/>
    <col min="8710" max="8710" width="20" style="187" customWidth="1"/>
    <col min="8711" max="8711" width="26.7109375" style="187" customWidth="1"/>
    <col min="8712" max="8959" width="11.42578125" style="187"/>
    <col min="8960" max="8960" width="31.5703125" style="187" bestFit="1" customWidth="1"/>
    <col min="8961" max="8961" width="39" style="187" customWidth="1"/>
    <col min="8962" max="8962" width="14.42578125" style="187" customWidth="1"/>
    <col min="8963" max="8963" width="10.85546875" style="187" bestFit="1" customWidth="1"/>
    <col min="8964" max="8964" width="22.28515625" style="187" customWidth="1"/>
    <col min="8965" max="8965" width="25.28515625" style="187" customWidth="1"/>
    <col min="8966" max="8966" width="20" style="187" customWidth="1"/>
    <col min="8967" max="8967" width="26.7109375" style="187" customWidth="1"/>
    <col min="8968" max="9215" width="11.42578125" style="187"/>
    <col min="9216" max="9216" width="31.5703125" style="187" bestFit="1" customWidth="1"/>
    <col min="9217" max="9217" width="39" style="187" customWidth="1"/>
    <col min="9218" max="9218" width="14.42578125" style="187" customWidth="1"/>
    <col min="9219" max="9219" width="10.85546875" style="187" bestFit="1" customWidth="1"/>
    <col min="9220" max="9220" width="22.28515625" style="187" customWidth="1"/>
    <col min="9221" max="9221" width="25.28515625" style="187" customWidth="1"/>
    <col min="9222" max="9222" width="20" style="187" customWidth="1"/>
    <col min="9223" max="9223" width="26.7109375" style="187" customWidth="1"/>
    <col min="9224" max="9471" width="11.42578125" style="187"/>
    <col min="9472" max="9472" width="31.5703125" style="187" bestFit="1" customWidth="1"/>
    <col min="9473" max="9473" width="39" style="187" customWidth="1"/>
    <col min="9474" max="9474" width="14.42578125" style="187" customWidth="1"/>
    <col min="9475" max="9475" width="10.85546875" style="187" bestFit="1" customWidth="1"/>
    <col min="9476" max="9476" width="22.28515625" style="187" customWidth="1"/>
    <col min="9477" max="9477" width="25.28515625" style="187" customWidth="1"/>
    <col min="9478" max="9478" width="20" style="187" customWidth="1"/>
    <col min="9479" max="9479" width="26.7109375" style="187" customWidth="1"/>
    <col min="9480" max="9727" width="11.42578125" style="187"/>
    <col min="9728" max="9728" width="31.5703125" style="187" bestFit="1" customWidth="1"/>
    <col min="9729" max="9729" width="39" style="187" customWidth="1"/>
    <col min="9730" max="9730" width="14.42578125" style="187" customWidth="1"/>
    <col min="9731" max="9731" width="10.85546875" style="187" bestFit="1" customWidth="1"/>
    <col min="9732" max="9732" width="22.28515625" style="187" customWidth="1"/>
    <col min="9733" max="9733" width="25.28515625" style="187" customWidth="1"/>
    <col min="9734" max="9734" width="20" style="187" customWidth="1"/>
    <col min="9735" max="9735" width="26.7109375" style="187" customWidth="1"/>
    <col min="9736" max="9983" width="11.42578125" style="187"/>
    <col min="9984" max="9984" width="31.5703125" style="187" bestFit="1" customWidth="1"/>
    <col min="9985" max="9985" width="39" style="187" customWidth="1"/>
    <col min="9986" max="9986" width="14.42578125" style="187" customWidth="1"/>
    <col min="9987" max="9987" width="10.85546875" style="187" bestFit="1" customWidth="1"/>
    <col min="9988" max="9988" width="22.28515625" style="187" customWidth="1"/>
    <col min="9989" max="9989" width="25.28515625" style="187" customWidth="1"/>
    <col min="9990" max="9990" width="20" style="187" customWidth="1"/>
    <col min="9991" max="9991" width="26.7109375" style="187" customWidth="1"/>
    <col min="9992" max="10239" width="11.42578125" style="187"/>
    <col min="10240" max="10240" width="31.5703125" style="187" bestFit="1" customWidth="1"/>
    <col min="10241" max="10241" width="39" style="187" customWidth="1"/>
    <col min="10242" max="10242" width="14.42578125" style="187" customWidth="1"/>
    <col min="10243" max="10243" width="10.85546875" style="187" bestFit="1" customWidth="1"/>
    <col min="10244" max="10244" width="22.28515625" style="187" customWidth="1"/>
    <col min="10245" max="10245" width="25.28515625" style="187" customWidth="1"/>
    <col min="10246" max="10246" width="20" style="187" customWidth="1"/>
    <col min="10247" max="10247" width="26.7109375" style="187" customWidth="1"/>
    <col min="10248" max="10495" width="11.42578125" style="187"/>
    <col min="10496" max="10496" width="31.5703125" style="187" bestFit="1" customWidth="1"/>
    <col min="10497" max="10497" width="39" style="187" customWidth="1"/>
    <col min="10498" max="10498" width="14.42578125" style="187" customWidth="1"/>
    <col min="10499" max="10499" width="10.85546875" style="187" bestFit="1" customWidth="1"/>
    <col min="10500" max="10500" width="22.28515625" style="187" customWidth="1"/>
    <col min="10501" max="10501" width="25.28515625" style="187" customWidth="1"/>
    <col min="10502" max="10502" width="20" style="187" customWidth="1"/>
    <col min="10503" max="10503" width="26.7109375" style="187" customWidth="1"/>
    <col min="10504" max="10751" width="11.42578125" style="187"/>
    <col min="10752" max="10752" width="31.5703125" style="187" bestFit="1" customWidth="1"/>
    <col min="10753" max="10753" width="39" style="187" customWidth="1"/>
    <col min="10754" max="10754" width="14.42578125" style="187" customWidth="1"/>
    <col min="10755" max="10755" width="10.85546875" style="187" bestFit="1" customWidth="1"/>
    <col min="10756" max="10756" width="22.28515625" style="187" customWidth="1"/>
    <col min="10757" max="10757" width="25.28515625" style="187" customWidth="1"/>
    <col min="10758" max="10758" width="20" style="187" customWidth="1"/>
    <col min="10759" max="10759" width="26.7109375" style="187" customWidth="1"/>
    <col min="10760" max="11007" width="11.42578125" style="187"/>
    <col min="11008" max="11008" width="31.5703125" style="187" bestFit="1" customWidth="1"/>
    <col min="11009" max="11009" width="39" style="187" customWidth="1"/>
    <col min="11010" max="11010" width="14.42578125" style="187" customWidth="1"/>
    <col min="11011" max="11011" width="10.85546875" style="187" bestFit="1" customWidth="1"/>
    <col min="11012" max="11012" width="22.28515625" style="187" customWidth="1"/>
    <col min="11013" max="11013" width="25.28515625" style="187" customWidth="1"/>
    <col min="11014" max="11014" width="20" style="187" customWidth="1"/>
    <col min="11015" max="11015" width="26.7109375" style="187" customWidth="1"/>
    <col min="11016" max="11263" width="11.42578125" style="187"/>
    <col min="11264" max="11264" width="31.5703125" style="187" bestFit="1" customWidth="1"/>
    <col min="11265" max="11265" width="39" style="187" customWidth="1"/>
    <col min="11266" max="11266" width="14.42578125" style="187" customWidth="1"/>
    <col min="11267" max="11267" width="10.85546875" style="187" bestFit="1" customWidth="1"/>
    <col min="11268" max="11268" width="22.28515625" style="187" customWidth="1"/>
    <col min="11269" max="11269" width="25.28515625" style="187" customWidth="1"/>
    <col min="11270" max="11270" width="20" style="187" customWidth="1"/>
    <col min="11271" max="11271" width="26.7109375" style="187" customWidth="1"/>
    <col min="11272" max="11519" width="11.42578125" style="187"/>
    <col min="11520" max="11520" width="31.5703125" style="187" bestFit="1" customWidth="1"/>
    <col min="11521" max="11521" width="39" style="187" customWidth="1"/>
    <col min="11522" max="11522" width="14.42578125" style="187" customWidth="1"/>
    <col min="11523" max="11523" width="10.85546875" style="187" bestFit="1" customWidth="1"/>
    <col min="11524" max="11524" width="22.28515625" style="187" customWidth="1"/>
    <col min="11525" max="11525" width="25.28515625" style="187" customWidth="1"/>
    <col min="11526" max="11526" width="20" style="187" customWidth="1"/>
    <col min="11527" max="11527" width="26.7109375" style="187" customWidth="1"/>
    <col min="11528" max="11775" width="11.42578125" style="187"/>
    <col min="11776" max="11776" width="31.5703125" style="187" bestFit="1" customWidth="1"/>
    <col min="11777" max="11777" width="39" style="187" customWidth="1"/>
    <col min="11778" max="11778" width="14.42578125" style="187" customWidth="1"/>
    <col min="11779" max="11779" width="10.85546875" style="187" bestFit="1" customWidth="1"/>
    <col min="11780" max="11780" width="22.28515625" style="187" customWidth="1"/>
    <col min="11781" max="11781" width="25.28515625" style="187" customWidth="1"/>
    <col min="11782" max="11782" width="20" style="187" customWidth="1"/>
    <col min="11783" max="11783" width="26.7109375" style="187" customWidth="1"/>
    <col min="11784" max="12031" width="11.42578125" style="187"/>
    <col min="12032" max="12032" width="31.5703125" style="187" bestFit="1" customWidth="1"/>
    <col min="12033" max="12033" width="39" style="187" customWidth="1"/>
    <col min="12034" max="12034" width="14.42578125" style="187" customWidth="1"/>
    <col min="12035" max="12035" width="10.85546875" style="187" bestFit="1" customWidth="1"/>
    <col min="12036" max="12036" width="22.28515625" style="187" customWidth="1"/>
    <col min="12037" max="12037" width="25.28515625" style="187" customWidth="1"/>
    <col min="12038" max="12038" width="20" style="187" customWidth="1"/>
    <col min="12039" max="12039" width="26.7109375" style="187" customWidth="1"/>
    <col min="12040" max="12287" width="11.42578125" style="187"/>
    <col min="12288" max="12288" width="31.5703125" style="187" bestFit="1" customWidth="1"/>
    <col min="12289" max="12289" width="39" style="187" customWidth="1"/>
    <col min="12290" max="12290" width="14.42578125" style="187" customWidth="1"/>
    <col min="12291" max="12291" width="10.85546875" style="187" bestFit="1" customWidth="1"/>
    <col min="12292" max="12292" width="22.28515625" style="187" customWidth="1"/>
    <col min="12293" max="12293" width="25.28515625" style="187" customWidth="1"/>
    <col min="12294" max="12294" width="20" style="187" customWidth="1"/>
    <col min="12295" max="12295" width="26.7109375" style="187" customWidth="1"/>
    <col min="12296" max="12543" width="11.42578125" style="187"/>
    <col min="12544" max="12544" width="31.5703125" style="187" bestFit="1" customWidth="1"/>
    <col min="12545" max="12545" width="39" style="187" customWidth="1"/>
    <col min="12546" max="12546" width="14.42578125" style="187" customWidth="1"/>
    <col min="12547" max="12547" width="10.85546875" style="187" bestFit="1" customWidth="1"/>
    <col min="12548" max="12548" width="22.28515625" style="187" customWidth="1"/>
    <col min="12549" max="12549" width="25.28515625" style="187" customWidth="1"/>
    <col min="12550" max="12550" width="20" style="187" customWidth="1"/>
    <col min="12551" max="12551" width="26.7109375" style="187" customWidth="1"/>
    <col min="12552" max="12799" width="11.42578125" style="187"/>
    <col min="12800" max="12800" width="31.5703125" style="187" bestFit="1" customWidth="1"/>
    <col min="12801" max="12801" width="39" style="187" customWidth="1"/>
    <col min="12802" max="12802" width="14.42578125" style="187" customWidth="1"/>
    <col min="12803" max="12803" width="10.85546875" style="187" bestFit="1" customWidth="1"/>
    <col min="12804" max="12804" width="22.28515625" style="187" customWidth="1"/>
    <col min="12805" max="12805" width="25.28515625" style="187" customWidth="1"/>
    <col min="12806" max="12806" width="20" style="187" customWidth="1"/>
    <col min="12807" max="12807" width="26.7109375" style="187" customWidth="1"/>
    <col min="12808" max="13055" width="11.42578125" style="187"/>
    <col min="13056" max="13056" width="31.5703125" style="187" bestFit="1" customWidth="1"/>
    <col min="13057" max="13057" width="39" style="187" customWidth="1"/>
    <col min="13058" max="13058" width="14.42578125" style="187" customWidth="1"/>
    <col min="13059" max="13059" width="10.85546875" style="187" bestFit="1" customWidth="1"/>
    <col min="13060" max="13060" width="22.28515625" style="187" customWidth="1"/>
    <col min="13061" max="13061" width="25.28515625" style="187" customWidth="1"/>
    <col min="13062" max="13062" width="20" style="187" customWidth="1"/>
    <col min="13063" max="13063" width="26.7109375" style="187" customWidth="1"/>
    <col min="13064" max="13311" width="11.42578125" style="187"/>
    <col min="13312" max="13312" width="31.5703125" style="187" bestFit="1" customWidth="1"/>
    <col min="13313" max="13313" width="39" style="187" customWidth="1"/>
    <col min="13314" max="13314" width="14.42578125" style="187" customWidth="1"/>
    <col min="13315" max="13315" width="10.85546875" style="187" bestFit="1" customWidth="1"/>
    <col min="13316" max="13316" width="22.28515625" style="187" customWidth="1"/>
    <col min="13317" max="13317" width="25.28515625" style="187" customWidth="1"/>
    <col min="13318" max="13318" width="20" style="187" customWidth="1"/>
    <col min="13319" max="13319" width="26.7109375" style="187" customWidth="1"/>
    <col min="13320" max="13567" width="11.42578125" style="187"/>
    <col min="13568" max="13568" width="31.5703125" style="187" bestFit="1" customWidth="1"/>
    <col min="13569" max="13569" width="39" style="187" customWidth="1"/>
    <col min="13570" max="13570" width="14.42578125" style="187" customWidth="1"/>
    <col min="13571" max="13571" width="10.85546875" style="187" bestFit="1" customWidth="1"/>
    <col min="13572" max="13572" width="22.28515625" style="187" customWidth="1"/>
    <col min="13573" max="13573" width="25.28515625" style="187" customWidth="1"/>
    <col min="13574" max="13574" width="20" style="187" customWidth="1"/>
    <col min="13575" max="13575" width="26.7109375" style="187" customWidth="1"/>
    <col min="13576" max="13823" width="11.42578125" style="187"/>
    <col min="13824" max="13824" width="31.5703125" style="187" bestFit="1" customWidth="1"/>
    <col min="13825" max="13825" width="39" style="187" customWidth="1"/>
    <col min="13826" max="13826" width="14.42578125" style="187" customWidth="1"/>
    <col min="13827" max="13827" width="10.85546875" style="187" bestFit="1" customWidth="1"/>
    <col min="13828" max="13828" width="22.28515625" style="187" customWidth="1"/>
    <col min="13829" max="13829" width="25.28515625" style="187" customWidth="1"/>
    <col min="13830" max="13830" width="20" style="187" customWidth="1"/>
    <col min="13831" max="13831" width="26.7109375" style="187" customWidth="1"/>
    <col min="13832" max="14079" width="11.42578125" style="187"/>
    <col min="14080" max="14080" width="31.5703125" style="187" bestFit="1" customWidth="1"/>
    <col min="14081" max="14081" width="39" style="187" customWidth="1"/>
    <col min="14082" max="14082" width="14.42578125" style="187" customWidth="1"/>
    <col min="14083" max="14083" width="10.85546875" style="187" bestFit="1" customWidth="1"/>
    <col min="14084" max="14084" width="22.28515625" style="187" customWidth="1"/>
    <col min="14085" max="14085" width="25.28515625" style="187" customWidth="1"/>
    <col min="14086" max="14086" width="20" style="187" customWidth="1"/>
    <col min="14087" max="14087" width="26.7109375" style="187" customWidth="1"/>
    <col min="14088" max="14335" width="11.42578125" style="187"/>
    <col min="14336" max="14336" width="31.5703125" style="187" bestFit="1" customWidth="1"/>
    <col min="14337" max="14337" width="39" style="187" customWidth="1"/>
    <col min="14338" max="14338" width="14.42578125" style="187" customWidth="1"/>
    <col min="14339" max="14339" width="10.85546875" style="187" bestFit="1" customWidth="1"/>
    <col min="14340" max="14340" width="22.28515625" style="187" customWidth="1"/>
    <col min="14341" max="14341" width="25.28515625" style="187" customWidth="1"/>
    <col min="14342" max="14342" width="20" style="187" customWidth="1"/>
    <col min="14343" max="14343" width="26.7109375" style="187" customWidth="1"/>
    <col min="14344" max="14591" width="11.42578125" style="187"/>
    <col min="14592" max="14592" width="31.5703125" style="187" bestFit="1" customWidth="1"/>
    <col min="14593" max="14593" width="39" style="187" customWidth="1"/>
    <col min="14594" max="14594" width="14.42578125" style="187" customWidth="1"/>
    <col min="14595" max="14595" width="10.85546875" style="187" bestFit="1" customWidth="1"/>
    <col min="14596" max="14596" width="22.28515625" style="187" customWidth="1"/>
    <col min="14597" max="14597" width="25.28515625" style="187" customWidth="1"/>
    <col min="14598" max="14598" width="20" style="187" customWidth="1"/>
    <col min="14599" max="14599" width="26.7109375" style="187" customWidth="1"/>
    <col min="14600" max="14847" width="11.42578125" style="187"/>
    <col min="14848" max="14848" width="31.5703125" style="187" bestFit="1" customWidth="1"/>
    <col min="14849" max="14849" width="39" style="187" customWidth="1"/>
    <col min="14850" max="14850" width="14.42578125" style="187" customWidth="1"/>
    <col min="14851" max="14851" width="10.85546875" style="187" bestFit="1" customWidth="1"/>
    <col min="14852" max="14852" width="22.28515625" style="187" customWidth="1"/>
    <col min="14853" max="14853" width="25.28515625" style="187" customWidth="1"/>
    <col min="14854" max="14854" width="20" style="187" customWidth="1"/>
    <col min="14855" max="14855" width="26.7109375" style="187" customWidth="1"/>
    <col min="14856" max="15103" width="11.42578125" style="187"/>
    <col min="15104" max="15104" width="31.5703125" style="187" bestFit="1" customWidth="1"/>
    <col min="15105" max="15105" width="39" style="187" customWidth="1"/>
    <col min="15106" max="15106" width="14.42578125" style="187" customWidth="1"/>
    <col min="15107" max="15107" width="10.85546875" style="187" bestFit="1" customWidth="1"/>
    <col min="15108" max="15108" width="22.28515625" style="187" customWidth="1"/>
    <col min="15109" max="15109" width="25.28515625" style="187" customWidth="1"/>
    <col min="15110" max="15110" width="20" style="187" customWidth="1"/>
    <col min="15111" max="15111" width="26.7109375" style="187" customWidth="1"/>
    <col min="15112" max="15359" width="11.42578125" style="187"/>
    <col min="15360" max="15360" width="31.5703125" style="187" bestFit="1" customWidth="1"/>
    <col min="15361" max="15361" width="39" style="187" customWidth="1"/>
    <col min="15362" max="15362" width="14.42578125" style="187" customWidth="1"/>
    <col min="15363" max="15363" width="10.85546875" style="187" bestFit="1" customWidth="1"/>
    <col min="15364" max="15364" width="22.28515625" style="187" customWidth="1"/>
    <col min="15365" max="15365" width="25.28515625" style="187" customWidth="1"/>
    <col min="15366" max="15366" width="20" style="187" customWidth="1"/>
    <col min="15367" max="15367" width="26.7109375" style="187" customWidth="1"/>
    <col min="15368" max="15615" width="11.42578125" style="187"/>
    <col min="15616" max="15616" width="31.5703125" style="187" bestFit="1" customWidth="1"/>
    <col min="15617" max="15617" width="39" style="187" customWidth="1"/>
    <col min="15618" max="15618" width="14.42578125" style="187" customWidth="1"/>
    <col min="15619" max="15619" width="10.85546875" style="187" bestFit="1" customWidth="1"/>
    <col min="15620" max="15620" width="22.28515625" style="187" customWidth="1"/>
    <col min="15621" max="15621" width="25.28515625" style="187" customWidth="1"/>
    <col min="15622" max="15622" width="20" style="187" customWidth="1"/>
    <col min="15623" max="15623" width="26.7109375" style="187" customWidth="1"/>
    <col min="15624" max="15871" width="11.42578125" style="187"/>
    <col min="15872" max="15872" width="31.5703125" style="187" bestFit="1" customWidth="1"/>
    <col min="15873" max="15873" width="39" style="187" customWidth="1"/>
    <col min="15874" max="15874" width="14.42578125" style="187" customWidth="1"/>
    <col min="15875" max="15875" width="10.85546875" style="187" bestFit="1" customWidth="1"/>
    <col min="15876" max="15876" width="22.28515625" style="187" customWidth="1"/>
    <col min="15877" max="15877" width="25.28515625" style="187" customWidth="1"/>
    <col min="15878" max="15878" width="20" style="187" customWidth="1"/>
    <col min="15879" max="15879" width="26.7109375" style="187" customWidth="1"/>
    <col min="15880" max="16127" width="11.42578125" style="187"/>
    <col min="16128" max="16128" width="31.5703125" style="187" bestFit="1" customWidth="1"/>
    <col min="16129" max="16129" width="39" style="187" customWidth="1"/>
    <col min="16130" max="16130" width="14.42578125" style="187" customWidth="1"/>
    <col min="16131" max="16131" width="10.85546875" style="187" bestFit="1" customWidth="1"/>
    <col min="16132" max="16132" width="22.28515625" style="187" customWidth="1"/>
    <col min="16133" max="16133" width="25.28515625" style="187" customWidth="1"/>
    <col min="16134" max="16134" width="20" style="187" customWidth="1"/>
    <col min="16135" max="16135" width="26.7109375" style="187" customWidth="1"/>
    <col min="16136" max="16384" width="11.42578125" style="187"/>
  </cols>
  <sheetData>
    <row r="1" spans="1:12" s="204" customFormat="1" ht="83.25" customHeight="1" thickTop="1" thickBot="1" x14ac:dyDescent="0.3">
      <c r="A1" s="282" t="s">
        <v>0</v>
      </c>
      <c r="B1" s="282" t="s">
        <v>1</v>
      </c>
      <c r="C1" s="285" t="s">
        <v>189</v>
      </c>
      <c r="D1" s="288" t="s">
        <v>186</v>
      </c>
      <c r="E1" s="299" t="s">
        <v>330</v>
      </c>
      <c r="F1" s="300"/>
      <c r="G1" s="301"/>
    </row>
    <row r="2" spans="1:12" s="204" customFormat="1" ht="15" customHeight="1" thickTop="1" x14ac:dyDescent="0.25">
      <c r="A2" s="307"/>
      <c r="B2" s="283"/>
      <c r="C2" s="286"/>
      <c r="D2" s="289"/>
      <c r="E2" s="291" t="s">
        <v>2</v>
      </c>
      <c r="F2" s="292"/>
      <c r="G2" s="302" t="s">
        <v>3</v>
      </c>
    </row>
    <row r="3" spans="1:12" s="204" customFormat="1" ht="15" customHeight="1" x14ac:dyDescent="0.25">
      <c r="A3" s="307"/>
      <c r="B3" s="283"/>
      <c r="C3" s="286"/>
      <c r="D3" s="289"/>
      <c r="E3" s="291"/>
      <c r="F3" s="292"/>
      <c r="G3" s="303"/>
    </row>
    <row r="4" spans="1:12" s="204" customFormat="1" ht="15" customHeight="1" x14ac:dyDescent="0.25">
      <c r="A4" s="307"/>
      <c r="B4" s="283"/>
      <c r="C4" s="286"/>
      <c r="D4" s="289"/>
      <c r="E4" s="291"/>
      <c r="F4" s="292"/>
      <c r="G4" s="303"/>
    </row>
    <row r="5" spans="1:12" s="204" customFormat="1" ht="15" customHeight="1" x14ac:dyDescent="0.25">
      <c r="A5" s="307"/>
      <c r="B5" s="283"/>
      <c r="C5" s="286"/>
      <c r="D5" s="289"/>
      <c r="E5" s="291"/>
      <c r="F5" s="292"/>
      <c r="G5" s="303"/>
    </row>
    <row r="6" spans="1:12" s="204" customFormat="1" ht="15" customHeight="1" x14ac:dyDescent="0.25">
      <c r="A6" s="307"/>
      <c r="B6" s="283"/>
      <c r="C6" s="286"/>
      <c r="D6" s="289"/>
      <c r="E6" s="291"/>
      <c r="F6" s="292"/>
      <c r="G6" s="303"/>
    </row>
    <row r="7" spans="1:12" s="204" customFormat="1" ht="15" customHeight="1" x14ac:dyDescent="0.25">
      <c r="A7" s="307"/>
      <c r="B7" s="283"/>
      <c r="C7" s="286"/>
      <c r="D7" s="289"/>
      <c r="E7" s="291"/>
      <c r="F7" s="292"/>
      <c r="G7" s="303"/>
    </row>
    <row r="8" spans="1:12" s="204" customFormat="1" ht="15" customHeight="1" x14ac:dyDescent="0.25">
      <c r="A8" s="307"/>
      <c r="B8" s="283"/>
      <c r="C8" s="286"/>
      <c r="D8" s="289"/>
      <c r="E8" s="291"/>
      <c r="F8" s="292"/>
      <c r="G8" s="303"/>
    </row>
    <row r="9" spans="1:12" s="204" customFormat="1" ht="15.75" customHeight="1" thickBot="1" x14ac:dyDescent="0.3">
      <c r="A9" s="307"/>
      <c r="B9" s="283"/>
      <c r="C9" s="286"/>
      <c r="D9" s="289"/>
      <c r="E9" s="293"/>
      <c r="F9" s="294"/>
      <c r="G9" s="304"/>
    </row>
    <row r="10" spans="1:12" s="204" customFormat="1" ht="57.75" customHeight="1" thickTop="1" thickBot="1" x14ac:dyDescent="0.3">
      <c r="A10" s="284"/>
      <c r="B10" s="284"/>
      <c r="C10" s="286"/>
      <c r="D10" s="290"/>
      <c r="E10" s="295" t="s">
        <v>322</v>
      </c>
      <c r="F10" s="296"/>
      <c r="G10" s="305" t="s">
        <v>323</v>
      </c>
    </row>
    <row r="11" spans="1:12" s="204" customFormat="1" ht="15.75" thickBot="1" x14ac:dyDescent="0.3">
      <c r="A11" s="223"/>
      <c r="B11" s="223"/>
      <c r="C11" s="287"/>
      <c r="D11" s="223" t="s">
        <v>187</v>
      </c>
      <c r="E11" s="224" t="s">
        <v>17</v>
      </c>
      <c r="F11" s="225" t="s">
        <v>19</v>
      </c>
      <c r="G11" s="306"/>
    </row>
    <row r="12" spans="1:12" s="97" customFormat="1" ht="15.75" thickBot="1" x14ac:dyDescent="0.3">
      <c r="A12" s="72" t="s">
        <v>51</v>
      </c>
      <c r="B12" s="111" t="s">
        <v>38</v>
      </c>
      <c r="C12" s="53"/>
      <c r="D12" s="98"/>
      <c r="E12" s="105"/>
      <c r="F12" s="106"/>
      <c r="G12" s="104"/>
    </row>
    <row r="13" spans="1:12" s="97" customFormat="1" ht="15.75" thickBot="1" x14ac:dyDescent="0.3">
      <c r="A13" s="72" t="s">
        <v>51</v>
      </c>
      <c r="B13" s="111" t="s">
        <v>39</v>
      </c>
      <c r="C13" s="53"/>
      <c r="D13" s="98"/>
      <c r="E13" s="105"/>
      <c r="F13" s="105"/>
      <c r="G13" s="99"/>
    </row>
    <row r="14" spans="1:12" s="97" customFormat="1" ht="15.75" thickBot="1" x14ac:dyDescent="0.3">
      <c r="A14" s="72" t="s">
        <v>51</v>
      </c>
      <c r="B14" s="111" t="s">
        <v>40</v>
      </c>
      <c r="C14" s="53"/>
      <c r="D14" s="98"/>
      <c r="E14" s="105"/>
      <c r="F14" s="105"/>
      <c r="G14" s="99"/>
    </row>
    <row r="15" spans="1:12" s="97" customFormat="1" ht="15.75" thickBot="1" x14ac:dyDescent="0.3">
      <c r="A15" s="72" t="s">
        <v>51</v>
      </c>
      <c r="B15" s="111" t="s">
        <v>41</v>
      </c>
      <c r="C15" s="53"/>
      <c r="D15" s="98"/>
      <c r="E15" s="105"/>
      <c r="F15" s="105"/>
      <c r="G15" s="99"/>
    </row>
    <row r="16" spans="1:12" s="97" customFormat="1" ht="15.75" thickBot="1" x14ac:dyDescent="0.3">
      <c r="A16" s="72" t="s">
        <v>51</v>
      </c>
      <c r="B16" s="111" t="s">
        <v>42</v>
      </c>
      <c r="C16" s="55"/>
      <c r="D16" s="98"/>
      <c r="E16" s="105"/>
      <c r="F16" s="105"/>
      <c r="G16" s="99"/>
      <c r="L16" s="193"/>
    </row>
    <row r="17" spans="1:7" s="97" customFormat="1" ht="15.75" thickBot="1" x14ac:dyDescent="0.3">
      <c r="A17" s="72" t="s">
        <v>51</v>
      </c>
      <c r="B17" s="111" t="s">
        <v>43</v>
      </c>
      <c r="C17" s="53"/>
      <c r="D17" s="98"/>
      <c r="E17" s="105"/>
      <c r="F17" s="105"/>
      <c r="G17" s="99"/>
    </row>
    <row r="18" spans="1:7" s="97" customFormat="1" ht="15.75" thickBot="1" x14ac:dyDescent="0.3">
      <c r="A18" s="72" t="s">
        <v>51</v>
      </c>
      <c r="B18" s="111" t="s">
        <v>44</v>
      </c>
      <c r="C18" s="53"/>
      <c r="D18" s="98"/>
      <c r="E18" s="105"/>
      <c r="F18" s="105"/>
      <c r="G18" s="99"/>
    </row>
    <row r="19" spans="1:7" s="97" customFormat="1" ht="15.75" thickBot="1" x14ac:dyDescent="0.3">
      <c r="A19" s="72" t="s">
        <v>51</v>
      </c>
      <c r="B19" s="111" t="s">
        <v>45</v>
      </c>
      <c r="C19" s="53"/>
      <c r="D19" s="98"/>
      <c r="E19" s="105"/>
      <c r="F19" s="105"/>
      <c r="G19" s="99"/>
    </row>
    <row r="20" spans="1:7" s="97" customFormat="1" ht="15.75" thickBot="1" x14ac:dyDescent="0.3">
      <c r="A20" s="72" t="s">
        <v>51</v>
      </c>
      <c r="B20" s="111" t="s">
        <v>46</v>
      </c>
      <c r="C20" s="53"/>
      <c r="D20" s="98"/>
      <c r="E20" s="105"/>
      <c r="F20" s="105"/>
      <c r="G20" s="99"/>
    </row>
    <row r="21" spans="1:7" s="97" customFormat="1" ht="15.75" thickBot="1" x14ac:dyDescent="0.3">
      <c r="A21" s="72" t="s">
        <v>51</v>
      </c>
      <c r="B21" s="111" t="s">
        <v>47</v>
      </c>
      <c r="C21" s="56"/>
      <c r="D21" s="98"/>
      <c r="E21" s="105"/>
      <c r="F21" s="105"/>
      <c r="G21" s="99"/>
    </row>
    <row r="22" spans="1:7" s="97" customFormat="1" ht="15.75" thickBot="1" x14ac:dyDescent="0.3">
      <c r="A22" s="72" t="s">
        <v>51</v>
      </c>
      <c r="B22" s="111" t="s">
        <v>48</v>
      </c>
      <c r="C22" s="53"/>
      <c r="D22" s="98"/>
      <c r="E22" s="105"/>
      <c r="F22" s="105"/>
      <c r="G22" s="99"/>
    </row>
    <row r="23" spans="1:7" s="97" customFormat="1" ht="15.75" thickBot="1" x14ac:dyDescent="0.3">
      <c r="A23" s="72" t="s">
        <v>51</v>
      </c>
      <c r="B23" s="111" t="s">
        <v>49</v>
      </c>
      <c r="C23" s="53"/>
      <c r="D23" s="98"/>
      <c r="E23" s="105"/>
      <c r="F23" s="105"/>
      <c r="G23" s="99"/>
    </row>
    <row r="24" spans="1:7" s="97" customFormat="1" ht="15.75" thickBot="1" x14ac:dyDescent="0.3">
      <c r="A24" s="72" t="s">
        <v>51</v>
      </c>
      <c r="B24" s="111" t="s">
        <v>50</v>
      </c>
      <c r="C24" s="53"/>
      <c r="D24" s="98"/>
      <c r="E24" s="105"/>
      <c r="F24" s="105"/>
      <c r="G24" s="99"/>
    </row>
    <row r="25" spans="1:7" s="97" customFormat="1" ht="15.75" thickBot="1" x14ac:dyDescent="0.3">
      <c r="A25" s="72" t="s">
        <v>51</v>
      </c>
      <c r="B25" s="202" t="s">
        <v>389</v>
      </c>
      <c r="C25" s="53"/>
      <c r="D25" s="98"/>
      <c r="E25" s="105"/>
      <c r="F25" s="105"/>
      <c r="G25" s="99"/>
    </row>
    <row r="26" spans="1:7" s="97" customFormat="1" ht="15.75" thickBot="1" x14ac:dyDescent="0.3">
      <c r="A26" s="297" t="s">
        <v>173</v>
      </c>
      <c r="B26" s="298"/>
      <c r="C26" s="181">
        <f>+D26/Metas!G10</f>
        <v>0</v>
      </c>
      <c r="D26" s="100">
        <f>+E26/G26</f>
        <v>0</v>
      </c>
      <c r="E26" s="107">
        <f>SUM(E12:E25)</f>
        <v>0</v>
      </c>
      <c r="F26" s="107">
        <f>SUM(F12:F25)</f>
        <v>0</v>
      </c>
      <c r="G26" s="107">
        <v>57927</v>
      </c>
    </row>
    <row r="27" spans="1:7" s="97" customFormat="1" ht="15.75" thickBot="1" x14ac:dyDescent="0.3">
      <c r="A27" s="72" t="s">
        <v>52</v>
      </c>
      <c r="B27" s="111" t="s">
        <v>53</v>
      </c>
      <c r="C27" s="53"/>
      <c r="D27" s="98"/>
      <c r="E27" s="105"/>
      <c r="F27" s="105"/>
      <c r="G27" s="99"/>
    </row>
    <row r="28" spans="1:7" s="97" customFormat="1" ht="15.75" thickBot="1" x14ac:dyDescent="0.3">
      <c r="A28" s="72" t="s">
        <v>52</v>
      </c>
      <c r="B28" s="111" t="s">
        <v>54</v>
      </c>
      <c r="C28" s="53"/>
      <c r="D28" s="98"/>
      <c r="E28" s="105"/>
      <c r="F28" s="105"/>
      <c r="G28" s="99"/>
    </row>
    <row r="29" spans="1:7" s="97" customFormat="1" ht="15.75" thickBot="1" x14ac:dyDescent="0.3">
      <c r="A29" s="72" t="s">
        <v>52</v>
      </c>
      <c r="B29" s="111" t="s">
        <v>55</v>
      </c>
      <c r="C29" s="53"/>
      <c r="D29" s="98"/>
      <c r="E29" s="105"/>
      <c r="F29" s="105"/>
      <c r="G29" s="99"/>
    </row>
    <row r="30" spans="1:7" s="97" customFormat="1" ht="15.75" thickBot="1" x14ac:dyDescent="0.3">
      <c r="A30" s="72" t="s">
        <v>52</v>
      </c>
      <c r="B30" s="111" t="s">
        <v>56</v>
      </c>
      <c r="C30" s="53"/>
      <c r="D30" s="98"/>
      <c r="E30" s="105"/>
      <c r="F30" s="105"/>
      <c r="G30" s="99"/>
    </row>
    <row r="31" spans="1:7" s="97" customFormat="1" ht="15.75" thickBot="1" x14ac:dyDescent="0.3">
      <c r="A31" s="72" t="s">
        <v>52</v>
      </c>
      <c r="B31" s="111" t="s">
        <v>57</v>
      </c>
      <c r="C31" s="53"/>
      <c r="D31" s="98"/>
      <c r="E31" s="105"/>
      <c r="F31" s="105"/>
      <c r="G31" s="99"/>
    </row>
    <row r="32" spans="1:7" s="97" customFormat="1" ht="15.75" thickBot="1" x14ac:dyDescent="0.3">
      <c r="A32" s="72" t="s">
        <v>52</v>
      </c>
      <c r="B32" s="111" t="s">
        <v>58</v>
      </c>
      <c r="C32" s="53"/>
      <c r="D32" s="98"/>
      <c r="E32" s="105"/>
      <c r="F32" s="105"/>
      <c r="G32" s="99"/>
    </row>
    <row r="33" spans="1:7" s="97" customFormat="1" ht="15.75" thickBot="1" x14ac:dyDescent="0.3">
      <c r="A33" s="72" t="s">
        <v>52</v>
      </c>
      <c r="B33" s="111" t="s">
        <v>59</v>
      </c>
      <c r="C33" s="53"/>
      <c r="D33" s="98"/>
      <c r="E33" s="105"/>
      <c r="F33" s="105"/>
      <c r="G33" s="99"/>
    </row>
    <row r="34" spans="1:7" s="97" customFormat="1" ht="15.75" thickBot="1" x14ac:dyDescent="0.3">
      <c r="A34" s="72" t="s">
        <v>52</v>
      </c>
      <c r="B34" s="111" t="s">
        <v>60</v>
      </c>
      <c r="C34" s="53"/>
      <c r="D34" s="98"/>
      <c r="E34" s="105"/>
      <c r="F34" s="105"/>
      <c r="G34" s="99"/>
    </row>
    <row r="35" spans="1:7" s="97" customFormat="1" ht="15.75" thickBot="1" x14ac:dyDescent="0.3">
      <c r="A35" s="72" t="s">
        <v>52</v>
      </c>
      <c r="B35" s="111" t="s">
        <v>61</v>
      </c>
      <c r="C35" s="53"/>
      <c r="D35" s="98"/>
      <c r="E35" s="105"/>
      <c r="F35" s="105"/>
      <c r="G35" s="99"/>
    </row>
    <row r="36" spans="1:7" s="97" customFormat="1" ht="15.75" thickBot="1" x14ac:dyDescent="0.3">
      <c r="A36" s="72" t="s">
        <v>52</v>
      </c>
      <c r="B36" s="111" t="s">
        <v>62</v>
      </c>
      <c r="C36" s="53"/>
      <c r="D36" s="98"/>
      <c r="E36" s="105"/>
      <c r="F36" s="105"/>
      <c r="G36" s="99"/>
    </row>
    <row r="37" spans="1:7" s="97" customFormat="1" ht="15.75" thickBot="1" x14ac:dyDescent="0.3">
      <c r="A37" s="72" t="s">
        <v>52</v>
      </c>
      <c r="B37" s="111" t="s">
        <v>341</v>
      </c>
      <c r="C37" s="53"/>
      <c r="D37" s="98"/>
      <c r="E37" s="105"/>
      <c r="F37" s="105"/>
      <c r="G37" s="99"/>
    </row>
    <row r="38" spans="1:7" s="97" customFormat="1" ht="15.75" thickBot="1" x14ac:dyDescent="0.3">
      <c r="A38" s="297" t="s">
        <v>174</v>
      </c>
      <c r="B38" s="298"/>
      <c r="C38" s="181">
        <f>+D38/Metas!G8</f>
        <v>0</v>
      </c>
      <c r="D38" s="100">
        <f>+E38/G38</f>
        <v>0</v>
      </c>
      <c r="E38" s="107">
        <f>SUM(E27:E37)</f>
        <v>0</v>
      </c>
      <c r="F38" s="107">
        <f>SUM(F27:F37)</f>
        <v>0</v>
      </c>
      <c r="G38" s="107">
        <v>56504</v>
      </c>
    </row>
    <row r="39" spans="1:7" s="97" customFormat="1" ht="15.75" thickBot="1" x14ac:dyDescent="0.3">
      <c r="A39" s="72" t="s">
        <v>73</v>
      </c>
      <c r="B39" s="111" t="s">
        <v>63</v>
      </c>
      <c r="C39" s="53"/>
      <c r="D39" s="98"/>
      <c r="E39" s="105"/>
      <c r="F39" s="105"/>
      <c r="G39" s="99"/>
    </row>
    <row r="40" spans="1:7" s="97" customFormat="1" ht="15.75" thickBot="1" x14ac:dyDescent="0.3">
      <c r="A40" s="72" t="s">
        <v>73</v>
      </c>
      <c r="B40" s="111" t="s">
        <v>64</v>
      </c>
      <c r="C40" s="53"/>
      <c r="D40" s="98"/>
      <c r="E40" s="105"/>
      <c r="F40" s="105"/>
      <c r="G40" s="99"/>
    </row>
    <row r="41" spans="1:7" s="97" customFormat="1" ht="15.75" thickBot="1" x14ac:dyDescent="0.3">
      <c r="A41" s="72" t="s">
        <v>73</v>
      </c>
      <c r="B41" s="111" t="s">
        <v>65</v>
      </c>
      <c r="C41" s="53"/>
      <c r="D41" s="98"/>
      <c r="E41" s="105"/>
      <c r="F41" s="105"/>
      <c r="G41" s="99"/>
    </row>
    <row r="42" spans="1:7" s="97" customFormat="1" ht="15.75" thickBot="1" x14ac:dyDescent="0.3">
      <c r="A42" s="72" t="s">
        <v>73</v>
      </c>
      <c r="B42" s="111" t="s">
        <v>66</v>
      </c>
      <c r="C42" s="53"/>
      <c r="D42" s="98"/>
      <c r="E42" s="105"/>
      <c r="F42" s="105"/>
      <c r="G42" s="99"/>
    </row>
    <row r="43" spans="1:7" s="97" customFormat="1" ht="15.75" thickBot="1" x14ac:dyDescent="0.3">
      <c r="A43" s="72" t="s">
        <v>73</v>
      </c>
      <c r="B43" s="111" t="s">
        <v>67</v>
      </c>
      <c r="C43" s="53"/>
      <c r="D43" s="98"/>
      <c r="E43" s="105"/>
      <c r="F43" s="105"/>
      <c r="G43" s="99"/>
    </row>
    <row r="44" spans="1:7" s="97" customFormat="1" ht="15.75" thickBot="1" x14ac:dyDescent="0.3">
      <c r="A44" s="72" t="s">
        <v>73</v>
      </c>
      <c r="B44" s="111" t="s">
        <v>68</v>
      </c>
      <c r="C44" s="53"/>
      <c r="D44" s="98"/>
      <c r="E44" s="105"/>
      <c r="F44" s="105"/>
      <c r="G44" s="99"/>
    </row>
    <row r="45" spans="1:7" s="97" customFormat="1" ht="15.75" thickBot="1" x14ac:dyDescent="0.3">
      <c r="A45" s="72" t="s">
        <v>73</v>
      </c>
      <c r="B45" s="111" t="s">
        <v>69</v>
      </c>
      <c r="C45" s="53"/>
      <c r="D45" s="98"/>
      <c r="E45" s="105"/>
      <c r="F45" s="105"/>
      <c r="G45" s="99"/>
    </row>
    <row r="46" spans="1:7" s="97" customFormat="1" ht="15.75" thickBot="1" x14ac:dyDescent="0.3">
      <c r="A46" s="72" t="s">
        <v>73</v>
      </c>
      <c r="B46" s="111" t="s">
        <v>70</v>
      </c>
      <c r="C46" s="53"/>
      <c r="D46" s="98"/>
      <c r="E46" s="105"/>
      <c r="F46" s="105"/>
      <c r="G46" s="99"/>
    </row>
    <row r="47" spans="1:7" s="97" customFormat="1" ht="15.75" thickBot="1" x14ac:dyDescent="0.3">
      <c r="A47" s="72" t="s">
        <v>73</v>
      </c>
      <c r="B47" s="111" t="s">
        <v>71</v>
      </c>
      <c r="C47" s="53"/>
      <c r="D47" s="98"/>
      <c r="E47" s="105"/>
      <c r="F47" s="105"/>
      <c r="G47" s="99"/>
    </row>
    <row r="48" spans="1:7" s="97" customFormat="1" ht="15.75" thickBot="1" x14ac:dyDescent="0.3">
      <c r="A48" s="72" t="s">
        <v>73</v>
      </c>
      <c r="B48" s="111" t="s">
        <v>72</v>
      </c>
      <c r="C48" s="53"/>
      <c r="D48" s="98"/>
      <c r="E48" s="105"/>
      <c r="F48" s="105"/>
      <c r="G48" s="99"/>
    </row>
    <row r="49" spans="1:7" s="97" customFormat="1" ht="15.75" thickBot="1" x14ac:dyDescent="0.3">
      <c r="A49" s="297" t="s">
        <v>175</v>
      </c>
      <c r="B49" s="298"/>
      <c r="C49" s="181">
        <f>+D49/Metas!G17</f>
        <v>0</v>
      </c>
      <c r="D49" s="100">
        <f>+E49/G49</f>
        <v>0</v>
      </c>
      <c r="E49" s="107">
        <f>SUM(E39:E48)</f>
        <v>0</v>
      </c>
      <c r="F49" s="107">
        <f>SUM(F39:F48)</f>
        <v>0</v>
      </c>
      <c r="G49" s="107">
        <v>4472</v>
      </c>
    </row>
    <row r="50" spans="1:7" s="97" customFormat="1" ht="15.75" thickBot="1" x14ac:dyDescent="0.3">
      <c r="A50" s="111" t="s">
        <v>87</v>
      </c>
      <c r="B50" s="111" t="s">
        <v>74</v>
      </c>
      <c r="C50" s="53"/>
      <c r="D50" s="98"/>
      <c r="E50" s="105"/>
      <c r="F50" s="105"/>
      <c r="G50" s="99"/>
    </row>
    <row r="51" spans="1:7" s="97" customFormat="1" ht="15.75" thickBot="1" x14ac:dyDescent="0.3">
      <c r="A51" s="111" t="s">
        <v>87</v>
      </c>
      <c r="B51" s="111" t="s">
        <v>75</v>
      </c>
      <c r="C51" s="53"/>
      <c r="D51" s="98"/>
      <c r="E51" s="105"/>
      <c r="F51" s="105"/>
      <c r="G51" s="99"/>
    </row>
    <row r="52" spans="1:7" s="97" customFormat="1" ht="15.75" thickBot="1" x14ac:dyDescent="0.3">
      <c r="A52" s="111" t="s">
        <v>87</v>
      </c>
      <c r="B52" s="111" t="s">
        <v>76</v>
      </c>
      <c r="C52" s="53"/>
      <c r="D52" s="98"/>
      <c r="E52" s="105"/>
      <c r="F52" s="105"/>
      <c r="G52" s="99"/>
    </row>
    <row r="53" spans="1:7" s="97" customFormat="1" ht="15.75" thickBot="1" x14ac:dyDescent="0.3">
      <c r="A53" s="111" t="s">
        <v>87</v>
      </c>
      <c r="B53" s="111" t="s">
        <v>77</v>
      </c>
      <c r="C53" s="53"/>
      <c r="D53" s="98"/>
      <c r="E53" s="105"/>
      <c r="F53" s="105"/>
      <c r="G53" s="99"/>
    </row>
    <row r="54" spans="1:7" s="97" customFormat="1" ht="15.75" thickBot="1" x14ac:dyDescent="0.3">
      <c r="A54" s="111" t="s">
        <v>87</v>
      </c>
      <c r="B54" s="111" t="s">
        <v>78</v>
      </c>
      <c r="C54" s="53"/>
      <c r="D54" s="98"/>
      <c r="E54" s="105"/>
      <c r="F54" s="105"/>
      <c r="G54" s="99"/>
    </row>
    <row r="55" spans="1:7" s="97" customFormat="1" ht="15.75" thickBot="1" x14ac:dyDescent="0.3">
      <c r="A55" s="111" t="s">
        <v>87</v>
      </c>
      <c r="B55" s="111" t="s">
        <v>79</v>
      </c>
      <c r="C55" s="53"/>
      <c r="D55" s="98"/>
      <c r="E55" s="105"/>
      <c r="F55" s="105"/>
      <c r="G55" s="99"/>
    </row>
    <row r="56" spans="1:7" s="97" customFormat="1" ht="15.75" thickBot="1" x14ac:dyDescent="0.3">
      <c r="A56" s="111" t="s">
        <v>87</v>
      </c>
      <c r="B56" s="111" t="s">
        <v>80</v>
      </c>
      <c r="C56" s="53"/>
      <c r="D56" s="98"/>
      <c r="E56" s="105"/>
      <c r="F56" s="105"/>
      <c r="G56" s="99"/>
    </row>
    <row r="57" spans="1:7" s="97" customFormat="1" ht="15.75" thickBot="1" x14ac:dyDescent="0.3">
      <c r="A57" s="111" t="s">
        <v>87</v>
      </c>
      <c r="B57" s="111" t="s">
        <v>81</v>
      </c>
      <c r="C57" s="53"/>
      <c r="D57" s="98"/>
      <c r="E57" s="105"/>
      <c r="F57" s="105"/>
      <c r="G57" s="99"/>
    </row>
    <row r="58" spans="1:7" s="97" customFormat="1" ht="15.75" thickBot="1" x14ac:dyDescent="0.3">
      <c r="A58" s="111" t="s">
        <v>87</v>
      </c>
      <c r="B58" s="111" t="s">
        <v>82</v>
      </c>
      <c r="C58" s="53"/>
      <c r="D58" s="98"/>
      <c r="E58" s="105"/>
      <c r="F58" s="105"/>
      <c r="G58" s="99"/>
    </row>
    <row r="59" spans="1:7" s="97" customFormat="1" ht="15.75" thickBot="1" x14ac:dyDescent="0.3">
      <c r="A59" s="111" t="s">
        <v>87</v>
      </c>
      <c r="B59" s="111" t="s">
        <v>83</v>
      </c>
      <c r="C59" s="53"/>
      <c r="D59" s="98"/>
      <c r="E59" s="105"/>
      <c r="F59" s="105"/>
      <c r="G59" s="99"/>
    </row>
    <row r="60" spans="1:7" s="97" customFormat="1" ht="15.75" thickBot="1" x14ac:dyDescent="0.3">
      <c r="A60" s="111" t="s">
        <v>87</v>
      </c>
      <c r="B60" s="111" t="s">
        <v>84</v>
      </c>
      <c r="C60" s="53"/>
      <c r="D60" s="98"/>
      <c r="E60" s="105"/>
      <c r="F60" s="105"/>
      <c r="G60" s="99"/>
    </row>
    <row r="61" spans="1:7" s="97" customFormat="1" ht="15.75" thickBot="1" x14ac:dyDescent="0.3">
      <c r="A61" s="111" t="s">
        <v>87</v>
      </c>
      <c r="B61" s="111" t="s">
        <v>85</v>
      </c>
      <c r="C61" s="53"/>
      <c r="D61" s="98"/>
      <c r="E61" s="105"/>
      <c r="F61" s="105"/>
      <c r="G61" s="99"/>
    </row>
    <row r="62" spans="1:7" s="97" customFormat="1" ht="15.75" thickBot="1" x14ac:dyDescent="0.3">
      <c r="A62" s="111" t="s">
        <v>87</v>
      </c>
      <c r="B62" s="111" t="s">
        <v>86</v>
      </c>
      <c r="C62" s="53"/>
      <c r="D62" s="98"/>
      <c r="E62" s="105"/>
      <c r="F62" s="105"/>
      <c r="G62" s="99"/>
    </row>
    <row r="63" spans="1:7" s="97" customFormat="1" ht="15.75" thickBot="1" x14ac:dyDescent="0.3">
      <c r="A63" s="111" t="s">
        <v>87</v>
      </c>
      <c r="B63" s="111" t="s">
        <v>393</v>
      </c>
      <c r="C63" s="53"/>
      <c r="D63" s="98"/>
      <c r="E63" s="105"/>
      <c r="F63" s="105"/>
      <c r="G63" s="99"/>
    </row>
    <row r="64" spans="1:7" s="97" customFormat="1" ht="15.75" thickBot="1" x14ac:dyDescent="0.3">
      <c r="A64" s="297" t="s">
        <v>176</v>
      </c>
      <c r="B64" s="298"/>
      <c r="C64" s="181">
        <f>+D64/Metas!G9</f>
        <v>0</v>
      </c>
      <c r="D64" s="100">
        <f>+E64/G64</f>
        <v>0</v>
      </c>
      <c r="E64" s="107">
        <f>SUM(E50:E63)</f>
        <v>0</v>
      </c>
      <c r="F64" s="107">
        <f>SUM(F50:F63)</f>
        <v>0</v>
      </c>
      <c r="G64" s="107">
        <v>6038</v>
      </c>
    </row>
    <row r="65" spans="1:7" s="97" customFormat="1" ht="15.75" thickBot="1" x14ac:dyDescent="0.3">
      <c r="A65" s="111" t="s">
        <v>98</v>
      </c>
      <c r="B65" s="111" t="s">
        <v>88</v>
      </c>
      <c r="C65" s="53"/>
      <c r="D65" s="98"/>
      <c r="E65" s="105"/>
      <c r="F65" s="105"/>
      <c r="G65" s="99"/>
    </row>
    <row r="66" spans="1:7" s="97" customFormat="1" ht="15.75" thickBot="1" x14ac:dyDescent="0.3">
      <c r="A66" s="111" t="s">
        <v>98</v>
      </c>
      <c r="B66" s="111" t="s">
        <v>89</v>
      </c>
      <c r="C66" s="53"/>
      <c r="D66" s="98"/>
      <c r="E66" s="105"/>
      <c r="F66" s="105"/>
      <c r="G66" s="99"/>
    </row>
    <row r="67" spans="1:7" s="97" customFormat="1" ht="15.75" thickBot="1" x14ac:dyDescent="0.3">
      <c r="A67" s="111" t="s">
        <v>98</v>
      </c>
      <c r="B67" s="111" t="s">
        <v>90</v>
      </c>
      <c r="C67" s="53"/>
      <c r="D67" s="98"/>
      <c r="E67" s="105"/>
      <c r="F67" s="105"/>
      <c r="G67" s="99"/>
    </row>
    <row r="68" spans="1:7" s="97" customFormat="1" ht="15.75" thickBot="1" x14ac:dyDescent="0.3">
      <c r="A68" s="111" t="s">
        <v>98</v>
      </c>
      <c r="B68" s="111" t="s">
        <v>91</v>
      </c>
      <c r="C68" s="53"/>
      <c r="D68" s="98"/>
      <c r="E68" s="105"/>
      <c r="F68" s="105"/>
      <c r="G68" s="99"/>
    </row>
    <row r="69" spans="1:7" s="97" customFormat="1" ht="15.75" thickBot="1" x14ac:dyDescent="0.3">
      <c r="A69" s="111" t="s">
        <v>98</v>
      </c>
      <c r="B69" s="111" t="s">
        <v>92</v>
      </c>
      <c r="C69" s="53"/>
      <c r="D69" s="98"/>
      <c r="E69" s="105"/>
      <c r="F69" s="105"/>
      <c r="G69" s="99"/>
    </row>
    <row r="70" spans="1:7" s="97" customFormat="1" ht="15.75" thickBot="1" x14ac:dyDescent="0.3">
      <c r="A70" s="111" t="s">
        <v>98</v>
      </c>
      <c r="B70" s="111" t="s">
        <v>93</v>
      </c>
      <c r="C70" s="53"/>
      <c r="D70" s="98"/>
      <c r="E70" s="105"/>
      <c r="F70" s="105"/>
      <c r="G70" s="99"/>
    </row>
    <row r="71" spans="1:7" s="97" customFormat="1" ht="15.75" thickBot="1" x14ac:dyDescent="0.3">
      <c r="A71" s="111" t="s">
        <v>98</v>
      </c>
      <c r="B71" s="111" t="s">
        <v>94</v>
      </c>
      <c r="C71" s="53"/>
      <c r="D71" s="98"/>
      <c r="E71" s="105"/>
      <c r="F71" s="105"/>
      <c r="G71" s="99"/>
    </row>
    <row r="72" spans="1:7" s="97" customFormat="1" ht="15.75" thickBot="1" x14ac:dyDescent="0.3">
      <c r="A72" s="111" t="s">
        <v>98</v>
      </c>
      <c r="B72" s="111" t="s">
        <v>95</v>
      </c>
      <c r="C72" s="53"/>
      <c r="D72" s="98"/>
      <c r="E72" s="105"/>
      <c r="F72" s="105"/>
      <c r="G72" s="99"/>
    </row>
    <row r="73" spans="1:7" s="97" customFormat="1" ht="15.75" thickBot="1" x14ac:dyDescent="0.3">
      <c r="A73" s="111" t="s">
        <v>98</v>
      </c>
      <c r="B73" s="111" t="s">
        <v>96</v>
      </c>
      <c r="C73" s="53"/>
      <c r="D73" s="98"/>
      <c r="E73" s="105"/>
      <c r="F73" s="105"/>
      <c r="G73" s="99"/>
    </row>
    <row r="74" spans="1:7" s="97" customFormat="1" ht="15.75" thickBot="1" x14ac:dyDescent="0.3">
      <c r="A74" s="111" t="s">
        <v>98</v>
      </c>
      <c r="B74" s="111" t="s">
        <v>97</v>
      </c>
      <c r="C74" s="53"/>
      <c r="D74" s="98"/>
      <c r="E74" s="105"/>
      <c r="F74" s="105"/>
      <c r="G74" s="99"/>
    </row>
    <row r="75" spans="1:7" s="97" customFormat="1" ht="15.75" thickBot="1" x14ac:dyDescent="0.3">
      <c r="A75" s="297" t="s">
        <v>18</v>
      </c>
      <c r="B75" s="298"/>
      <c r="C75" s="181">
        <f>+D75/Metas!G6</f>
        <v>0</v>
      </c>
      <c r="D75" s="100">
        <f>+E75/G75</f>
        <v>0</v>
      </c>
      <c r="E75" s="107">
        <f>SUM(E65:E74)</f>
        <v>0</v>
      </c>
      <c r="F75" s="107">
        <f>SUM(F65:F74)</f>
        <v>0</v>
      </c>
      <c r="G75" s="107">
        <v>2821</v>
      </c>
    </row>
    <row r="76" spans="1:7" s="97" customFormat="1" ht="15.75" thickBot="1" x14ac:dyDescent="0.3">
      <c r="A76" s="72" t="s">
        <v>104</v>
      </c>
      <c r="B76" s="111" t="s">
        <v>99</v>
      </c>
      <c r="C76" s="53"/>
      <c r="D76" s="98"/>
      <c r="E76" s="105"/>
      <c r="F76" s="105"/>
      <c r="G76" s="99"/>
    </row>
    <row r="77" spans="1:7" s="97" customFormat="1" ht="15.75" thickBot="1" x14ac:dyDescent="0.3">
      <c r="A77" s="72" t="s">
        <v>104</v>
      </c>
      <c r="B77" s="111" t="s">
        <v>100</v>
      </c>
      <c r="C77" s="53"/>
      <c r="D77" s="98"/>
      <c r="E77" s="105"/>
      <c r="F77" s="105"/>
      <c r="G77" s="99"/>
    </row>
    <row r="78" spans="1:7" s="97" customFormat="1" ht="15.75" thickBot="1" x14ac:dyDescent="0.3">
      <c r="A78" s="72" t="s">
        <v>104</v>
      </c>
      <c r="B78" s="111" t="s">
        <v>101</v>
      </c>
      <c r="C78" s="53"/>
      <c r="D78" s="98"/>
      <c r="E78" s="105"/>
      <c r="F78" s="105"/>
      <c r="G78" s="99"/>
    </row>
    <row r="79" spans="1:7" s="97" customFormat="1" ht="15.75" thickBot="1" x14ac:dyDescent="0.3">
      <c r="A79" s="72" t="s">
        <v>104</v>
      </c>
      <c r="B79" s="111" t="s">
        <v>102</v>
      </c>
      <c r="C79" s="53"/>
      <c r="D79" s="98"/>
      <c r="E79" s="105"/>
      <c r="F79" s="105"/>
      <c r="G79" s="99"/>
    </row>
    <row r="80" spans="1:7" s="97" customFormat="1" ht="15.75" thickBot="1" x14ac:dyDescent="0.3">
      <c r="A80" s="72" t="s">
        <v>104</v>
      </c>
      <c r="B80" s="111" t="s">
        <v>103</v>
      </c>
      <c r="C80" s="53"/>
      <c r="D80" s="98"/>
      <c r="E80" s="105"/>
      <c r="F80" s="105"/>
      <c r="G80" s="99"/>
    </row>
    <row r="81" spans="1:7" s="97" customFormat="1" ht="15.75" thickBot="1" x14ac:dyDescent="0.3">
      <c r="A81" s="297" t="s">
        <v>177</v>
      </c>
      <c r="B81" s="298"/>
      <c r="C81" s="181">
        <f>+D81/Metas!G11</f>
        <v>0</v>
      </c>
      <c r="D81" s="100">
        <f>+E81/G81</f>
        <v>0</v>
      </c>
      <c r="E81" s="107">
        <f>SUM(E76:E80)</f>
        <v>0</v>
      </c>
      <c r="F81" s="107">
        <f>SUM(F76:F80)</f>
        <v>0</v>
      </c>
      <c r="G81" s="107">
        <v>1839</v>
      </c>
    </row>
    <row r="82" spans="1:7" s="97" customFormat="1" ht="15.75" thickBot="1" x14ac:dyDescent="0.3">
      <c r="A82" s="72" t="s">
        <v>115</v>
      </c>
      <c r="B82" s="111" t="s">
        <v>105</v>
      </c>
      <c r="C82" s="53"/>
      <c r="D82" s="98"/>
      <c r="E82" s="105"/>
      <c r="F82" s="105"/>
      <c r="G82" s="99"/>
    </row>
    <row r="83" spans="1:7" s="97" customFormat="1" ht="15.75" thickBot="1" x14ac:dyDescent="0.3">
      <c r="A83" s="72" t="s">
        <v>115</v>
      </c>
      <c r="B83" s="111" t="s">
        <v>106</v>
      </c>
      <c r="C83" s="53"/>
      <c r="D83" s="98"/>
      <c r="E83" s="105"/>
      <c r="F83" s="105"/>
      <c r="G83" s="99"/>
    </row>
    <row r="84" spans="1:7" s="97" customFormat="1" ht="15.75" thickBot="1" x14ac:dyDescent="0.3">
      <c r="A84" s="72" t="s">
        <v>115</v>
      </c>
      <c r="B84" s="111" t="s">
        <v>107</v>
      </c>
      <c r="C84" s="53"/>
      <c r="D84" s="98"/>
      <c r="E84" s="105"/>
      <c r="F84" s="105"/>
      <c r="G84" s="99"/>
    </row>
    <row r="85" spans="1:7" s="97" customFormat="1" ht="15.75" thickBot="1" x14ac:dyDescent="0.3">
      <c r="A85" s="72" t="s">
        <v>115</v>
      </c>
      <c r="B85" s="111" t="s">
        <v>108</v>
      </c>
      <c r="C85" s="53"/>
      <c r="D85" s="98"/>
      <c r="E85" s="105"/>
      <c r="F85" s="105"/>
      <c r="G85" s="99"/>
    </row>
    <row r="86" spans="1:7" s="97" customFormat="1" ht="15.75" thickBot="1" x14ac:dyDescent="0.3">
      <c r="A86" s="72" t="s">
        <v>115</v>
      </c>
      <c r="B86" s="111" t="s">
        <v>109</v>
      </c>
      <c r="C86" s="53"/>
      <c r="D86" s="98"/>
      <c r="E86" s="105"/>
      <c r="F86" s="105"/>
      <c r="G86" s="99"/>
    </row>
    <row r="87" spans="1:7" s="97" customFormat="1" ht="15.75" thickBot="1" x14ac:dyDescent="0.3">
      <c r="A87" s="72" t="s">
        <v>115</v>
      </c>
      <c r="B87" s="111" t="s">
        <v>110</v>
      </c>
      <c r="C87" s="53"/>
      <c r="D87" s="98"/>
      <c r="E87" s="105"/>
      <c r="F87" s="105"/>
      <c r="G87" s="99"/>
    </row>
    <row r="88" spans="1:7" s="97" customFormat="1" ht="15.75" thickBot="1" x14ac:dyDescent="0.3">
      <c r="A88" s="72" t="s">
        <v>115</v>
      </c>
      <c r="B88" s="111" t="s">
        <v>111</v>
      </c>
      <c r="C88" s="53"/>
      <c r="D88" s="98"/>
      <c r="E88" s="105"/>
      <c r="F88" s="105"/>
      <c r="G88" s="99"/>
    </row>
    <row r="89" spans="1:7" s="97" customFormat="1" ht="15.75" thickBot="1" x14ac:dyDescent="0.3">
      <c r="A89" s="72" t="s">
        <v>115</v>
      </c>
      <c r="B89" s="111" t="s">
        <v>112</v>
      </c>
      <c r="C89" s="53"/>
      <c r="D89" s="98"/>
      <c r="E89" s="105"/>
      <c r="F89" s="105"/>
      <c r="G89" s="99"/>
    </row>
    <row r="90" spans="1:7" s="97" customFormat="1" ht="15.75" thickBot="1" x14ac:dyDescent="0.3">
      <c r="A90" s="72" t="s">
        <v>115</v>
      </c>
      <c r="B90" s="111" t="s">
        <v>113</v>
      </c>
      <c r="C90" s="53"/>
      <c r="D90" s="98"/>
      <c r="E90" s="105"/>
      <c r="F90" s="105"/>
      <c r="G90" s="99"/>
    </row>
    <row r="91" spans="1:7" s="97" customFormat="1" ht="15.75" thickBot="1" x14ac:dyDescent="0.3">
      <c r="A91" s="72" t="s">
        <v>115</v>
      </c>
      <c r="B91" s="111" t="s">
        <v>114</v>
      </c>
      <c r="C91" s="53"/>
      <c r="D91" s="98"/>
      <c r="E91" s="105"/>
      <c r="F91" s="105"/>
      <c r="G91" s="99"/>
    </row>
    <row r="92" spans="1:7" s="97" customFormat="1" ht="16.5" customHeight="1" thickBot="1" x14ac:dyDescent="0.3">
      <c r="A92" s="297" t="s">
        <v>178</v>
      </c>
      <c r="B92" s="298"/>
      <c r="C92" s="181">
        <f>+D92/Metas!G16</f>
        <v>0</v>
      </c>
      <c r="D92" s="100">
        <f>+E92/G92</f>
        <v>0</v>
      </c>
      <c r="E92" s="107">
        <f>SUM(E82:E91)</f>
        <v>0</v>
      </c>
      <c r="F92" s="107">
        <f>SUM(F82:F91)</f>
        <v>0</v>
      </c>
      <c r="G92" s="107">
        <v>3915</v>
      </c>
    </row>
    <row r="93" spans="1:7" s="97" customFormat="1" ht="15.75" thickBot="1" x14ac:dyDescent="0.3">
      <c r="A93" s="72" t="s">
        <v>132</v>
      </c>
      <c r="B93" s="111" t="s">
        <v>116</v>
      </c>
      <c r="C93" s="53"/>
      <c r="D93" s="98"/>
      <c r="E93" s="105"/>
      <c r="F93" s="105"/>
      <c r="G93" s="99"/>
    </row>
    <row r="94" spans="1:7" s="97" customFormat="1" ht="15.75" thickBot="1" x14ac:dyDescent="0.3">
      <c r="A94" s="72" t="s">
        <v>132</v>
      </c>
      <c r="B94" s="111" t="s">
        <v>117</v>
      </c>
      <c r="C94" s="53"/>
      <c r="D94" s="98"/>
      <c r="E94" s="105"/>
      <c r="F94" s="105"/>
      <c r="G94" s="99"/>
    </row>
    <row r="95" spans="1:7" s="97" customFormat="1" ht="15.75" thickBot="1" x14ac:dyDescent="0.3">
      <c r="A95" s="72" t="s">
        <v>132</v>
      </c>
      <c r="B95" s="111" t="s">
        <v>118</v>
      </c>
      <c r="C95" s="53"/>
      <c r="D95" s="98"/>
      <c r="E95" s="105"/>
      <c r="F95" s="105"/>
      <c r="G95" s="99"/>
    </row>
    <row r="96" spans="1:7" s="97" customFormat="1" ht="15.75" thickBot="1" x14ac:dyDescent="0.3">
      <c r="A96" s="72" t="s">
        <v>132</v>
      </c>
      <c r="B96" s="111" t="s">
        <v>119</v>
      </c>
      <c r="C96" s="53"/>
      <c r="D96" s="98"/>
      <c r="E96" s="105"/>
      <c r="F96" s="105"/>
      <c r="G96" s="99"/>
    </row>
    <row r="97" spans="1:7" s="97" customFormat="1" ht="15.75" thickBot="1" x14ac:dyDescent="0.3">
      <c r="A97" s="72" t="s">
        <v>132</v>
      </c>
      <c r="B97" s="111" t="s">
        <v>120</v>
      </c>
      <c r="C97" s="53"/>
      <c r="D97" s="98"/>
      <c r="E97" s="105"/>
      <c r="F97" s="105"/>
      <c r="G97" s="99"/>
    </row>
    <row r="98" spans="1:7" s="97" customFormat="1" ht="15.75" thickBot="1" x14ac:dyDescent="0.3">
      <c r="A98" s="72" t="s">
        <v>132</v>
      </c>
      <c r="B98" s="111" t="s">
        <v>121</v>
      </c>
      <c r="C98" s="53"/>
      <c r="D98" s="98"/>
      <c r="E98" s="105"/>
      <c r="F98" s="105"/>
      <c r="G98" s="99"/>
    </row>
    <row r="99" spans="1:7" s="97" customFormat="1" ht="15.75" thickBot="1" x14ac:dyDescent="0.3">
      <c r="A99" s="72" t="s">
        <v>132</v>
      </c>
      <c r="B99" s="111" t="s">
        <v>122</v>
      </c>
      <c r="C99" s="53"/>
      <c r="D99" s="98"/>
      <c r="E99" s="105"/>
      <c r="F99" s="105"/>
      <c r="G99" s="99"/>
    </row>
    <row r="100" spans="1:7" s="97" customFormat="1" ht="15.75" thickBot="1" x14ac:dyDescent="0.3">
      <c r="A100" s="72" t="s">
        <v>132</v>
      </c>
      <c r="B100" s="111" t="s">
        <v>123</v>
      </c>
      <c r="C100" s="53"/>
      <c r="D100" s="98"/>
      <c r="E100" s="105"/>
      <c r="F100" s="105"/>
      <c r="G100" s="99"/>
    </row>
    <row r="101" spans="1:7" s="97" customFormat="1" ht="15.75" thickBot="1" x14ac:dyDescent="0.3">
      <c r="A101" s="72" t="s">
        <v>132</v>
      </c>
      <c r="B101" s="111" t="s">
        <v>124</v>
      </c>
      <c r="C101" s="53"/>
      <c r="D101" s="98"/>
      <c r="E101" s="105"/>
      <c r="F101" s="105"/>
      <c r="G101" s="99"/>
    </row>
    <row r="102" spans="1:7" s="97" customFormat="1" ht="15.75" thickBot="1" x14ac:dyDescent="0.3">
      <c r="A102" s="72" t="s">
        <v>132</v>
      </c>
      <c r="B102" s="111" t="s">
        <v>125</v>
      </c>
      <c r="C102" s="53"/>
      <c r="D102" s="98"/>
      <c r="E102" s="105"/>
      <c r="F102" s="105"/>
      <c r="G102" s="99"/>
    </row>
    <row r="103" spans="1:7" s="97" customFormat="1" ht="15.75" thickBot="1" x14ac:dyDescent="0.3">
      <c r="A103" s="72" t="s">
        <v>132</v>
      </c>
      <c r="B103" s="111" t="s">
        <v>126</v>
      </c>
      <c r="C103" s="53"/>
      <c r="D103" s="98"/>
      <c r="E103" s="105"/>
      <c r="F103" s="105"/>
      <c r="G103" s="99"/>
    </row>
    <row r="104" spans="1:7" s="97" customFormat="1" ht="15.75" thickBot="1" x14ac:dyDescent="0.3">
      <c r="A104" s="72" t="s">
        <v>132</v>
      </c>
      <c r="B104" s="111" t="s">
        <v>127</v>
      </c>
      <c r="C104" s="53"/>
      <c r="D104" s="98"/>
      <c r="E104" s="105"/>
      <c r="F104" s="105"/>
      <c r="G104" s="99"/>
    </row>
    <row r="105" spans="1:7" s="97" customFormat="1" ht="15.75" thickBot="1" x14ac:dyDescent="0.3">
      <c r="A105" s="72" t="s">
        <v>132</v>
      </c>
      <c r="B105" s="111" t="s">
        <v>128</v>
      </c>
      <c r="C105" s="53"/>
      <c r="D105" s="98"/>
      <c r="E105" s="105"/>
      <c r="F105" s="105"/>
      <c r="G105" s="99"/>
    </row>
    <row r="106" spans="1:7" s="97" customFormat="1" ht="15.75" thickBot="1" x14ac:dyDescent="0.3">
      <c r="A106" s="72" t="s">
        <v>132</v>
      </c>
      <c r="B106" s="111" t="s">
        <v>129</v>
      </c>
      <c r="C106" s="53"/>
      <c r="D106" s="98"/>
      <c r="E106" s="105"/>
      <c r="F106" s="105"/>
      <c r="G106" s="99"/>
    </row>
    <row r="107" spans="1:7" s="97" customFormat="1" ht="15.75" thickBot="1" x14ac:dyDescent="0.3">
      <c r="A107" s="72" t="s">
        <v>132</v>
      </c>
      <c r="B107" s="111" t="s">
        <v>130</v>
      </c>
      <c r="C107" s="53"/>
      <c r="D107" s="98"/>
      <c r="E107" s="105"/>
      <c r="F107" s="105"/>
      <c r="G107" s="99"/>
    </row>
    <row r="108" spans="1:7" s="97" customFormat="1" ht="15.75" thickBot="1" x14ac:dyDescent="0.3">
      <c r="A108" s="72" t="s">
        <v>132</v>
      </c>
      <c r="B108" s="111" t="s">
        <v>131</v>
      </c>
      <c r="C108" s="53"/>
      <c r="D108" s="98"/>
      <c r="E108" s="105"/>
      <c r="F108" s="105"/>
      <c r="G108" s="99"/>
    </row>
    <row r="109" spans="1:7" s="97" customFormat="1" ht="15.75" thickBot="1" x14ac:dyDescent="0.3">
      <c r="A109" s="72" t="s">
        <v>132</v>
      </c>
      <c r="B109" s="111" t="s">
        <v>342</v>
      </c>
      <c r="C109" s="53"/>
      <c r="D109" s="98"/>
      <c r="E109" s="105"/>
      <c r="F109" s="105"/>
      <c r="G109" s="99"/>
    </row>
    <row r="110" spans="1:7" s="97" customFormat="1" ht="15.75" thickBot="1" x14ac:dyDescent="0.3">
      <c r="A110" s="72" t="s">
        <v>132</v>
      </c>
      <c r="B110" s="111" t="s">
        <v>388</v>
      </c>
      <c r="C110" s="53"/>
      <c r="D110" s="98"/>
      <c r="E110" s="105"/>
      <c r="F110" s="105"/>
      <c r="G110" s="99"/>
    </row>
    <row r="111" spans="1:7" s="97" customFormat="1" ht="21.75" customHeight="1" thickBot="1" x14ac:dyDescent="0.3">
      <c r="A111" s="297" t="s">
        <v>179</v>
      </c>
      <c r="B111" s="298"/>
      <c r="C111" s="181">
        <f>+D111/Metas!G13</f>
        <v>0</v>
      </c>
      <c r="D111" s="100">
        <f>+E111/G111</f>
        <v>0</v>
      </c>
      <c r="E111" s="108">
        <f>SUM(E93:E110)</f>
        <v>0</v>
      </c>
      <c r="F111" s="108">
        <f>SUM(F93:F110)</f>
        <v>0</v>
      </c>
      <c r="G111" s="108">
        <v>29823</v>
      </c>
    </row>
    <row r="112" spans="1:7" s="97" customFormat="1" ht="15.75" thickBot="1" x14ac:dyDescent="0.3">
      <c r="A112" s="72" t="s">
        <v>145</v>
      </c>
      <c r="B112" s="111" t="s">
        <v>133</v>
      </c>
      <c r="C112" s="53"/>
      <c r="D112" s="98"/>
      <c r="E112" s="105"/>
      <c r="F112" s="105"/>
      <c r="G112" s="99"/>
    </row>
    <row r="113" spans="1:7" s="97" customFormat="1" ht="15.75" thickBot="1" x14ac:dyDescent="0.3">
      <c r="A113" s="72" t="s">
        <v>145</v>
      </c>
      <c r="B113" s="111" t="s">
        <v>134</v>
      </c>
      <c r="C113" s="53"/>
      <c r="D113" s="98"/>
      <c r="E113" s="105"/>
      <c r="F113" s="105"/>
      <c r="G113" s="99"/>
    </row>
    <row r="114" spans="1:7" s="97" customFormat="1" ht="15.75" thickBot="1" x14ac:dyDescent="0.3">
      <c r="A114" s="72" t="s">
        <v>145</v>
      </c>
      <c r="B114" s="111" t="s">
        <v>135</v>
      </c>
      <c r="C114" s="53"/>
      <c r="D114" s="98"/>
      <c r="E114" s="105"/>
      <c r="F114" s="105"/>
      <c r="G114" s="99"/>
    </row>
    <row r="115" spans="1:7" s="97" customFormat="1" ht="15.75" thickBot="1" x14ac:dyDescent="0.3">
      <c r="A115" s="72" t="s">
        <v>145</v>
      </c>
      <c r="B115" s="111" t="s">
        <v>136</v>
      </c>
      <c r="C115" s="53"/>
      <c r="D115" s="98"/>
      <c r="E115" s="105"/>
      <c r="F115" s="105"/>
      <c r="G115" s="99"/>
    </row>
    <row r="116" spans="1:7" s="97" customFormat="1" ht="15.75" thickBot="1" x14ac:dyDescent="0.3">
      <c r="A116" s="72" t="s">
        <v>145</v>
      </c>
      <c r="B116" s="111" t="s">
        <v>137</v>
      </c>
      <c r="C116" s="53"/>
      <c r="D116" s="98"/>
      <c r="E116" s="105"/>
      <c r="F116" s="105"/>
      <c r="G116" s="99"/>
    </row>
    <row r="117" spans="1:7" s="97" customFormat="1" ht="15.75" thickBot="1" x14ac:dyDescent="0.3">
      <c r="A117" s="72" t="s">
        <v>145</v>
      </c>
      <c r="B117" s="111" t="s">
        <v>138</v>
      </c>
      <c r="C117" s="53"/>
      <c r="D117" s="98"/>
      <c r="E117" s="105"/>
      <c r="F117" s="105"/>
      <c r="G117" s="99"/>
    </row>
    <row r="118" spans="1:7" s="97" customFormat="1" ht="15.75" thickBot="1" x14ac:dyDescent="0.3">
      <c r="A118" s="72" t="s">
        <v>145</v>
      </c>
      <c r="B118" s="111" t="s">
        <v>139</v>
      </c>
      <c r="C118" s="53"/>
      <c r="D118" s="98"/>
      <c r="E118" s="105"/>
      <c r="F118" s="105"/>
      <c r="G118" s="99"/>
    </row>
    <row r="119" spans="1:7" s="97" customFormat="1" ht="15.75" thickBot="1" x14ac:dyDescent="0.3">
      <c r="A119" s="72" t="s">
        <v>145</v>
      </c>
      <c r="B119" s="111" t="s">
        <v>140</v>
      </c>
      <c r="C119" s="53"/>
      <c r="D119" s="98"/>
      <c r="E119" s="105"/>
      <c r="F119" s="105"/>
      <c r="G119" s="99"/>
    </row>
    <row r="120" spans="1:7" s="97" customFormat="1" ht="15.75" thickBot="1" x14ac:dyDescent="0.3">
      <c r="A120" s="72" t="s">
        <v>145</v>
      </c>
      <c r="B120" s="111" t="s">
        <v>141</v>
      </c>
      <c r="C120" s="53"/>
      <c r="D120" s="98"/>
      <c r="E120" s="105"/>
      <c r="F120" s="105"/>
      <c r="G120" s="99"/>
    </row>
    <row r="121" spans="1:7" s="97" customFormat="1" ht="15.75" thickBot="1" x14ac:dyDescent="0.3">
      <c r="A121" s="72" t="s">
        <v>145</v>
      </c>
      <c r="B121" s="111" t="s">
        <v>142</v>
      </c>
      <c r="C121" s="53"/>
      <c r="D121" s="98"/>
      <c r="E121" s="105"/>
      <c r="F121" s="105"/>
      <c r="G121" s="99"/>
    </row>
    <row r="122" spans="1:7" s="97" customFormat="1" ht="15.75" thickBot="1" x14ac:dyDescent="0.3">
      <c r="A122" s="72" t="s">
        <v>145</v>
      </c>
      <c r="B122" s="111" t="s">
        <v>143</v>
      </c>
      <c r="C122" s="53"/>
      <c r="D122" s="98"/>
      <c r="E122" s="105"/>
      <c r="F122" s="105"/>
      <c r="G122" s="99"/>
    </row>
    <row r="123" spans="1:7" s="97" customFormat="1" ht="15.75" thickBot="1" x14ac:dyDescent="0.3">
      <c r="A123" s="72" t="s">
        <v>145</v>
      </c>
      <c r="B123" s="111" t="s">
        <v>144</v>
      </c>
      <c r="C123" s="53"/>
      <c r="D123" s="98"/>
      <c r="E123" s="105"/>
      <c r="F123" s="105"/>
      <c r="G123" s="99"/>
    </row>
    <row r="124" spans="1:7" s="97" customFormat="1" ht="15.75" thickBot="1" x14ac:dyDescent="0.3">
      <c r="A124" s="297" t="s">
        <v>180</v>
      </c>
      <c r="B124" s="298"/>
      <c r="C124" s="181">
        <f>+D124/Metas!G7</f>
        <v>0</v>
      </c>
      <c r="D124" s="100">
        <f>+E124/G124</f>
        <v>0</v>
      </c>
      <c r="E124" s="108">
        <f>SUM(E112:E123)</f>
        <v>0</v>
      </c>
      <c r="F124" s="108">
        <f>SUM(F112:F123)</f>
        <v>0</v>
      </c>
      <c r="G124" s="108">
        <v>2016</v>
      </c>
    </row>
    <row r="125" spans="1:7" s="97" customFormat="1" ht="15.75" thickBot="1" x14ac:dyDescent="0.3">
      <c r="A125" s="72" t="s">
        <v>159</v>
      </c>
      <c r="B125" s="111" t="s">
        <v>146</v>
      </c>
      <c r="C125" s="53"/>
      <c r="D125" s="98"/>
      <c r="E125" s="105"/>
      <c r="F125" s="105"/>
      <c r="G125" s="99"/>
    </row>
    <row r="126" spans="1:7" s="97" customFormat="1" ht="15.75" thickBot="1" x14ac:dyDescent="0.3">
      <c r="A126" s="72" t="s">
        <v>159</v>
      </c>
      <c r="B126" s="111" t="s">
        <v>147</v>
      </c>
      <c r="C126" s="53"/>
      <c r="D126" s="98"/>
      <c r="E126" s="105"/>
      <c r="F126" s="105"/>
      <c r="G126" s="99"/>
    </row>
    <row r="127" spans="1:7" s="97" customFormat="1" ht="15.75" thickBot="1" x14ac:dyDescent="0.3">
      <c r="A127" s="72" t="s">
        <v>159</v>
      </c>
      <c r="B127" s="111" t="s">
        <v>148</v>
      </c>
      <c r="C127" s="53"/>
      <c r="D127" s="98"/>
      <c r="E127" s="105"/>
      <c r="F127" s="105"/>
      <c r="G127" s="99"/>
    </row>
    <row r="128" spans="1:7" s="97" customFormat="1" ht="15.75" thickBot="1" x14ac:dyDescent="0.3">
      <c r="A128" s="72" t="s">
        <v>159</v>
      </c>
      <c r="B128" s="111" t="s">
        <v>149</v>
      </c>
      <c r="C128" s="53"/>
      <c r="D128" s="98"/>
      <c r="E128" s="105"/>
      <c r="F128" s="105"/>
      <c r="G128" s="99"/>
    </row>
    <row r="129" spans="1:7" s="97" customFormat="1" ht="15.75" thickBot="1" x14ac:dyDescent="0.3">
      <c r="A129" s="72" t="s">
        <v>159</v>
      </c>
      <c r="B129" s="111" t="s">
        <v>150</v>
      </c>
      <c r="C129" s="53"/>
      <c r="D129" s="98"/>
      <c r="E129" s="105"/>
      <c r="F129" s="105"/>
      <c r="G129" s="99"/>
    </row>
    <row r="130" spans="1:7" s="97" customFormat="1" ht="15.75" thickBot="1" x14ac:dyDescent="0.3">
      <c r="A130" s="72" t="s">
        <v>159</v>
      </c>
      <c r="B130" s="111" t="s">
        <v>151</v>
      </c>
      <c r="C130" s="53"/>
      <c r="D130" s="98"/>
      <c r="E130" s="105"/>
      <c r="F130" s="105"/>
      <c r="G130" s="99"/>
    </row>
    <row r="131" spans="1:7" s="97" customFormat="1" ht="15.75" thickBot="1" x14ac:dyDescent="0.3">
      <c r="A131" s="72" t="s">
        <v>159</v>
      </c>
      <c r="B131" s="111" t="s">
        <v>152</v>
      </c>
      <c r="C131" s="53"/>
      <c r="D131" s="98"/>
      <c r="E131" s="105"/>
      <c r="F131" s="105"/>
      <c r="G131" s="99"/>
    </row>
    <row r="132" spans="1:7" s="97" customFormat="1" ht="15.75" thickBot="1" x14ac:dyDescent="0.3">
      <c r="A132" s="72" t="s">
        <v>159</v>
      </c>
      <c r="B132" s="111" t="s">
        <v>153</v>
      </c>
      <c r="C132" s="53"/>
      <c r="D132" s="98"/>
      <c r="E132" s="105"/>
      <c r="F132" s="105"/>
      <c r="G132" s="99"/>
    </row>
    <row r="133" spans="1:7" s="97" customFormat="1" ht="15.75" thickBot="1" x14ac:dyDescent="0.3">
      <c r="A133" s="72" t="s">
        <v>159</v>
      </c>
      <c r="B133" s="111" t="s">
        <v>154</v>
      </c>
      <c r="C133" s="53"/>
      <c r="D133" s="98"/>
      <c r="E133" s="105"/>
      <c r="F133" s="105"/>
      <c r="G133" s="99"/>
    </row>
    <row r="134" spans="1:7" s="97" customFormat="1" ht="15.75" thickBot="1" x14ac:dyDescent="0.3">
      <c r="A134" s="72" t="s">
        <v>159</v>
      </c>
      <c r="B134" s="111" t="s">
        <v>155</v>
      </c>
      <c r="C134" s="53"/>
      <c r="D134" s="98"/>
      <c r="E134" s="105"/>
      <c r="F134" s="105"/>
      <c r="G134" s="99"/>
    </row>
    <row r="135" spans="1:7" s="97" customFormat="1" ht="15.75" thickBot="1" x14ac:dyDescent="0.3">
      <c r="A135" s="72" t="s">
        <v>159</v>
      </c>
      <c r="B135" s="111" t="s">
        <v>156</v>
      </c>
      <c r="C135" s="53"/>
      <c r="D135" s="98"/>
      <c r="E135" s="105"/>
      <c r="F135" s="105"/>
      <c r="G135" s="99"/>
    </row>
    <row r="136" spans="1:7" s="97" customFormat="1" ht="15.75" thickBot="1" x14ac:dyDescent="0.3">
      <c r="A136" s="72" t="s">
        <v>159</v>
      </c>
      <c r="B136" s="111" t="s">
        <v>157</v>
      </c>
      <c r="C136" s="53"/>
      <c r="D136" s="98"/>
      <c r="E136" s="105"/>
      <c r="F136" s="105"/>
      <c r="G136" s="99"/>
    </row>
    <row r="137" spans="1:7" s="97" customFormat="1" ht="15.75" thickBot="1" x14ac:dyDescent="0.3">
      <c r="A137" s="72" t="s">
        <v>159</v>
      </c>
      <c r="B137" s="111" t="s">
        <v>158</v>
      </c>
      <c r="C137" s="53"/>
      <c r="D137" s="98"/>
      <c r="E137" s="105"/>
      <c r="F137" s="105"/>
      <c r="G137" s="99"/>
    </row>
    <row r="138" spans="1:7" s="97" customFormat="1" ht="15.75" thickBot="1" x14ac:dyDescent="0.3">
      <c r="A138" s="297" t="s">
        <v>181</v>
      </c>
      <c r="B138" s="298"/>
      <c r="C138" s="181">
        <f>+D138/Metas!G12</f>
        <v>0</v>
      </c>
      <c r="D138" s="100">
        <f>+E138/G138</f>
        <v>0</v>
      </c>
      <c r="E138" s="108">
        <f>SUM(E125:E137)</f>
        <v>0</v>
      </c>
      <c r="F138" s="108">
        <f>SUM(F125:F137)</f>
        <v>0</v>
      </c>
      <c r="G138" s="108">
        <v>10091</v>
      </c>
    </row>
    <row r="139" spans="1:7" s="97" customFormat="1" ht="15.75" thickBot="1" x14ac:dyDescent="0.3">
      <c r="A139" s="72" t="s">
        <v>164</v>
      </c>
      <c r="B139" s="111" t="s">
        <v>160</v>
      </c>
      <c r="C139" s="53"/>
      <c r="D139" s="98"/>
      <c r="E139" s="105"/>
      <c r="F139" s="105"/>
      <c r="G139" s="99"/>
    </row>
    <row r="140" spans="1:7" s="97" customFormat="1" ht="15.75" thickBot="1" x14ac:dyDescent="0.3">
      <c r="A140" s="72" t="s">
        <v>164</v>
      </c>
      <c r="B140" s="111" t="s">
        <v>161</v>
      </c>
      <c r="C140" s="53"/>
      <c r="D140" s="98"/>
      <c r="E140" s="105"/>
      <c r="F140" s="105"/>
      <c r="G140" s="99"/>
    </row>
    <row r="141" spans="1:7" s="97" customFormat="1" ht="15.75" thickBot="1" x14ac:dyDescent="0.3">
      <c r="A141" s="72" t="s">
        <v>164</v>
      </c>
      <c r="B141" s="111" t="s">
        <v>162</v>
      </c>
      <c r="C141" s="53"/>
      <c r="D141" s="98"/>
      <c r="E141" s="105"/>
      <c r="F141" s="105"/>
      <c r="G141" s="99"/>
    </row>
    <row r="142" spans="1:7" s="97" customFormat="1" ht="15.75" thickBot="1" x14ac:dyDescent="0.3">
      <c r="A142" s="72" t="s">
        <v>164</v>
      </c>
      <c r="B142" s="111" t="s">
        <v>163</v>
      </c>
      <c r="C142" s="53"/>
      <c r="D142" s="98"/>
      <c r="E142" s="105"/>
      <c r="F142" s="105"/>
      <c r="G142" s="99"/>
    </row>
    <row r="143" spans="1:7" s="97" customFormat="1" ht="15.75" thickBot="1" x14ac:dyDescent="0.3">
      <c r="A143" s="297" t="s">
        <v>182</v>
      </c>
      <c r="B143" s="298"/>
      <c r="C143" s="181">
        <f>+D143/Metas!G14</f>
        <v>0</v>
      </c>
      <c r="D143" s="100">
        <f>+E143/G143</f>
        <v>0</v>
      </c>
      <c r="E143" s="108">
        <f>SUM(E139:E142)</f>
        <v>0</v>
      </c>
      <c r="F143" s="108">
        <f>SUM(F139:F142)</f>
        <v>0</v>
      </c>
      <c r="G143" s="108">
        <v>3514</v>
      </c>
    </row>
    <row r="144" spans="1:7" s="97" customFormat="1" ht="15.75" thickBot="1" x14ac:dyDescent="0.3">
      <c r="A144" s="72" t="s">
        <v>172</v>
      </c>
      <c r="B144" s="111" t="s">
        <v>165</v>
      </c>
      <c r="C144" s="53"/>
      <c r="D144" s="98"/>
      <c r="E144" s="105"/>
      <c r="F144" s="105"/>
      <c r="G144" s="99"/>
    </row>
    <row r="145" spans="1:7" s="97" customFormat="1" ht="15.75" thickBot="1" x14ac:dyDescent="0.3">
      <c r="A145" s="72" t="s">
        <v>172</v>
      </c>
      <c r="B145" s="111" t="s">
        <v>166</v>
      </c>
      <c r="C145" s="53"/>
      <c r="D145" s="98"/>
      <c r="E145" s="105"/>
      <c r="F145" s="105"/>
      <c r="G145" s="99"/>
    </row>
    <row r="146" spans="1:7" s="97" customFormat="1" ht="15.75" thickBot="1" x14ac:dyDescent="0.3">
      <c r="A146" s="72" t="s">
        <v>172</v>
      </c>
      <c r="B146" s="111" t="s">
        <v>167</v>
      </c>
      <c r="C146" s="53"/>
      <c r="D146" s="98"/>
      <c r="E146" s="105"/>
      <c r="F146" s="105"/>
      <c r="G146" s="99"/>
    </row>
    <row r="147" spans="1:7" s="97" customFormat="1" ht="15.75" thickBot="1" x14ac:dyDescent="0.3">
      <c r="A147" s="72" t="s">
        <v>172</v>
      </c>
      <c r="B147" s="111" t="s">
        <v>168</v>
      </c>
      <c r="C147" s="53"/>
      <c r="D147" s="98"/>
      <c r="E147" s="105"/>
      <c r="F147" s="105"/>
      <c r="G147" s="99"/>
    </row>
    <row r="148" spans="1:7" s="97" customFormat="1" ht="15.75" thickBot="1" x14ac:dyDescent="0.3">
      <c r="A148" s="72" t="s">
        <v>172</v>
      </c>
      <c r="B148" s="111" t="s">
        <v>169</v>
      </c>
      <c r="C148" s="53"/>
      <c r="D148" s="98"/>
      <c r="E148" s="105"/>
      <c r="F148" s="105"/>
      <c r="G148" s="99"/>
    </row>
    <row r="149" spans="1:7" s="97" customFormat="1" ht="15.75" thickBot="1" x14ac:dyDescent="0.3">
      <c r="A149" s="72" t="s">
        <v>172</v>
      </c>
      <c r="B149" s="111" t="s">
        <v>170</v>
      </c>
      <c r="C149" s="53"/>
      <c r="D149" s="98"/>
      <c r="E149" s="105"/>
      <c r="F149" s="105"/>
      <c r="G149" s="99"/>
    </row>
    <row r="150" spans="1:7" s="97" customFormat="1" ht="15.75" thickBot="1" x14ac:dyDescent="0.3">
      <c r="A150" s="72" t="s">
        <v>172</v>
      </c>
      <c r="B150" s="111" t="s">
        <v>171</v>
      </c>
      <c r="C150" s="53"/>
      <c r="D150" s="98"/>
      <c r="E150" s="105"/>
      <c r="F150" s="105"/>
      <c r="G150" s="99"/>
    </row>
    <row r="151" spans="1:7" s="97" customFormat="1" ht="29.25" customHeight="1" thickBot="1" x14ac:dyDescent="0.3">
      <c r="A151" s="297" t="s">
        <v>183</v>
      </c>
      <c r="B151" s="298"/>
      <c r="C151" s="181">
        <f>+D151/Metas!G15</f>
        <v>0</v>
      </c>
      <c r="D151" s="100">
        <f>+E151/G151</f>
        <v>0</v>
      </c>
      <c r="E151" s="108">
        <f>SUM(E144:E150)</f>
        <v>0</v>
      </c>
      <c r="F151" s="108">
        <f>SUM(F144:F150)</f>
        <v>0</v>
      </c>
      <c r="G151" s="108">
        <v>1354</v>
      </c>
    </row>
    <row r="152" spans="1:7" ht="15.75" customHeight="1" x14ac:dyDescent="0.25">
      <c r="B152" s="101" t="s">
        <v>188</v>
      </c>
      <c r="C152" s="192"/>
      <c r="D152" s="188"/>
      <c r="E152" s="188">
        <f>+E151+E143+E138+E124+E111+E92+E81+E75+E64+E49+E38+E26</f>
        <v>0</v>
      </c>
      <c r="F152" s="188">
        <f t="shared" ref="F152" si="0">+F151+F143+F138+F124+F111+F92+F81+F75+F64+F49+F38+F26</f>
        <v>0</v>
      </c>
      <c r="G152" s="188">
        <f>+G151+G143+G138+G124+G111+G92+G81+G75+G64+G49+G38+G26</f>
        <v>180314</v>
      </c>
    </row>
    <row r="153" spans="1:7" x14ac:dyDescent="0.25">
      <c r="C153" s="189"/>
      <c r="D153" s="190"/>
    </row>
  </sheetData>
  <mergeCells count="21">
    <mergeCell ref="A143:B143"/>
    <mergeCell ref="A151:B151"/>
    <mergeCell ref="E1:G1"/>
    <mergeCell ref="G2:G9"/>
    <mergeCell ref="G10:G11"/>
    <mergeCell ref="A75:B75"/>
    <mergeCell ref="A81:B81"/>
    <mergeCell ref="A92:B92"/>
    <mergeCell ref="A111:B111"/>
    <mergeCell ref="A124:B124"/>
    <mergeCell ref="A138:B138"/>
    <mergeCell ref="A26:B26"/>
    <mergeCell ref="A38:B38"/>
    <mergeCell ref="A49:B49"/>
    <mergeCell ref="A64:B64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50.7109375" style="75" customWidth="1"/>
    <col min="3" max="3" width="14.28515625" style="54" bestFit="1" customWidth="1"/>
    <col min="4" max="4" width="11.5703125" style="52" bestFit="1" customWidth="1"/>
    <col min="5" max="5" width="7.140625" style="62" bestFit="1" customWidth="1"/>
    <col min="6" max="6" width="9.140625" style="62" bestFit="1" customWidth="1"/>
    <col min="7" max="7" width="7.5703125" style="62" bestFit="1" customWidth="1"/>
    <col min="8" max="8" width="6.5703125" style="62" bestFit="1" customWidth="1"/>
    <col min="9" max="9" width="6.28515625" style="62" bestFit="1" customWidth="1"/>
    <col min="10" max="10" width="6.5703125" style="62" bestFit="1" customWidth="1"/>
    <col min="11" max="11" width="6.28515625" style="62" bestFit="1" customWidth="1"/>
    <col min="12" max="12" width="8.7109375" style="62" bestFit="1" customWidth="1"/>
    <col min="13" max="16" width="8.5703125" style="62" bestFit="1" customWidth="1"/>
    <col min="17" max="17" width="10.85546875" style="62" bestFit="1" customWidth="1"/>
    <col min="18" max="18" width="7.42578125" style="62" bestFit="1" customWidth="1"/>
    <col min="19" max="19" width="9.85546875" style="62" bestFit="1" customWidth="1"/>
    <col min="20" max="20" width="8" style="62" bestFit="1" customWidth="1"/>
    <col min="21" max="24" width="6.5703125" style="62" bestFit="1" customWidth="1"/>
    <col min="25" max="25" width="8.28515625" style="62" customWidth="1"/>
    <col min="26" max="29" width="8.5703125" style="62" bestFit="1" customWidth="1"/>
    <col min="30" max="30" width="10.85546875" style="62" bestFit="1" customWidth="1"/>
    <col min="31" max="16384" width="11.42578125" style="52"/>
  </cols>
  <sheetData>
    <row r="1" spans="1:30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14" t="s">
        <v>282</v>
      </c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</row>
    <row r="2" spans="1:30" s="226" customFormat="1" ht="15" customHeight="1" x14ac:dyDescent="0.2">
      <c r="A2" s="311"/>
      <c r="B2" s="313"/>
      <c r="C2" s="286"/>
      <c r="D2" s="329"/>
      <c r="E2" s="316" t="s">
        <v>2</v>
      </c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6" t="s">
        <v>3</v>
      </c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22"/>
    </row>
    <row r="3" spans="1:30" s="226" customFormat="1" ht="15" customHeight="1" x14ac:dyDescent="0.2">
      <c r="A3" s="311"/>
      <c r="B3" s="313"/>
      <c r="C3" s="286"/>
      <c r="D3" s="329"/>
      <c r="E3" s="318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8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23"/>
    </row>
    <row r="4" spans="1:30" s="226" customFormat="1" ht="15" customHeight="1" x14ac:dyDescent="0.2">
      <c r="A4" s="311"/>
      <c r="B4" s="313"/>
      <c r="C4" s="286"/>
      <c r="D4" s="329"/>
      <c r="E4" s="318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8"/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23"/>
    </row>
    <row r="5" spans="1:30" s="226" customFormat="1" ht="15" customHeight="1" x14ac:dyDescent="0.2">
      <c r="A5" s="311"/>
      <c r="B5" s="313"/>
      <c r="C5" s="286"/>
      <c r="D5" s="329"/>
      <c r="E5" s="318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8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23"/>
    </row>
    <row r="6" spans="1:30" s="226" customFormat="1" ht="15" customHeight="1" x14ac:dyDescent="0.2">
      <c r="A6" s="311"/>
      <c r="B6" s="313"/>
      <c r="C6" s="286"/>
      <c r="D6" s="329"/>
      <c r="E6" s="318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8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23"/>
    </row>
    <row r="7" spans="1:30" s="226" customFormat="1" ht="15" customHeight="1" x14ac:dyDescent="0.2">
      <c r="A7" s="311"/>
      <c r="B7" s="313"/>
      <c r="C7" s="286"/>
      <c r="D7" s="329"/>
      <c r="E7" s="318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8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19"/>
      <c r="AD7" s="323"/>
    </row>
    <row r="8" spans="1:30" s="226" customFormat="1" ht="15" customHeight="1" x14ac:dyDescent="0.2">
      <c r="A8" s="311"/>
      <c r="B8" s="313"/>
      <c r="C8" s="286"/>
      <c r="D8" s="329"/>
      <c r="E8" s="318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8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23"/>
    </row>
    <row r="9" spans="1:30" s="226" customFormat="1" ht="15.75" customHeight="1" thickBot="1" x14ac:dyDescent="0.25">
      <c r="A9" s="311"/>
      <c r="B9" s="313"/>
      <c r="C9" s="286"/>
      <c r="D9" s="329"/>
      <c r="E9" s="320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0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4"/>
    </row>
    <row r="10" spans="1:30" s="226" customFormat="1" ht="57.75" customHeight="1" thickBot="1" x14ac:dyDescent="0.25">
      <c r="A10" s="312"/>
      <c r="B10" s="287"/>
      <c r="C10" s="286"/>
      <c r="D10" s="330"/>
      <c r="E10" s="325" t="s">
        <v>32</v>
      </c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26" t="s">
        <v>33</v>
      </c>
      <c r="S10" s="325"/>
      <c r="T10" s="325"/>
      <c r="U10" s="325"/>
      <c r="V10" s="325"/>
      <c r="W10" s="325"/>
      <c r="X10" s="325"/>
      <c r="Y10" s="325"/>
      <c r="Z10" s="325"/>
      <c r="AA10" s="325"/>
      <c r="AB10" s="325"/>
      <c r="AC10" s="325"/>
      <c r="AD10" s="327"/>
    </row>
    <row r="11" spans="1:30" s="226" customFormat="1" ht="22.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9" t="s">
        <v>6</v>
      </c>
      <c r="H11" s="229" t="s">
        <v>7</v>
      </c>
      <c r="I11" s="229" t="s">
        <v>8</v>
      </c>
      <c r="J11" s="229" t="s">
        <v>9</v>
      </c>
      <c r="K11" s="229" t="s">
        <v>10</v>
      </c>
      <c r="L11" s="229" t="s">
        <v>11</v>
      </c>
      <c r="M11" s="229" t="s">
        <v>12</v>
      </c>
      <c r="N11" s="229" t="s">
        <v>13</v>
      </c>
      <c r="O11" s="229" t="s">
        <v>14</v>
      </c>
      <c r="P11" s="229" t="s">
        <v>15</v>
      </c>
      <c r="Q11" s="229" t="s">
        <v>16</v>
      </c>
      <c r="R11" s="229" t="s">
        <v>4</v>
      </c>
      <c r="S11" s="229" t="s">
        <v>5</v>
      </c>
      <c r="T11" s="229" t="s">
        <v>6</v>
      </c>
      <c r="U11" s="229" t="s">
        <v>7</v>
      </c>
      <c r="V11" s="229" t="s">
        <v>8</v>
      </c>
      <c r="W11" s="229" t="s">
        <v>9</v>
      </c>
      <c r="X11" s="229" t="s">
        <v>10</v>
      </c>
      <c r="Y11" s="229" t="s">
        <v>11</v>
      </c>
      <c r="Z11" s="229" t="s">
        <v>12</v>
      </c>
      <c r="AA11" s="229" t="s">
        <v>13</v>
      </c>
      <c r="AB11" s="229" t="s">
        <v>14</v>
      </c>
      <c r="AC11" s="229" t="s">
        <v>15</v>
      </c>
      <c r="AD11" s="229" t="s">
        <v>16</v>
      </c>
    </row>
    <row r="12" spans="1:30" ht="15" thickBot="1" x14ac:dyDescent="0.25">
      <c r="A12" s="75" t="s">
        <v>51</v>
      </c>
      <c r="B12" s="112" t="s">
        <v>38</v>
      </c>
      <c r="C12" s="53"/>
      <c r="D12" s="53"/>
      <c r="E12" s="73">
        <f>IFERROR(VLOOKUP(B12,'[1]NUM3.1'!$H$3:$L$72,2,FALSE),0)</f>
        <v>40</v>
      </c>
      <c r="F12" s="73">
        <f>IFERROR(VLOOKUP(B12,'[1]NUM3.1'!$H$3:$L$72,3,FALSE),0)</f>
        <v>45</v>
      </c>
      <c r="G12" s="73">
        <f>IFERROR(VLOOKUP(B12,'[1]NUM3.1'!$H$3:$L$72,4,FALSE),0)</f>
        <v>51</v>
      </c>
      <c r="H12" s="73"/>
      <c r="I12" s="73"/>
      <c r="J12" s="73"/>
      <c r="K12" s="73"/>
      <c r="L12" s="73"/>
      <c r="M12" s="73"/>
      <c r="N12" s="73"/>
      <c r="O12" s="73"/>
      <c r="P12" s="73"/>
      <c r="Q12" s="12">
        <f t="shared" ref="Q12:Q62" si="0">SUM(E12:P12)</f>
        <v>136</v>
      </c>
      <c r="R12" s="73">
        <f>IFERROR(VLOOKUP(B12,'[1]DEN3.1'!$H$3:$L$72,2,FALSE),0)</f>
        <v>40</v>
      </c>
      <c r="S12" s="73">
        <f>IFERROR(VLOOKUP(B12,'[1]DEN3.1'!$H$3:$L$72,3,FALSE),0)</f>
        <v>45</v>
      </c>
      <c r="T12" s="73">
        <f>IFERROR(VLOOKUP(B12,'[1]DEN3.1'!$H$3:$L$72,4,FALSE),0)</f>
        <v>51</v>
      </c>
      <c r="U12" s="73"/>
      <c r="V12" s="73"/>
      <c r="W12" s="73"/>
      <c r="X12" s="73"/>
      <c r="Y12" s="73"/>
      <c r="Z12" s="73"/>
      <c r="AA12" s="73"/>
      <c r="AB12" s="73"/>
      <c r="AC12" s="73"/>
      <c r="AD12" s="12">
        <f t="shared" ref="AD12:AD63" si="1">SUM(R12:AC12)</f>
        <v>136</v>
      </c>
    </row>
    <row r="13" spans="1:30" ht="15" thickBot="1" x14ac:dyDescent="0.25">
      <c r="A13" s="75" t="s">
        <v>51</v>
      </c>
      <c r="B13" s="112" t="s">
        <v>39</v>
      </c>
      <c r="C13" s="53"/>
      <c r="D13" s="53"/>
      <c r="E13" s="73">
        <f>IFERROR(VLOOKUP(B13,'[1]NUM3.1'!$H$3:$L$72,2,FALSE),0)</f>
        <v>4</v>
      </c>
      <c r="F13" s="73">
        <f>IFERROR(VLOOKUP(B13,'[1]NUM3.1'!$H$3:$L$72,3,FALSE),0)</f>
        <v>5</v>
      </c>
      <c r="G13" s="73">
        <f>IFERROR(VLOOKUP(B13,'[1]NUM3.1'!$H$3:$L$72,4,FALSE),0)</f>
        <v>0</v>
      </c>
      <c r="H13" s="73"/>
      <c r="I13" s="73"/>
      <c r="J13" s="73"/>
      <c r="K13" s="73"/>
      <c r="L13" s="73"/>
      <c r="M13" s="73"/>
      <c r="N13" s="73"/>
      <c r="O13" s="73"/>
      <c r="P13" s="73"/>
      <c r="Q13" s="12">
        <f t="shared" si="0"/>
        <v>9</v>
      </c>
      <c r="R13" s="73">
        <f>IFERROR(VLOOKUP(B13,'[1]DEN3.1'!$H$3:$L$72,2,FALSE),0)</f>
        <v>4</v>
      </c>
      <c r="S13" s="73">
        <f>IFERROR(VLOOKUP(B13,'[1]DEN3.1'!$H$3:$L$72,3,FALSE),0)</f>
        <v>5</v>
      </c>
      <c r="T13" s="73">
        <f>IFERROR(VLOOKUP(B13,'[1]DEN3.1'!$H$3:$L$72,4,FALSE),0)</f>
        <v>0</v>
      </c>
      <c r="U13" s="73"/>
      <c r="V13" s="73"/>
      <c r="W13" s="73"/>
      <c r="X13" s="73"/>
      <c r="Y13" s="73"/>
      <c r="Z13" s="73"/>
      <c r="AA13" s="73"/>
      <c r="AB13" s="73"/>
      <c r="AC13" s="73"/>
      <c r="AD13" s="12">
        <f t="shared" si="1"/>
        <v>9</v>
      </c>
    </row>
    <row r="14" spans="1:30" ht="15" thickBot="1" x14ac:dyDescent="0.25">
      <c r="A14" s="75" t="s">
        <v>51</v>
      </c>
      <c r="B14" s="112" t="s">
        <v>40</v>
      </c>
      <c r="C14" s="53"/>
      <c r="D14" s="53"/>
      <c r="E14" s="73">
        <f>IFERROR(VLOOKUP(B14,'[1]NUM3.1'!$H$3:$L$72,2,FALSE),0)</f>
        <v>7</v>
      </c>
      <c r="F14" s="73">
        <f>IFERROR(VLOOKUP(B14,'[1]NUM3.1'!$H$3:$L$72,3,FALSE),0)</f>
        <v>13</v>
      </c>
      <c r="G14" s="73">
        <f>IFERROR(VLOOKUP(B14,'[1]NUM3.1'!$H$3:$L$72,4,FALSE),0)</f>
        <v>10</v>
      </c>
      <c r="H14" s="73"/>
      <c r="I14" s="73"/>
      <c r="J14" s="73"/>
      <c r="K14" s="73"/>
      <c r="L14" s="73"/>
      <c r="M14" s="73"/>
      <c r="N14" s="73"/>
      <c r="O14" s="73"/>
      <c r="P14" s="73"/>
      <c r="Q14" s="12">
        <f t="shared" si="0"/>
        <v>30</v>
      </c>
      <c r="R14" s="73">
        <f>IFERROR(VLOOKUP(B14,'[1]DEN3.1'!$H$3:$L$72,2,FALSE),0)</f>
        <v>7</v>
      </c>
      <c r="S14" s="73">
        <f>IFERROR(VLOOKUP(B14,'[1]DEN3.1'!$H$3:$L$72,3,FALSE),0)</f>
        <v>13</v>
      </c>
      <c r="T14" s="73">
        <f>IFERROR(VLOOKUP(B14,'[1]DEN3.1'!$H$3:$L$72,4,FALSE),0)</f>
        <v>10</v>
      </c>
      <c r="U14" s="73"/>
      <c r="V14" s="73"/>
      <c r="W14" s="73"/>
      <c r="X14" s="73"/>
      <c r="Y14" s="73"/>
      <c r="Z14" s="73"/>
      <c r="AA14" s="73"/>
      <c r="AB14" s="73"/>
      <c r="AC14" s="73"/>
      <c r="AD14" s="12">
        <f t="shared" si="1"/>
        <v>30</v>
      </c>
    </row>
    <row r="15" spans="1:30" ht="15" thickBot="1" x14ac:dyDescent="0.25">
      <c r="A15" s="75" t="s">
        <v>51</v>
      </c>
      <c r="B15" s="112" t="s">
        <v>41</v>
      </c>
      <c r="C15" s="53"/>
      <c r="D15" s="53"/>
      <c r="E15" s="73">
        <f>IFERROR(VLOOKUP(B15,'[1]NUM3.1'!$H$3:$L$72,2,FALSE),0)</f>
        <v>4</v>
      </c>
      <c r="F15" s="73">
        <f>IFERROR(VLOOKUP(B15,'[1]NUM3.1'!$H$3:$L$72,3,FALSE),0)</f>
        <v>1</v>
      </c>
      <c r="G15" s="73">
        <f>IFERROR(VLOOKUP(B15,'[1]NUM3.1'!$H$3:$L$72,4,FALSE),0)</f>
        <v>5</v>
      </c>
      <c r="H15" s="73"/>
      <c r="I15" s="73"/>
      <c r="J15" s="73"/>
      <c r="K15" s="73"/>
      <c r="L15" s="73"/>
      <c r="M15" s="73"/>
      <c r="N15" s="73"/>
      <c r="O15" s="73"/>
      <c r="P15" s="73"/>
      <c r="Q15" s="12">
        <f t="shared" si="0"/>
        <v>10</v>
      </c>
      <c r="R15" s="73">
        <f>IFERROR(VLOOKUP(B15,'[1]DEN3.1'!$H$3:$L$72,2,FALSE),0)</f>
        <v>4</v>
      </c>
      <c r="S15" s="73">
        <f>IFERROR(VLOOKUP(B15,'[1]DEN3.1'!$H$3:$L$72,3,FALSE),0)</f>
        <v>1</v>
      </c>
      <c r="T15" s="73">
        <f>IFERROR(VLOOKUP(B15,'[1]DEN3.1'!$H$3:$L$72,4,FALSE),0)</f>
        <v>5</v>
      </c>
      <c r="U15" s="73"/>
      <c r="V15" s="73"/>
      <c r="W15" s="73"/>
      <c r="X15" s="73"/>
      <c r="Y15" s="73"/>
      <c r="Z15" s="73"/>
      <c r="AA15" s="73"/>
      <c r="AB15" s="73"/>
      <c r="AC15" s="73"/>
      <c r="AD15" s="12">
        <f t="shared" si="1"/>
        <v>10</v>
      </c>
    </row>
    <row r="16" spans="1:30" ht="15" thickBot="1" x14ac:dyDescent="0.25">
      <c r="A16" s="75" t="s">
        <v>51</v>
      </c>
      <c r="B16" s="112" t="s">
        <v>42</v>
      </c>
      <c r="C16" s="55"/>
      <c r="D16" s="53"/>
      <c r="E16" s="73">
        <f>IFERROR(VLOOKUP(B16,'[1]NUM3.1'!$H$3:$L$72,2,FALSE),0)</f>
        <v>11</v>
      </c>
      <c r="F16" s="73">
        <f>IFERROR(VLOOKUP(B16,'[1]NUM3.1'!$H$3:$L$72,3,FALSE),0)</f>
        <v>9</v>
      </c>
      <c r="G16" s="73">
        <f>IFERROR(VLOOKUP(B16,'[1]NUM3.1'!$H$3:$L$72,4,FALSE),0)</f>
        <v>3</v>
      </c>
      <c r="H16" s="73"/>
      <c r="I16" s="73"/>
      <c r="J16" s="73"/>
      <c r="K16" s="73"/>
      <c r="L16" s="73"/>
      <c r="M16" s="73"/>
      <c r="N16" s="73"/>
      <c r="O16" s="73"/>
      <c r="P16" s="73"/>
      <c r="Q16" s="12">
        <f t="shared" si="0"/>
        <v>23</v>
      </c>
      <c r="R16" s="73">
        <f>IFERROR(VLOOKUP(B16,'[1]DEN3.1'!$H$3:$L$72,2,FALSE),0)</f>
        <v>11</v>
      </c>
      <c r="S16" s="73">
        <f>IFERROR(VLOOKUP(B16,'[1]DEN3.1'!$H$3:$L$72,3,FALSE),0)</f>
        <v>9</v>
      </c>
      <c r="T16" s="73">
        <f>IFERROR(VLOOKUP(B16,'[1]DEN3.1'!$H$3:$L$72,4,FALSE),0)</f>
        <v>3</v>
      </c>
      <c r="U16" s="73"/>
      <c r="V16" s="73"/>
      <c r="W16" s="73"/>
      <c r="X16" s="73"/>
      <c r="Y16" s="73"/>
      <c r="Z16" s="73"/>
      <c r="AA16" s="73"/>
      <c r="AB16" s="73"/>
      <c r="AC16" s="73"/>
      <c r="AD16" s="12">
        <f t="shared" si="1"/>
        <v>23</v>
      </c>
    </row>
    <row r="17" spans="1:30" ht="15" thickBot="1" x14ac:dyDescent="0.25">
      <c r="A17" s="75" t="s">
        <v>51</v>
      </c>
      <c r="B17" s="112" t="s">
        <v>43</v>
      </c>
      <c r="C17" s="53"/>
      <c r="D17" s="53"/>
      <c r="E17" s="73">
        <f>IFERROR(VLOOKUP(B17,'[1]NUM3.1'!$H$3:$L$72,2,FALSE),0)</f>
        <v>4</v>
      </c>
      <c r="F17" s="73">
        <f>IFERROR(VLOOKUP(B17,'[1]NUM3.1'!$H$3:$L$72,3,FALSE),0)</f>
        <v>4</v>
      </c>
      <c r="G17" s="73">
        <f>IFERROR(VLOOKUP(B17,'[1]NUM3.1'!$H$3:$L$72,4,FALSE),0)</f>
        <v>7</v>
      </c>
      <c r="H17" s="73"/>
      <c r="I17" s="73"/>
      <c r="J17" s="73"/>
      <c r="K17" s="73"/>
      <c r="L17" s="73"/>
      <c r="M17" s="73"/>
      <c r="N17" s="73"/>
      <c r="O17" s="73"/>
      <c r="P17" s="73"/>
      <c r="Q17" s="12">
        <f t="shared" si="0"/>
        <v>15</v>
      </c>
      <c r="R17" s="73">
        <f>IFERROR(VLOOKUP(B17,'[1]DEN3.1'!$H$3:$L$72,2,FALSE),0)</f>
        <v>4</v>
      </c>
      <c r="S17" s="73">
        <f>IFERROR(VLOOKUP(B17,'[1]DEN3.1'!$H$3:$L$72,3,FALSE),0)</f>
        <v>4</v>
      </c>
      <c r="T17" s="73">
        <f>IFERROR(VLOOKUP(B17,'[1]DEN3.1'!$H$3:$L$72,4,FALSE),0)</f>
        <v>7</v>
      </c>
      <c r="U17" s="73"/>
      <c r="V17" s="73"/>
      <c r="W17" s="73"/>
      <c r="X17" s="73"/>
      <c r="Y17" s="73"/>
      <c r="Z17" s="73"/>
      <c r="AA17" s="73"/>
      <c r="AB17" s="73"/>
      <c r="AC17" s="73"/>
      <c r="AD17" s="12">
        <f t="shared" si="1"/>
        <v>15</v>
      </c>
    </row>
    <row r="18" spans="1:30" ht="15" thickBot="1" x14ac:dyDescent="0.25">
      <c r="A18" s="75" t="s">
        <v>51</v>
      </c>
      <c r="B18" s="112" t="s">
        <v>44</v>
      </c>
      <c r="C18" s="53"/>
      <c r="D18" s="53"/>
      <c r="E18" s="73">
        <f>IFERROR(VLOOKUP(B18,'[1]NUM3.1'!$H$3:$L$72,2,FALSE),0)</f>
        <v>2</v>
      </c>
      <c r="F18" s="73">
        <f>IFERROR(VLOOKUP(B18,'[1]NUM3.1'!$H$3:$L$72,3,FALSE),0)</f>
        <v>0</v>
      </c>
      <c r="G18" s="73">
        <f>IFERROR(VLOOKUP(B18,'[1]NUM3.1'!$H$3:$L$72,4,FALSE),0)</f>
        <v>2</v>
      </c>
      <c r="H18" s="73"/>
      <c r="I18" s="73"/>
      <c r="J18" s="73"/>
      <c r="K18" s="73"/>
      <c r="L18" s="73"/>
      <c r="M18" s="73"/>
      <c r="N18" s="73"/>
      <c r="O18" s="73"/>
      <c r="P18" s="73"/>
      <c r="Q18" s="12">
        <f t="shared" si="0"/>
        <v>4</v>
      </c>
      <c r="R18" s="73">
        <f>IFERROR(VLOOKUP(B18,'[1]DEN3.1'!$H$3:$L$72,2,FALSE),0)</f>
        <v>2</v>
      </c>
      <c r="S18" s="73">
        <f>IFERROR(VLOOKUP(B18,'[1]DEN3.1'!$H$3:$L$72,3,FALSE),0)</f>
        <v>0</v>
      </c>
      <c r="T18" s="73">
        <f>IFERROR(VLOOKUP(B18,'[1]DEN3.1'!$H$3:$L$72,4,FALSE),0)</f>
        <v>2</v>
      </c>
      <c r="U18" s="73"/>
      <c r="V18" s="73"/>
      <c r="W18" s="73"/>
      <c r="X18" s="73"/>
      <c r="Y18" s="73"/>
      <c r="Z18" s="73"/>
      <c r="AA18" s="73"/>
      <c r="AB18" s="73"/>
      <c r="AC18" s="73"/>
      <c r="AD18" s="12">
        <f t="shared" si="1"/>
        <v>4</v>
      </c>
    </row>
    <row r="19" spans="1:30" ht="15" thickBot="1" x14ac:dyDescent="0.25">
      <c r="A19" s="75" t="s">
        <v>51</v>
      </c>
      <c r="B19" s="112" t="s">
        <v>45</v>
      </c>
      <c r="C19" s="53"/>
      <c r="D19" s="53"/>
      <c r="E19" s="73">
        <f>IFERROR(VLOOKUP(B19,'[1]NUM3.1'!$H$3:$L$72,2,FALSE),0)</f>
        <v>1</v>
      </c>
      <c r="F19" s="73">
        <f>IFERROR(VLOOKUP(B19,'[1]NUM3.1'!$H$3:$L$72,3,FALSE),0)</f>
        <v>1</v>
      </c>
      <c r="G19" s="73">
        <f>IFERROR(VLOOKUP(B19,'[1]NUM3.1'!$H$3:$L$72,4,FALSE),0)</f>
        <v>1</v>
      </c>
      <c r="H19" s="73"/>
      <c r="I19" s="73"/>
      <c r="J19" s="73"/>
      <c r="K19" s="73"/>
      <c r="L19" s="73"/>
      <c r="M19" s="73"/>
      <c r="N19" s="73"/>
      <c r="O19" s="73"/>
      <c r="P19" s="73"/>
      <c r="Q19" s="12">
        <f t="shared" si="0"/>
        <v>3</v>
      </c>
      <c r="R19" s="73">
        <f>IFERROR(VLOOKUP(B19,'[1]DEN3.1'!$H$3:$L$72,2,FALSE),0)</f>
        <v>1</v>
      </c>
      <c r="S19" s="73">
        <f>IFERROR(VLOOKUP(B19,'[1]DEN3.1'!$H$3:$L$72,3,FALSE),0)</f>
        <v>1</v>
      </c>
      <c r="T19" s="73">
        <f>IFERROR(VLOOKUP(B19,'[1]DEN3.1'!$H$3:$L$72,4,FALSE),0)</f>
        <v>1</v>
      </c>
      <c r="U19" s="73"/>
      <c r="V19" s="73"/>
      <c r="W19" s="73"/>
      <c r="X19" s="73"/>
      <c r="Y19" s="73"/>
      <c r="Z19" s="73"/>
      <c r="AA19" s="73"/>
      <c r="AB19" s="73"/>
      <c r="AC19" s="73"/>
      <c r="AD19" s="12">
        <f t="shared" si="1"/>
        <v>3</v>
      </c>
    </row>
    <row r="20" spans="1:30" ht="15" thickBot="1" x14ac:dyDescent="0.25">
      <c r="A20" s="75" t="s">
        <v>51</v>
      </c>
      <c r="B20" s="112" t="s">
        <v>46</v>
      </c>
      <c r="C20" s="53"/>
      <c r="D20" s="53"/>
      <c r="E20" s="73">
        <f>IFERROR(VLOOKUP(B20,'[1]NUM3.1'!$H$3:$L$72,2,FALSE),0)</f>
        <v>0</v>
      </c>
      <c r="F20" s="73">
        <f>IFERROR(VLOOKUP(B20,'[1]NUM3.1'!$H$3:$L$72,3,FALSE),0)</f>
        <v>0</v>
      </c>
      <c r="G20" s="73">
        <f>IFERROR(VLOOKUP(B20,'[1]NUM3.1'!$H$3:$L$72,4,FALSE),0)</f>
        <v>0</v>
      </c>
      <c r="H20" s="73"/>
      <c r="I20" s="73"/>
      <c r="J20" s="73"/>
      <c r="K20" s="73"/>
      <c r="L20" s="73"/>
      <c r="M20" s="73"/>
      <c r="N20" s="73"/>
      <c r="O20" s="73"/>
      <c r="P20" s="73"/>
      <c r="Q20" s="12">
        <f t="shared" si="0"/>
        <v>0</v>
      </c>
      <c r="R20" s="73">
        <f>IFERROR(VLOOKUP(B20,'[1]DEN3.1'!$H$3:$L$72,2,FALSE),0)</f>
        <v>0</v>
      </c>
      <c r="S20" s="73">
        <f>IFERROR(VLOOKUP(B20,'[1]DEN3.1'!$H$3:$L$72,3,FALSE),0)</f>
        <v>0</v>
      </c>
      <c r="T20" s="73">
        <f>IFERROR(VLOOKUP(B20,'[1]DEN3.1'!$H$3:$L$72,4,FALSE),0)</f>
        <v>0</v>
      </c>
      <c r="U20" s="73"/>
      <c r="V20" s="73"/>
      <c r="W20" s="73"/>
      <c r="X20" s="73"/>
      <c r="Y20" s="73"/>
      <c r="Z20" s="73"/>
      <c r="AA20" s="73"/>
      <c r="AB20" s="73"/>
      <c r="AC20" s="73"/>
      <c r="AD20" s="12">
        <f t="shared" si="1"/>
        <v>0</v>
      </c>
    </row>
    <row r="21" spans="1:30" ht="15" thickBot="1" x14ac:dyDescent="0.25">
      <c r="A21" s="75" t="s">
        <v>51</v>
      </c>
      <c r="B21" s="112" t="s">
        <v>47</v>
      </c>
      <c r="C21" s="56"/>
      <c r="D21" s="53"/>
      <c r="E21" s="73">
        <f>IFERROR(VLOOKUP(B21,'[1]NUM3.1'!$H$3:$L$72,2,FALSE),0)</f>
        <v>0</v>
      </c>
      <c r="F21" s="73">
        <f>IFERROR(VLOOKUP(B21,'[1]NUM3.1'!$H$3:$L$72,3,FALSE),0)</f>
        <v>0</v>
      </c>
      <c r="G21" s="73">
        <f>IFERROR(VLOOKUP(B21,'[1]NUM3.1'!$H$3:$L$72,4,FALSE),0)</f>
        <v>0</v>
      </c>
      <c r="H21" s="73"/>
      <c r="I21" s="73"/>
      <c r="J21" s="73"/>
      <c r="K21" s="73"/>
      <c r="L21" s="73"/>
      <c r="M21" s="73"/>
      <c r="N21" s="73"/>
      <c r="O21" s="73"/>
      <c r="P21" s="73"/>
      <c r="Q21" s="12">
        <f t="shared" si="0"/>
        <v>0</v>
      </c>
      <c r="R21" s="73">
        <f>IFERROR(VLOOKUP(B21,'[1]DEN3.1'!$H$3:$L$72,2,FALSE),0)</f>
        <v>0</v>
      </c>
      <c r="S21" s="73">
        <f>IFERROR(VLOOKUP(B21,'[1]DEN3.1'!$H$3:$L$72,3,FALSE),0)</f>
        <v>0</v>
      </c>
      <c r="T21" s="73">
        <f>IFERROR(VLOOKUP(B21,'[1]DEN3.1'!$H$3:$L$72,4,FALSE),0)</f>
        <v>0</v>
      </c>
      <c r="U21" s="73"/>
      <c r="V21" s="73"/>
      <c r="W21" s="73"/>
      <c r="X21" s="73"/>
      <c r="Y21" s="73"/>
      <c r="Z21" s="73"/>
      <c r="AA21" s="73"/>
      <c r="AB21" s="73"/>
      <c r="AC21" s="73"/>
      <c r="AD21" s="12">
        <f t="shared" si="1"/>
        <v>0</v>
      </c>
    </row>
    <row r="22" spans="1:30" ht="15" thickBot="1" x14ac:dyDescent="0.25">
      <c r="A22" s="75" t="s">
        <v>51</v>
      </c>
      <c r="B22" s="112" t="s">
        <v>48</v>
      </c>
      <c r="C22" s="53"/>
      <c r="D22" s="53"/>
      <c r="E22" s="73">
        <f>IFERROR(VLOOKUP(B22,'[1]NUM3.1'!$H$3:$L$72,2,FALSE),0)</f>
        <v>3</v>
      </c>
      <c r="F22" s="73">
        <f>IFERROR(VLOOKUP(B22,'[1]NUM3.1'!$H$3:$L$72,3,FALSE),0)</f>
        <v>3</v>
      </c>
      <c r="G22" s="73">
        <f>IFERROR(VLOOKUP(B22,'[1]NUM3.1'!$H$3:$L$72,4,FALSE),0)</f>
        <v>3</v>
      </c>
      <c r="H22" s="73"/>
      <c r="I22" s="73"/>
      <c r="J22" s="73"/>
      <c r="K22" s="73"/>
      <c r="L22" s="73"/>
      <c r="M22" s="73"/>
      <c r="N22" s="73"/>
      <c r="O22" s="73"/>
      <c r="P22" s="73"/>
      <c r="Q22" s="12">
        <f t="shared" si="0"/>
        <v>9</v>
      </c>
      <c r="R22" s="73">
        <f>IFERROR(VLOOKUP(B22,'[1]DEN3.1'!$H$3:$L$72,2,FALSE),0)</f>
        <v>3</v>
      </c>
      <c r="S22" s="73">
        <f>IFERROR(VLOOKUP(B22,'[1]DEN3.1'!$H$3:$L$72,3,FALSE),0)</f>
        <v>3</v>
      </c>
      <c r="T22" s="73">
        <f>IFERROR(VLOOKUP(B22,'[1]DEN3.1'!$H$3:$L$72,4,FALSE),0)</f>
        <v>3</v>
      </c>
      <c r="U22" s="73"/>
      <c r="V22" s="73"/>
      <c r="W22" s="73"/>
      <c r="X22" s="73"/>
      <c r="Y22" s="73"/>
      <c r="Z22" s="73"/>
      <c r="AA22" s="73"/>
      <c r="AB22" s="73"/>
      <c r="AC22" s="73"/>
      <c r="AD22" s="12">
        <f t="shared" si="1"/>
        <v>9</v>
      </c>
    </row>
    <row r="23" spans="1:30" ht="15" thickBot="1" x14ac:dyDescent="0.25">
      <c r="A23" s="75" t="s">
        <v>51</v>
      </c>
      <c r="B23" s="112" t="s">
        <v>49</v>
      </c>
      <c r="C23" s="53"/>
      <c r="D23" s="53"/>
      <c r="E23" s="73">
        <f>IFERROR(VLOOKUP(B23,'[1]NUM3.1'!$H$3:$L$72,2,FALSE),0)</f>
        <v>0</v>
      </c>
      <c r="F23" s="73">
        <f>IFERROR(VLOOKUP(B23,'[1]NUM3.1'!$H$3:$L$72,3,FALSE),0)</f>
        <v>0</v>
      </c>
      <c r="G23" s="73">
        <f>IFERROR(VLOOKUP(B23,'[1]NUM3.1'!$H$3:$L$72,4,FALSE),0)</f>
        <v>0</v>
      </c>
      <c r="H23" s="73"/>
      <c r="I23" s="73"/>
      <c r="J23" s="73"/>
      <c r="K23" s="73"/>
      <c r="L23" s="73"/>
      <c r="M23" s="73"/>
      <c r="N23" s="73"/>
      <c r="O23" s="73"/>
      <c r="P23" s="73"/>
      <c r="Q23" s="12">
        <f t="shared" si="0"/>
        <v>0</v>
      </c>
      <c r="R23" s="73">
        <f>IFERROR(VLOOKUP(B23,'[1]DEN3.1'!$H$3:$L$72,2,FALSE),0)</f>
        <v>0</v>
      </c>
      <c r="S23" s="73">
        <f>IFERROR(VLOOKUP(B23,'[1]DEN3.1'!$H$3:$L$72,3,FALSE),0)</f>
        <v>0</v>
      </c>
      <c r="T23" s="73">
        <f>IFERROR(VLOOKUP(B23,'[1]DEN3.1'!$H$3:$L$72,4,FALSE),0)</f>
        <v>0</v>
      </c>
      <c r="U23" s="73"/>
      <c r="V23" s="73"/>
      <c r="W23" s="73"/>
      <c r="X23" s="73"/>
      <c r="Y23" s="73"/>
      <c r="Z23" s="73"/>
      <c r="AA23" s="73"/>
      <c r="AB23" s="73"/>
      <c r="AC23" s="73"/>
      <c r="AD23" s="12">
        <f t="shared" si="1"/>
        <v>0</v>
      </c>
    </row>
    <row r="24" spans="1:30" ht="15" thickBot="1" x14ac:dyDescent="0.25">
      <c r="A24" s="75" t="s">
        <v>51</v>
      </c>
      <c r="B24" s="112" t="s">
        <v>50</v>
      </c>
      <c r="C24" s="53"/>
      <c r="D24" s="53"/>
      <c r="E24" s="73">
        <f>IFERROR(VLOOKUP(B24,'[1]NUM3.1'!$H$3:$L$72,2,FALSE),0)</f>
        <v>0</v>
      </c>
      <c r="F24" s="73">
        <f>IFERROR(VLOOKUP(B24,'[1]NUM3.1'!$H$3:$L$72,3,FALSE),0)</f>
        <v>0</v>
      </c>
      <c r="G24" s="73">
        <f>IFERROR(VLOOKUP(B24,'[1]NUM3.1'!$H$3:$L$72,4,FALSE),0)</f>
        <v>0</v>
      </c>
      <c r="H24" s="73"/>
      <c r="I24" s="73"/>
      <c r="J24" s="73"/>
      <c r="K24" s="73"/>
      <c r="L24" s="73"/>
      <c r="M24" s="73"/>
      <c r="N24" s="73"/>
      <c r="O24" s="73"/>
      <c r="P24" s="73"/>
      <c r="Q24" s="12">
        <f t="shared" si="0"/>
        <v>0</v>
      </c>
      <c r="R24" s="73">
        <f>IFERROR(VLOOKUP(B24,'[1]DEN3.1'!$H$3:$L$72,2,FALSE),0)</f>
        <v>0</v>
      </c>
      <c r="S24" s="73">
        <f>IFERROR(VLOOKUP(B24,'[1]DEN3.1'!$H$3:$L$72,3,FALSE),0)</f>
        <v>0</v>
      </c>
      <c r="T24" s="73">
        <f>IFERROR(VLOOKUP(B24,'[1]DEN3.1'!$H$3:$L$72,4,FALSE),0)</f>
        <v>0</v>
      </c>
      <c r="U24" s="73"/>
      <c r="V24" s="73"/>
      <c r="W24" s="73"/>
      <c r="X24" s="73"/>
      <c r="Y24" s="73"/>
      <c r="Z24" s="73"/>
      <c r="AA24" s="73"/>
      <c r="AB24" s="73"/>
      <c r="AC24" s="73"/>
      <c r="AD24" s="12">
        <f>SUM(R24:AC24)</f>
        <v>0</v>
      </c>
    </row>
    <row r="25" spans="1:30" ht="15" thickBot="1" x14ac:dyDescent="0.25">
      <c r="A25" s="72" t="s">
        <v>51</v>
      </c>
      <c r="B25" s="112" t="s">
        <v>389</v>
      </c>
      <c r="C25" s="53"/>
      <c r="D25" s="53"/>
      <c r="E25" s="73">
        <f>IFERROR(VLOOKUP(B25,'[1]NUM3.1'!$H$3:$L$72,2,FALSE),0)</f>
        <v>1</v>
      </c>
      <c r="F25" s="73">
        <f>IFERROR(VLOOKUP(B25,'[1]NUM3.1'!$H$3:$L$72,3,FALSE),0)</f>
        <v>0</v>
      </c>
      <c r="G25" s="73">
        <f>IFERROR(VLOOKUP(B25,'[1]NUM3.1'!$H$3:$L$72,4,FALSE),0)</f>
        <v>0</v>
      </c>
      <c r="H25" s="73"/>
      <c r="I25" s="73"/>
      <c r="J25" s="73"/>
      <c r="K25" s="73"/>
      <c r="L25" s="73"/>
      <c r="M25" s="73"/>
      <c r="N25" s="73"/>
      <c r="O25" s="73"/>
      <c r="P25" s="73"/>
      <c r="Q25" s="12">
        <f t="shared" ref="Q25" si="2">SUM(E25:P25)</f>
        <v>1</v>
      </c>
      <c r="R25" s="73">
        <f>IFERROR(VLOOKUP(B25,'[1]DEN3.1'!$H$3:$L$72,2,FALSE),0)</f>
        <v>1</v>
      </c>
      <c r="S25" s="73">
        <f>IFERROR(VLOOKUP(B25,'[1]DEN3.1'!$H$3:$L$72,3,FALSE),0)</f>
        <v>0</v>
      </c>
      <c r="T25" s="73">
        <f>IFERROR(VLOOKUP(B25,'[1]DEN3.1'!$H$3:$L$72,4,FALSE),0)</f>
        <v>0</v>
      </c>
      <c r="U25" s="73"/>
      <c r="V25" s="73"/>
      <c r="W25" s="73"/>
      <c r="X25" s="73"/>
      <c r="Y25" s="73"/>
      <c r="Z25" s="73"/>
      <c r="AA25" s="73"/>
      <c r="AB25" s="73"/>
      <c r="AC25" s="73"/>
      <c r="AD25" s="12">
        <f>SUM(R25:AC25)</f>
        <v>1</v>
      </c>
    </row>
    <row r="26" spans="1:30" ht="15" thickBot="1" x14ac:dyDescent="0.25">
      <c r="A26" s="308" t="s">
        <v>173</v>
      </c>
      <c r="B26" s="309"/>
      <c r="C26" s="181">
        <f>+D26/Metas!H10</f>
        <v>1.0194719135487817</v>
      </c>
      <c r="D26" s="14">
        <f>+Q26/AD26</f>
        <v>1</v>
      </c>
      <c r="E26" s="65">
        <f>SUM(E12:E25)</f>
        <v>77</v>
      </c>
      <c r="F26" s="65">
        <f t="shared" ref="F26:P26" si="3">SUM(F12:F25)</f>
        <v>81</v>
      </c>
      <c r="G26" s="65">
        <f t="shared" si="3"/>
        <v>82</v>
      </c>
      <c r="H26" s="65">
        <f t="shared" si="3"/>
        <v>0</v>
      </c>
      <c r="I26" s="65">
        <f t="shared" si="3"/>
        <v>0</v>
      </c>
      <c r="J26" s="65">
        <f t="shared" si="3"/>
        <v>0</v>
      </c>
      <c r="K26" s="65">
        <f t="shared" si="3"/>
        <v>0</v>
      </c>
      <c r="L26" s="65">
        <f t="shared" si="3"/>
        <v>0</v>
      </c>
      <c r="M26" s="65">
        <f t="shared" si="3"/>
        <v>0</v>
      </c>
      <c r="N26" s="65">
        <f t="shared" si="3"/>
        <v>0</v>
      </c>
      <c r="O26" s="65">
        <f t="shared" si="3"/>
        <v>0</v>
      </c>
      <c r="P26" s="65">
        <f t="shared" si="3"/>
        <v>0</v>
      </c>
      <c r="Q26" s="9">
        <f>SUM(Q12:Q25)</f>
        <v>240</v>
      </c>
      <c r="R26" s="65">
        <f>SUM(R12:R25)</f>
        <v>77</v>
      </c>
      <c r="S26" s="65">
        <f t="shared" ref="S26:AD26" si="4">SUM(S12:S25)</f>
        <v>81</v>
      </c>
      <c r="T26" s="65">
        <f t="shared" si="4"/>
        <v>82</v>
      </c>
      <c r="U26" s="65">
        <f t="shared" si="4"/>
        <v>0</v>
      </c>
      <c r="V26" s="65">
        <f t="shared" si="4"/>
        <v>0</v>
      </c>
      <c r="W26" s="65">
        <f t="shared" si="4"/>
        <v>0</v>
      </c>
      <c r="X26" s="65">
        <f t="shared" si="4"/>
        <v>0</v>
      </c>
      <c r="Y26" s="65">
        <f t="shared" si="4"/>
        <v>0</v>
      </c>
      <c r="Z26" s="65">
        <f t="shared" si="4"/>
        <v>0</v>
      </c>
      <c r="AA26" s="65">
        <f t="shared" si="4"/>
        <v>0</v>
      </c>
      <c r="AB26" s="65">
        <f t="shared" si="4"/>
        <v>0</v>
      </c>
      <c r="AC26" s="65">
        <f t="shared" si="4"/>
        <v>0</v>
      </c>
      <c r="AD26" s="65">
        <f t="shared" si="4"/>
        <v>240</v>
      </c>
    </row>
    <row r="27" spans="1:30" ht="15" thickBot="1" x14ac:dyDescent="0.25">
      <c r="A27" s="75" t="s">
        <v>52</v>
      </c>
      <c r="B27" s="112" t="s">
        <v>53</v>
      </c>
      <c r="C27" s="53"/>
      <c r="D27" s="53"/>
      <c r="E27" s="73">
        <f>IFERROR(VLOOKUP(B27,'[1]NUM3.1'!$H$3:$L$72,2,FALSE),0)</f>
        <v>10</v>
      </c>
      <c r="F27" s="73">
        <f>IFERROR(VLOOKUP(B27,'[1]NUM3.1'!$H$3:$L$72,3,FALSE),0)</f>
        <v>9</v>
      </c>
      <c r="G27" s="73">
        <f>IFERROR(VLOOKUP(B27,'[1]NUM3.1'!$H$3:$L$72,4,FALSE),0)</f>
        <v>9</v>
      </c>
      <c r="H27" s="73"/>
      <c r="I27" s="73"/>
      <c r="J27" s="73"/>
      <c r="K27" s="73"/>
      <c r="L27" s="73"/>
      <c r="M27" s="73"/>
      <c r="N27" s="73"/>
      <c r="O27" s="73"/>
      <c r="P27" s="73"/>
      <c r="Q27" s="12">
        <f t="shared" si="0"/>
        <v>28</v>
      </c>
      <c r="R27" s="73">
        <f>IFERROR(VLOOKUP(B27,'[1]DEN3.1'!$H$3:$L$72,2,FALSE),0)</f>
        <v>10</v>
      </c>
      <c r="S27" s="73">
        <f>IFERROR(VLOOKUP(B27,'[1]DEN3.1'!$H$3:$L$72,3,FALSE),0)</f>
        <v>9</v>
      </c>
      <c r="T27" s="73">
        <f>IFERROR(VLOOKUP(B27,'[1]DEN3.1'!$H$3:$L$72,4,FALSE),0)</f>
        <v>9</v>
      </c>
      <c r="U27" s="73"/>
      <c r="V27" s="73"/>
      <c r="W27" s="73"/>
      <c r="X27" s="73"/>
      <c r="Y27" s="73"/>
      <c r="Z27" s="73"/>
      <c r="AA27" s="73"/>
      <c r="AB27" s="73"/>
      <c r="AC27" s="73"/>
      <c r="AD27" s="12">
        <f t="shared" si="1"/>
        <v>28</v>
      </c>
    </row>
    <row r="28" spans="1:30" ht="15" thickBot="1" x14ac:dyDescent="0.25">
      <c r="A28" s="75" t="s">
        <v>52</v>
      </c>
      <c r="B28" s="112" t="s">
        <v>54</v>
      </c>
      <c r="C28" s="53"/>
      <c r="D28" s="53"/>
      <c r="E28" s="73">
        <f>IFERROR(VLOOKUP(B28,'[1]NUM3.1'!$H$3:$L$72,2,FALSE),0)</f>
        <v>5</v>
      </c>
      <c r="F28" s="73">
        <f>IFERROR(VLOOKUP(B28,'[1]NUM3.1'!$H$3:$L$72,3,FALSE),0)</f>
        <v>7</v>
      </c>
      <c r="G28" s="73">
        <f>IFERROR(VLOOKUP(B28,'[1]NUM3.1'!$H$3:$L$72,4,FALSE),0)</f>
        <v>15</v>
      </c>
      <c r="H28" s="73"/>
      <c r="I28" s="73"/>
      <c r="J28" s="73"/>
      <c r="K28" s="73"/>
      <c r="L28" s="73"/>
      <c r="M28" s="73"/>
      <c r="N28" s="73"/>
      <c r="O28" s="73"/>
      <c r="P28" s="73"/>
      <c r="Q28" s="12">
        <f t="shared" si="0"/>
        <v>27</v>
      </c>
      <c r="R28" s="73">
        <f>IFERROR(VLOOKUP(B28,'[1]DEN3.1'!$H$3:$L$72,2,FALSE),0)</f>
        <v>5</v>
      </c>
      <c r="S28" s="73">
        <f>IFERROR(VLOOKUP(B28,'[1]DEN3.1'!$H$3:$L$72,3,FALSE),0)</f>
        <v>7</v>
      </c>
      <c r="T28" s="73">
        <f>IFERROR(VLOOKUP(B28,'[1]DEN3.1'!$H$3:$L$72,4,FALSE),0)</f>
        <v>15</v>
      </c>
      <c r="U28" s="73"/>
      <c r="V28" s="73"/>
      <c r="W28" s="73"/>
      <c r="X28" s="73"/>
      <c r="Y28" s="73"/>
      <c r="Z28" s="73"/>
      <c r="AA28" s="73"/>
      <c r="AB28" s="73"/>
      <c r="AC28" s="73"/>
      <c r="AD28" s="12">
        <f t="shared" si="1"/>
        <v>27</v>
      </c>
    </row>
    <row r="29" spans="1:30" ht="15" thickBot="1" x14ac:dyDescent="0.25">
      <c r="A29" s="75" t="s">
        <v>52</v>
      </c>
      <c r="B29" s="112" t="s">
        <v>55</v>
      </c>
      <c r="C29" s="53"/>
      <c r="D29" s="53"/>
      <c r="E29" s="73">
        <f>IFERROR(VLOOKUP(B29,'[1]NUM3.1'!$H$3:$L$72,2,FALSE),0)</f>
        <v>12</v>
      </c>
      <c r="F29" s="73">
        <f>IFERROR(VLOOKUP(B29,'[1]NUM3.1'!$H$3:$L$72,3,FALSE),0)</f>
        <v>11</v>
      </c>
      <c r="G29" s="73">
        <f>IFERROR(VLOOKUP(B29,'[1]NUM3.1'!$H$3:$L$72,4,FALSE),0)</f>
        <v>6</v>
      </c>
      <c r="H29" s="73"/>
      <c r="I29" s="73"/>
      <c r="J29" s="73"/>
      <c r="K29" s="73"/>
      <c r="L29" s="73"/>
      <c r="M29" s="73"/>
      <c r="N29" s="73"/>
      <c r="O29" s="73"/>
      <c r="P29" s="73"/>
      <c r="Q29" s="12">
        <f t="shared" si="0"/>
        <v>29</v>
      </c>
      <c r="R29" s="73">
        <f>IFERROR(VLOOKUP(B29,'[1]DEN3.1'!$H$3:$L$72,2,FALSE),0)</f>
        <v>12</v>
      </c>
      <c r="S29" s="73">
        <f>IFERROR(VLOOKUP(B29,'[1]DEN3.1'!$H$3:$L$72,3,FALSE),0)</f>
        <v>11</v>
      </c>
      <c r="T29" s="73">
        <f>IFERROR(VLOOKUP(B29,'[1]DEN3.1'!$H$3:$L$72,4,FALSE),0)</f>
        <v>6</v>
      </c>
      <c r="U29" s="73"/>
      <c r="V29" s="73"/>
      <c r="W29" s="73"/>
      <c r="X29" s="73"/>
      <c r="Y29" s="73"/>
      <c r="Z29" s="73"/>
      <c r="AA29" s="73"/>
      <c r="AB29" s="73"/>
      <c r="AC29" s="73"/>
      <c r="AD29" s="12">
        <f t="shared" si="1"/>
        <v>29</v>
      </c>
    </row>
    <row r="30" spans="1:30" ht="15" thickBot="1" x14ac:dyDescent="0.25">
      <c r="A30" s="75" t="s">
        <v>52</v>
      </c>
      <c r="B30" s="112" t="s">
        <v>56</v>
      </c>
      <c r="C30" s="53"/>
      <c r="D30" s="53"/>
      <c r="E30" s="73">
        <f>IFERROR(VLOOKUP(B30,'[1]NUM3.1'!$H$3:$L$72,2,FALSE),0)</f>
        <v>2</v>
      </c>
      <c r="F30" s="73">
        <f>IFERROR(VLOOKUP(B30,'[1]NUM3.1'!$H$3:$L$72,3,FALSE),0)</f>
        <v>1</v>
      </c>
      <c r="G30" s="73">
        <f>IFERROR(VLOOKUP(B30,'[1]NUM3.1'!$H$3:$L$72,4,FALSE),0)</f>
        <v>2</v>
      </c>
      <c r="H30" s="73"/>
      <c r="I30" s="73"/>
      <c r="J30" s="73"/>
      <c r="K30" s="73"/>
      <c r="L30" s="73"/>
      <c r="M30" s="73"/>
      <c r="N30" s="73"/>
      <c r="O30" s="73"/>
      <c r="P30" s="73"/>
      <c r="Q30" s="12">
        <f t="shared" si="0"/>
        <v>5</v>
      </c>
      <c r="R30" s="73">
        <f>IFERROR(VLOOKUP(B30,'[1]DEN3.1'!$H$3:$L$72,2,FALSE),0)</f>
        <v>2</v>
      </c>
      <c r="S30" s="73">
        <f>IFERROR(VLOOKUP(B30,'[1]DEN3.1'!$H$3:$L$72,3,FALSE),0)</f>
        <v>1</v>
      </c>
      <c r="T30" s="73">
        <f>IFERROR(VLOOKUP(B30,'[1]DEN3.1'!$H$3:$L$72,4,FALSE),0)</f>
        <v>2</v>
      </c>
      <c r="U30" s="73"/>
      <c r="V30" s="73"/>
      <c r="W30" s="73"/>
      <c r="X30" s="73"/>
      <c r="Y30" s="73"/>
      <c r="Z30" s="73"/>
      <c r="AA30" s="73"/>
      <c r="AB30" s="73"/>
      <c r="AC30" s="73"/>
      <c r="AD30" s="12">
        <f t="shared" si="1"/>
        <v>5</v>
      </c>
    </row>
    <row r="31" spans="1:30" ht="15" thickBot="1" x14ac:dyDescent="0.25">
      <c r="A31" s="75" t="s">
        <v>52</v>
      </c>
      <c r="B31" s="112" t="s">
        <v>57</v>
      </c>
      <c r="C31" s="53"/>
      <c r="D31" s="53"/>
      <c r="E31" s="73">
        <f>IFERROR(VLOOKUP(B31,'[1]NUM3.1'!$H$3:$L$72,2,FALSE),0)</f>
        <v>11</v>
      </c>
      <c r="F31" s="73">
        <f>IFERROR(VLOOKUP(B31,'[1]NUM3.1'!$H$3:$L$72,3,FALSE),0)</f>
        <v>18</v>
      </c>
      <c r="G31" s="73">
        <f>IFERROR(VLOOKUP(B31,'[1]NUM3.1'!$H$3:$L$72,4,FALSE),0)</f>
        <v>50</v>
      </c>
      <c r="H31" s="73"/>
      <c r="I31" s="73"/>
      <c r="J31" s="73"/>
      <c r="K31" s="73"/>
      <c r="L31" s="73"/>
      <c r="M31" s="73"/>
      <c r="N31" s="73"/>
      <c r="O31" s="73"/>
      <c r="P31" s="73"/>
      <c r="Q31" s="12">
        <f t="shared" si="0"/>
        <v>79</v>
      </c>
      <c r="R31" s="73">
        <f>IFERROR(VLOOKUP(B31,'[1]DEN3.1'!$H$3:$L$72,2,FALSE),0)</f>
        <v>11</v>
      </c>
      <c r="S31" s="73">
        <f>IFERROR(VLOOKUP(B31,'[1]DEN3.1'!$H$3:$L$72,3,FALSE),0)</f>
        <v>18</v>
      </c>
      <c r="T31" s="73">
        <f>IFERROR(VLOOKUP(B31,'[1]DEN3.1'!$H$3:$L$72,4,FALSE),0)</f>
        <v>50</v>
      </c>
      <c r="U31" s="73"/>
      <c r="V31" s="73"/>
      <c r="W31" s="73"/>
      <c r="X31" s="73"/>
      <c r="Y31" s="73"/>
      <c r="Z31" s="73"/>
      <c r="AA31" s="73"/>
      <c r="AB31" s="73"/>
      <c r="AC31" s="73"/>
      <c r="AD31" s="12">
        <f t="shared" si="1"/>
        <v>79</v>
      </c>
    </row>
    <row r="32" spans="1:30" ht="15" thickBot="1" x14ac:dyDescent="0.25">
      <c r="A32" s="75" t="s">
        <v>52</v>
      </c>
      <c r="B32" s="112" t="s">
        <v>58</v>
      </c>
      <c r="C32" s="53"/>
      <c r="D32" s="53"/>
      <c r="E32" s="73">
        <f>IFERROR(VLOOKUP(B32,'[1]NUM3.1'!$H$3:$L$72,2,FALSE),0)</f>
        <v>0</v>
      </c>
      <c r="F32" s="73">
        <f>IFERROR(VLOOKUP(B32,'[1]NUM3.1'!$H$3:$L$72,3,FALSE),0)</f>
        <v>0</v>
      </c>
      <c r="G32" s="73">
        <f>IFERROR(VLOOKUP(B32,'[1]NUM3.1'!$H$3:$L$72,4,FALSE),0)</f>
        <v>0</v>
      </c>
      <c r="H32" s="73"/>
      <c r="I32" s="73"/>
      <c r="J32" s="73"/>
      <c r="K32" s="73"/>
      <c r="L32" s="73"/>
      <c r="M32" s="73"/>
      <c r="N32" s="73"/>
      <c r="O32" s="73"/>
      <c r="P32" s="73"/>
      <c r="Q32" s="12">
        <f t="shared" si="0"/>
        <v>0</v>
      </c>
      <c r="R32" s="73">
        <f>IFERROR(VLOOKUP(B32,'[1]DEN3.1'!$H$3:$L$72,2,FALSE),0)</f>
        <v>0</v>
      </c>
      <c r="S32" s="73">
        <f>IFERROR(VLOOKUP(B32,'[1]DEN3.1'!$H$3:$L$72,3,FALSE),0)</f>
        <v>0</v>
      </c>
      <c r="T32" s="73">
        <f>IFERROR(VLOOKUP(B32,'[1]DEN3.1'!$H$3:$L$72,4,FALSE),0)</f>
        <v>0</v>
      </c>
      <c r="U32" s="73"/>
      <c r="V32" s="73"/>
      <c r="W32" s="73"/>
      <c r="X32" s="73"/>
      <c r="Y32" s="73"/>
      <c r="Z32" s="73"/>
      <c r="AA32" s="73"/>
      <c r="AB32" s="73"/>
      <c r="AC32" s="73"/>
      <c r="AD32" s="12">
        <f t="shared" si="1"/>
        <v>0</v>
      </c>
    </row>
    <row r="33" spans="1:30" ht="15" thickBot="1" x14ac:dyDescent="0.25">
      <c r="A33" s="75" t="s">
        <v>52</v>
      </c>
      <c r="B33" s="112" t="s">
        <v>59</v>
      </c>
      <c r="C33" s="53"/>
      <c r="D33" s="53"/>
      <c r="E33" s="73">
        <f>IFERROR(VLOOKUP(B33,'[1]NUM3.1'!$H$3:$L$72,2,FALSE),0)</f>
        <v>0</v>
      </c>
      <c r="F33" s="73">
        <f>IFERROR(VLOOKUP(B33,'[1]NUM3.1'!$H$3:$L$72,3,FALSE),0)</f>
        <v>3</v>
      </c>
      <c r="G33" s="73">
        <f>IFERROR(VLOOKUP(B33,'[1]NUM3.1'!$H$3:$L$72,4,FALSE),0)</f>
        <v>0</v>
      </c>
      <c r="H33" s="73"/>
      <c r="I33" s="73"/>
      <c r="J33" s="73"/>
      <c r="K33" s="73"/>
      <c r="L33" s="73"/>
      <c r="M33" s="73"/>
      <c r="N33" s="73"/>
      <c r="O33" s="73"/>
      <c r="P33" s="73"/>
      <c r="Q33" s="12">
        <f t="shared" si="0"/>
        <v>3</v>
      </c>
      <c r="R33" s="73">
        <f>IFERROR(VLOOKUP(B33,'[1]DEN3.1'!$H$3:$L$72,2,FALSE),0)</f>
        <v>0</v>
      </c>
      <c r="S33" s="73">
        <f>IFERROR(VLOOKUP(B33,'[1]DEN3.1'!$H$3:$L$72,3,FALSE),0)</f>
        <v>3</v>
      </c>
      <c r="T33" s="73">
        <f>IFERROR(VLOOKUP(B33,'[1]DEN3.1'!$H$3:$L$72,4,FALSE),0)</f>
        <v>0</v>
      </c>
      <c r="U33" s="73"/>
      <c r="V33" s="73"/>
      <c r="W33" s="73"/>
      <c r="X33" s="73"/>
      <c r="Y33" s="73"/>
      <c r="Z33" s="73"/>
      <c r="AA33" s="73"/>
      <c r="AB33" s="73"/>
      <c r="AC33" s="73"/>
      <c r="AD33" s="12">
        <f t="shared" si="1"/>
        <v>3</v>
      </c>
    </row>
    <row r="34" spans="1:30" ht="15" thickBot="1" x14ac:dyDescent="0.25">
      <c r="A34" s="75" t="s">
        <v>52</v>
      </c>
      <c r="B34" s="112" t="s">
        <v>60</v>
      </c>
      <c r="C34" s="53"/>
      <c r="D34" s="53"/>
      <c r="E34" s="73">
        <f>IFERROR(VLOOKUP(B34,'[1]NUM3.1'!$H$3:$L$72,2,FALSE),0)</f>
        <v>0</v>
      </c>
      <c r="F34" s="73">
        <f>IFERROR(VLOOKUP(B34,'[1]NUM3.1'!$H$3:$L$72,3,FALSE),0)</f>
        <v>2</v>
      </c>
      <c r="G34" s="73">
        <f>IFERROR(VLOOKUP(B34,'[1]NUM3.1'!$H$3:$L$72,4,FALSE),0)</f>
        <v>5</v>
      </c>
      <c r="H34" s="73"/>
      <c r="I34" s="73"/>
      <c r="J34" s="73"/>
      <c r="K34" s="73"/>
      <c r="L34" s="73"/>
      <c r="M34" s="73"/>
      <c r="N34" s="73"/>
      <c r="O34" s="73"/>
      <c r="P34" s="73"/>
      <c r="Q34" s="12">
        <f t="shared" si="0"/>
        <v>7</v>
      </c>
      <c r="R34" s="73">
        <f>IFERROR(VLOOKUP(B34,'[1]DEN3.1'!$H$3:$L$72,2,FALSE),0)</f>
        <v>0</v>
      </c>
      <c r="S34" s="73">
        <f>IFERROR(VLOOKUP(B34,'[1]DEN3.1'!$H$3:$L$72,3,FALSE),0)</f>
        <v>2</v>
      </c>
      <c r="T34" s="73">
        <f>IFERROR(VLOOKUP(B34,'[1]DEN3.1'!$H$3:$L$72,4,FALSE),0)</f>
        <v>5</v>
      </c>
      <c r="U34" s="73"/>
      <c r="V34" s="73"/>
      <c r="W34" s="73"/>
      <c r="X34" s="73"/>
      <c r="Y34" s="73"/>
      <c r="Z34" s="73"/>
      <c r="AA34" s="73"/>
      <c r="AB34" s="73"/>
      <c r="AC34" s="73"/>
      <c r="AD34" s="12">
        <f t="shared" si="1"/>
        <v>7</v>
      </c>
    </row>
    <row r="35" spans="1:30" ht="15" thickBot="1" x14ac:dyDescent="0.25">
      <c r="A35" s="75" t="s">
        <v>52</v>
      </c>
      <c r="B35" s="112" t="s">
        <v>61</v>
      </c>
      <c r="C35" s="53"/>
      <c r="D35" s="53"/>
      <c r="E35" s="73">
        <f>IFERROR(VLOOKUP(B35,'[1]NUM3.1'!$H$3:$L$72,2,FALSE),0)</f>
        <v>0</v>
      </c>
      <c r="F35" s="73">
        <f>IFERROR(VLOOKUP(B35,'[1]NUM3.1'!$H$3:$L$72,3,FALSE),0)</f>
        <v>0</v>
      </c>
      <c r="G35" s="73">
        <f>IFERROR(VLOOKUP(B35,'[1]NUM3.1'!$H$3:$L$72,4,FALSE),0)</f>
        <v>0</v>
      </c>
      <c r="H35" s="73"/>
      <c r="I35" s="73"/>
      <c r="J35" s="73"/>
      <c r="K35" s="73"/>
      <c r="L35" s="73"/>
      <c r="M35" s="73"/>
      <c r="N35" s="73"/>
      <c r="O35" s="73"/>
      <c r="P35" s="73"/>
      <c r="Q35" s="12">
        <f t="shared" si="0"/>
        <v>0</v>
      </c>
      <c r="R35" s="73">
        <f>IFERROR(VLOOKUP(B35,'[1]DEN3.1'!$H$3:$L$72,2,FALSE),0)</f>
        <v>0</v>
      </c>
      <c r="S35" s="73">
        <f>IFERROR(VLOOKUP(B35,'[1]DEN3.1'!$H$3:$L$72,3,FALSE),0)</f>
        <v>0</v>
      </c>
      <c r="T35" s="73">
        <f>IFERROR(VLOOKUP(B35,'[1]DEN3.1'!$H$3:$L$72,4,FALSE),0)</f>
        <v>0</v>
      </c>
      <c r="U35" s="73"/>
      <c r="V35" s="73"/>
      <c r="W35" s="73"/>
      <c r="X35" s="73"/>
      <c r="Y35" s="73"/>
      <c r="Z35" s="73"/>
      <c r="AA35" s="73"/>
      <c r="AB35" s="73"/>
      <c r="AC35" s="73"/>
      <c r="AD35" s="12">
        <f t="shared" si="1"/>
        <v>0</v>
      </c>
    </row>
    <row r="36" spans="1:30" ht="15" thickBot="1" x14ac:dyDescent="0.25">
      <c r="A36" s="75" t="s">
        <v>52</v>
      </c>
      <c r="B36" s="112" t="s">
        <v>62</v>
      </c>
      <c r="C36" s="53"/>
      <c r="D36" s="53"/>
      <c r="E36" s="73">
        <f>IFERROR(VLOOKUP(B36,'[1]NUM3.1'!$H$3:$L$72,2,FALSE),0)</f>
        <v>0</v>
      </c>
      <c r="F36" s="73">
        <f>IFERROR(VLOOKUP(B36,'[1]NUM3.1'!$H$3:$L$72,3,FALSE),0)</f>
        <v>0</v>
      </c>
      <c r="G36" s="73">
        <f>IFERROR(VLOOKUP(B36,'[1]NUM3.1'!$H$3:$L$72,4,FALSE),0)</f>
        <v>1</v>
      </c>
      <c r="H36" s="73"/>
      <c r="I36" s="73"/>
      <c r="J36" s="73"/>
      <c r="K36" s="73"/>
      <c r="L36" s="73"/>
      <c r="M36" s="73"/>
      <c r="N36" s="73"/>
      <c r="O36" s="73"/>
      <c r="P36" s="73"/>
      <c r="Q36" s="12">
        <f t="shared" si="0"/>
        <v>1</v>
      </c>
      <c r="R36" s="73">
        <f>IFERROR(VLOOKUP(B36,'[1]DEN3.1'!$H$3:$L$72,2,FALSE),0)</f>
        <v>0</v>
      </c>
      <c r="S36" s="73">
        <f>IFERROR(VLOOKUP(B36,'[1]DEN3.1'!$H$3:$L$72,3,FALSE),0)</f>
        <v>0</v>
      </c>
      <c r="T36" s="73">
        <f>IFERROR(VLOOKUP(B36,'[1]DEN3.1'!$H$3:$L$72,4,FALSE),0)</f>
        <v>1</v>
      </c>
      <c r="U36" s="73"/>
      <c r="V36" s="73"/>
      <c r="W36" s="73"/>
      <c r="X36" s="73"/>
      <c r="Y36" s="73"/>
      <c r="Z36" s="73"/>
      <c r="AA36" s="73"/>
      <c r="AB36" s="73"/>
      <c r="AC36" s="73"/>
      <c r="AD36" s="12">
        <f t="shared" si="1"/>
        <v>1</v>
      </c>
    </row>
    <row r="37" spans="1:30" ht="15" thickBot="1" x14ac:dyDescent="0.25">
      <c r="A37" s="75" t="s">
        <v>52</v>
      </c>
      <c r="B37" s="112" t="s">
        <v>341</v>
      </c>
      <c r="C37" s="53"/>
      <c r="D37" s="53"/>
      <c r="E37" s="73">
        <f>IFERROR(VLOOKUP(B37,'[1]NUM3.1'!$H$3:$L$72,2,FALSE),0)</f>
        <v>0</v>
      </c>
      <c r="F37" s="73">
        <f>IFERROR(VLOOKUP(B37,'[1]NUM3.1'!$H$3:$L$72,3,FALSE),0)</f>
        <v>0</v>
      </c>
      <c r="G37" s="73">
        <f>IFERROR(VLOOKUP(B37,'[1]NUM3.1'!$H$3:$L$72,4,FALSE),0)</f>
        <v>3</v>
      </c>
      <c r="H37" s="73"/>
      <c r="I37" s="73"/>
      <c r="J37" s="73"/>
      <c r="K37" s="73"/>
      <c r="L37" s="73"/>
      <c r="M37" s="73"/>
      <c r="N37" s="73"/>
      <c r="O37" s="73"/>
      <c r="P37" s="73"/>
      <c r="Q37" s="12">
        <f t="shared" si="0"/>
        <v>3</v>
      </c>
      <c r="R37" s="73">
        <f>IFERROR(VLOOKUP(B37,'[1]DEN3.1'!$H$3:$L$72,2,FALSE),0)</f>
        <v>0</v>
      </c>
      <c r="S37" s="73">
        <f>IFERROR(VLOOKUP(B37,'[1]DEN3.1'!$H$3:$L$72,3,FALSE),0)</f>
        <v>0</v>
      </c>
      <c r="T37" s="73">
        <f>IFERROR(VLOOKUP(B37,'[1]DEN3.1'!$H$3:$L$72,4,FALSE),0)</f>
        <v>3</v>
      </c>
      <c r="U37" s="73"/>
      <c r="V37" s="73"/>
      <c r="W37" s="73"/>
      <c r="X37" s="73"/>
      <c r="Y37" s="73"/>
      <c r="Z37" s="73"/>
      <c r="AA37" s="73"/>
      <c r="AB37" s="73"/>
      <c r="AC37" s="73"/>
      <c r="AD37" s="12">
        <f t="shared" si="1"/>
        <v>3</v>
      </c>
    </row>
    <row r="38" spans="1:30" ht="15" thickBot="1" x14ac:dyDescent="0.25">
      <c r="A38" s="308" t="s">
        <v>174</v>
      </c>
      <c r="B38" s="309"/>
      <c r="C38" s="181">
        <f>+D38/Metas!H8</f>
        <v>1.0196798205363515</v>
      </c>
      <c r="D38" s="14">
        <f>+Q38/AD38</f>
        <v>1</v>
      </c>
      <c r="E38" s="46">
        <f>SUM(E27:E37)</f>
        <v>40</v>
      </c>
      <c r="F38" s="46">
        <f t="shared" ref="F38:M38" si="5">SUM(F27:F37)</f>
        <v>51</v>
      </c>
      <c r="G38" s="46">
        <f t="shared" si="5"/>
        <v>91</v>
      </c>
      <c r="H38" s="46">
        <f t="shared" si="5"/>
        <v>0</v>
      </c>
      <c r="I38" s="46">
        <f t="shared" ref="I38:J38" si="6">SUM(I27:I37)</f>
        <v>0</v>
      </c>
      <c r="J38" s="46">
        <f t="shared" si="6"/>
        <v>0</v>
      </c>
      <c r="K38" s="46">
        <f t="shared" ref="K38:L38" si="7">SUM(K27:K37)</f>
        <v>0</v>
      </c>
      <c r="L38" s="46">
        <f t="shared" si="7"/>
        <v>0</v>
      </c>
      <c r="M38" s="46">
        <f t="shared" si="5"/>
        <v>0</v>
      </c>
      <c r="N38" s="46">
        <f t="shared" ref="N38:P38" si="8">SUM(N27:N37)</f>
        <v>0</v>
      </c>
      <c r="O38" s="46">
        <f t="shared" si="8"/>
        <v>0</v>
      </c>
      <c r="P38" s="46">
        <f t="shared" si="8"/>
        <v>0</v>
      </c>
      <c r="Q38" s="9">
        <f>SUM(Q27:Q37)</f>
        <v>182</v>
      </c>
      <c r="R38" s="65">
        <f>SUM(R27:R37)</f>
        <v>40</v>
      </c>
      <c r="S38" s="65">
        <f t="shared" ref="S38:AD38" si="9">SUM(S27:S37)</f>
        <v>51</v>
      </c>
      <c r="T38" s="65">
        <f t="shared" si="9"/>
        <v>91</v>
      </c>
      <c r="U38" s="65">
        <f t="shared" si="9"/>
        <v>0</v>
      </c>
      <c r="V38" s="65">
        <f t="shared" ref="V38:W38" si="10">SUM(V27:V37)</f>
        <v>0</v>
      </c>
      <c r="W38" s="65">
        <f t="shared" si="10"/>
        <v>0</v>
      </c>
      <c r="X38" s="65">
        <f t="shared" ref="X38:Y38" si="11">SUM(X27:X37)</f>
        <v>0</v>
      </c>
      <c r="Y38" s="65">
        <f t="shared" si="11"/>
        <v>0</v>
      </c>
      <c r="Z38" s="65">
        <f t="shared" ref="Z38:AA38" si="12">SUM(Z27:Z37)</f>
        <v>0</v>
      </c>
      <c r="AA38" s="46">
        <f t="shared" si="12"/>
        <v>0</v>
      </c>
      <c r="AB38" s="46">
        <f t="shared" ref="AB38:AC38" si="13">SUM(AB27:AB37)</f>
        <v>0</v>
      </c>
      <c r="AC38" s="46">
        <f t="shared" si="13"/>
        <v>0</v>
      </c>
      <c r="AD38" s="9">
        <f t="shared" si="9"/>
        <v>182</v>
      </c>
    </row>
    <row r="39" spans="1:30" ht="15" thickBot="1" x14ac:dyDescent="0.25">
      <c r="A39" s="75" t="s">
        <v>73</v>
      </c>
      <c r="B39" s="112" t="s">
        <v>63</v>
      </c>
      <c r="C39" s="53"/>
      <c r="D39" s="53"/>
      <c r="E39" s="73">
        <f>IFERROR(VLOOKUP(B39,'[1]NUM3.1'!$H$3:$L$72,2,FALSE),0)</f>
        <v>0</v>
      </c>
      <c r="F39" s="73">
        <f>IFERROR(VLOOKUP(B39,'[1]NUM3.1'!$H$3:$L$72,3,FALSE),0)</f>
        <v>0</v>
      </c>
      <c r="G39" s="73">
        <f>IFERROR(VLOOKUP(B39,'[1]NUM3.1'!$H$3:$L$72,4,FALSE),0)</f>
        <v>0</v>
      </c>
      <c r="H39" s="73"/>
      <c r="I39" s="73"/>
      <c r="J39" s="73"/>
      <c r="K39" s="73"/>
      <c r="L39" s="73"/>
      <c r="M39" s="73"/>
      <c r="N39" s="73"/>
      <c r="O39" s="73"/>
      <c r="P39" s="73"/>
      <c r="Q39" s="12">
        <f t="shared" si="0"/>
        <v>0</v>
      </c>
      <c r="R39" s="73">
        <f>IFERROR(VLOOKUP(B39,'[1]DEN3.1'!$H$3:$L$72,2,FALSE),0)</f>
        <v>0</v>
      </c>
      <c r="S39" s="73">
        <f>IFERROR(VLOOKUP(B39,'[1]DEN3.1'!$H$3:$L$72,3,FALSE),0)</f>
        <v>0</v>
      </c>
      <c r="T39" s="73">
        <f>IFERROR(VLOOKUP(B39,'[1]DEN3.1'!$H$3:$L$72,4,FALSE),0)</f>
        <v>0</v>
      </c>
      <c r="U39" s="73"/>
      <c r="V39" s="73"/>
      <c r="W39" s="73"/>
      <c r="X39" s="73"/>
      <c r="Y39" s="73"/>
      <c r="Z39" s="73"/>
      <c r="AA39" s="73"/>
      <c r="AB39" s="73"/>
      <c r="AC39" s="73"/>
      <c r="AD39" s="12">
        <f t="shared" si="1"/>
        <v>0</v>
      </c>
    </row>
    <row r="40" spans="1:30" ht="15" thickBot="1" x14ac:dyDescent="0.25">
      <c r="A40" s="75" t="s">
        <v>73</v>
      </c>
      <c r="B40" s="112" t="s">
        <v>64</v>
      </c>
      <c r="C40" s="53"/>
      <c r="D40" s="53"/>
      <c r="E40" s="73">
        <f>IFERROR(VLOOKUP(B40,'[1]NUM3.1'!$H$3:$L$72,2,FALSE),0)</f>
        <v>0</v>
      </c>
      <c r="F40" s="73">
        <f>IFERROR(VLOOKUP(B40,'[1]NUM3.1'!$H$3:$L$72,3,FALSE),0)</f>
        <v>0</v>
      </c>
      <c r="G40" s="73">
        <f>IFERROR(VLOOKUP(B40,'[1]NUM3.1'!$H$3:$L$72,4,FALSE),0)</f>
        <v>0</v>
      </c>
      <c r="H40" s="73"/>
      <c r="I40" s="73"/>
      <c r="J40" s="73"/>
      <c r="K40" s="73"/>
      <c r="L40" s="73"/>
      <c r="M40" s="73"/>
      <c r="N40" s="73"/>
      <c r="O40" s="73"/>
      <c r="P40" s="73"/>
      <c r="Q40" s="12">
        <f t="shared" si="0"/>
        <v>0</v>
      </c>
      <c r="R40" s="73">
        <f>IFERROR(VLOOKUP(B40,'[1]DEN3.1'!$H$3:$L$72,2,FALSE),0)</f>
        <v>0</v>
      </c>
      <c r="S40" s="73">
        <f>IFERROR(VLOOKUP(B40,'[1]DEN3.1'!$H$3:$L$72,3,FALSE),0)</f>
        <v>0</v>
      </c>
      <c r="T40" s="73">
        <f>IFERROR(VLOOKUP(B40,'[1]DEN3.1'!$H$3:$L$72,4,FALSE),0)</f>
        <v>0</v>
      </c>
      <c r="U40" s="73"/>
      <c r="V40" s="73"/>
      <c r="W40" s="73"/>
      <c r="X40" s="73"/>
      <c r="Y40" s="73"/>
      <c r="Z40" s="73"/>
      <c r="AA40" s="73"/>
      <c r="AB40" s="73"/>
      <c r="AC40" s="73"/>
      <c r="AD40" s="12">
        <f t="shared" si="1"/>
        <v>0</v>
      </c>
    </row>
    <row r="41" spans="1:30" ht="15" thickBot="1" x14ac:dyDescent="0.25">
      <c r="A41" s="75" t="s">
        <v>73</v>
      </c>
      <c r="B41" s="112" t="s">
        <v>65</v>
      </c>
      <c r="C41" s="53"/>
      <c r="D41" s="53"/>
      <c r="E41" s="73">
        <f>IFERROR(VLOOKUP(B41,'[1]NUM3.1'!$H$3:$L$72,2,FALSE),0)</f>
        <v>0</v>
      </c>
      <c r="F41" s="73">
        <f>IFERROR(VLOOKUP(B41,'[1]NUM3.1'!$H$3:$L$72,3,FALSE),0)</f>
        <v>0</v>
      </c>
      <c r="G41" s="73">
        <f>IFERROR(VLOOKUP(B41,'[1]NUM3.1'!$H$3:$L$72,4,FALSE),0)</f>
        <v>0</v>
      </c>
      <c r="H41" s="73"/>
      <c r="I41" s="73"/>
      <c r="J41" s="73"/>
      <c r="K41" s="73"/>
      <c r="L41" s="73"/>
      <c r="M41" s="73"/>
      <c r="N41" s="73"/>
      <c r="O41" s="73"/>
      <c r="P41" s="73"/>
      <c r="Q41" s="12">
        <f t="shared" si="0"/>
        <v>0</v>
      </c>
      <c r="R41" s="73">
        <f>IFERROR(VLOOKUP(B41,'[1]DEN3.1'!$H$3:$L$72,2,FALSE),0)</f>
        <v>0</v>
      </c>
      <c r="S41" s="73">
        <f>IFERROR(VLOOKUP(B41,'[1]DEN3.1'!$H$3:$L$72,3,FALSE),0)</f>
        <v>0</v>
      </c>
      <c r="T41" s="73">
        <f>IFERROR(VLOOKUP(B41,'[1]DEN3.1'!$H$3:$L$72,4,FALSE),0)</f>
        <v>0</v>
      </c>
      <c r="U41" s="73"/>
      <c r="V41" s="73"/>
      <c r="W41" s="73"/>
      <c r="X41" s="73"/>
      <c r="Y41" s="73"/>
      <c r="Z41" s="73"/>
      <c r="AA41" s="73"/>
      <c r="AB41" s="73"/>
      <c r="AC41" s="73"/>
      <c r="AD41" s="12">
        <f t="shared" si="1"/>
        <v>0</v>
      </c>
    </row>
    <row r="42" spans="1:30" ht="15" thickBot="1" x14ac:dyDescent="0.25">
      <c r="A42" s="75" t="s">
        <v>73</v>
      </c>
      <c r="B42" s="112" t="s">
        <v>66</v>
      </c>
      <c r="C42" s="53"/>
      <c r="D42" s="53"/>
      <c r="E42" s="73">
        <f>IFERROR(VLOOKUP(B42,'[1]NUM3.1'!$H$3:$L$72,2,FALSE),0)</f>
        <v>0</v>
      </c>
      <c r="F42" s="73">
        <f>IFERROR(VLOOKUP(B42,'[1]NUM3.1'!$H$3:$L$72,3,FALSE),0)</f>
        <v>1</v>
      </c>
      <c r="G42" s="73">
        <f>IFERROR(VLOOKUP(B42,'[1]NUM3.1'!$H$3:$L$72,4,FALSE),0)</f>
        <v>1</v>
      </c>
      <c r="H42" s="73"/>
      <c r="I42" s="73"/>
      <c r="J42" s="73"/>
      <c r="K42" s="73"/>
      <c r="L42" s="73"/>
      <c r="M42" s="73"/>
      <c r="N42" s="73"/>
      <c r="O42" s="73"/>
      <c r="P42" s="73"/>
      <c r="Q42" s="12">
        <f t="shared" si="0"/>
        <v>2</v>
      </c>
      <c r="R42" s="73">
        <f>IFERROR(VLOOKUP(B42,'[1]DEN3.1'!$H$3:$L$72,2,FALSE),0)</f>
        <v>0</v>
      </c>
      <c r="S42" s="73">
        <f>IFERROR(VLOOKUP(B42,'[1]DEN3.1'!$H$3:$L$72,3,FALSE),0)</f>
        <v>1</v>
      </c>
      <c r="T42" s="73">
        <f>IFERROR(VLOOKUP(B42,'[1]DEN3.1'!$H$3:$L$72,4,FALSE),0)</f>
        <v>1</v>
      </c>
      <c r="U42" s="73"/>
      <c r="V42" s="73"/>
      <c r="W42" s="73"/>
      <c r="X42" s="73"/>
      <c r="Y42" s="73"/>
      <c r="Z42" s="73"/>
      <c r="AA42" s="73"/>
      <c r="AB42" s="73"/>
      <c r="AC42" s="73"/>
      <c r="AD42" s="12">
        <f t="shared" si="1"/>
        <v>2</v>
      </c>
    </row>
    <row r="43" spans="1:30" ht="15" thickBot="1" x14ac:dyDescent="0.25">
      <c r="A43" s="75" t="s">
        <v>73</v>
      </c>
      <c r="B43" s="112" t="s">
        <v>67</v>
      </c>
      <c r="C43" s="53"/>
      <c r="D43" s="53"/>
      <c r="E43" s="73">
        <f>IFERROR(VLOOKUP(B43,'[1]NUM3.1'!$H$3:$L$72,2,FALSE),0)</f>
        <v>0</v>
      </c>
      <c r="F43" s="73">
        <f>IFERROR(VLOOKUP(B43,'[1]NUM3.1'!$H$3:$L$72,3,FALSE),0)</f>
        <v>0</v>
      </c>
      <c r="G43" s="73">
        <f>IFERROR(VLOOKUP(B43,'[1]NUM3.1'!$H$3:$L$72,4,FALSE),0)</f>
        <v>0</v>
      </c>
      <c r="H43" s="73"/>
      <c r="I43" s="73"/>
      <c r="J43" s="73"/>
      <c r="K43" s="73"/>
      <c r="L43" s="73"/>
      <c r="M43" s="73"/>
      <c r="N43" s="73"/>
      <c r="O43" s="73"/>
      <c r="P43" s="73"/>
      <c r="Q43" s="12">
        <f t="shared" si="0"/>
        <v>0</v>
      </c>
      <c r="R43" s="73">
        <f>IFERROR(VLOOKUP(B43,'[1]DEN3.1'!$H$3:$L$72,2,FALSE),0)</f>
        <v>0</v>
      </c>
      <c r="S43" s="73">
        <f>IFERROR(VLOOKUP(B43,'[1]DEN3.1'!$H$3:$L$72,3,FALSE),0)</f>
        <v>0</v>
      </c>
      <c r="T43" s="73">
        <f>IFERROR(VLOOKUP(B43,'[1]DEN3.1'!$H$3:$L$72,4,FALSE),0)</f>
        <v>0</v>
      </c>
      <c r="U43" s="73"/>
      <c r="V43" s="73"/>
      <c r="W43" s="73"/>
      <c r="X43" s="73"/>
      <c r="Y43" s="73"/>
      <c r="Z43" s="73"/>
      <c r="AA43" s="73"/>
      <c r="AB43" s="73"/>
      <c r="AC43" s="73"/>
      <c r="AD43" s="12">
        <f t="shared" si="1"/>
        <v>0</v>
      </c>
    </row>
    <row r="44" spans="1:30" ht="15" thickBot="1" x14ac:dyDescent="0.25">
      <c r="A44" s="75" t="s">
        <v>73</v>
      </c>
      <c r="B44" s="112" t="s">
        <v>68</v>
      </c>
      <c r="C44" s="53"/>
      <c r="D44" s="53"/>
      <c r="E44" s="73">
        <f>IFERROR(VLOOKUP(B44,'[1]NUM3.1'!$H$3:$L$72,2,FALSE),0)</f>
        <v>0</v>
      </c>
      <c r="F44" s="73">
        <f>IFERROR(VLOOKUP(B44,'[1]NUM3.1'!$H$3:$L$72,3,FALSE),0)</f>
        <v>0</v>
      </c>
      <c r="G44" s="73">
        <f>IFERROR(VLOOKUP(B44,'[1]NUM3.1'!$H$3:$L$72,4,FALSE),0)</f>
        <v>0</v>
      </c>
      <c r="H44" s="73"/>
      <c r="I44" s="73"/>
      <c r="J44" s="73"/>
      <c r="K44" s="73"/>
      <c r="L44" s="73"/>
      <c r="M44" s="73"/>
      <c r="N44" s="73"/>
      <c r="O44" s="73"/>
      <c r="P44" s="73"/>
      <c r="Q44" s="12">
        <f t="shared" si="0"/>
        <v>0</v>
      </c>
      <c r="R44" s="73">
        <f>IFERROR(VLOOKUP(B44,'[1]DEN3.1'!$H$3:$L$72,2,FALSE),0)</f>
        <v>0</v>
      </c>
      <c r="S44" s="73">
        <f>IFERROR(VLOOKUP(B44,'[1]DEN3.1'!$H$3:$L$72,3,FALSE),0)</f>
        <v>0</v>
      </c>
      <c r="T44" s="73">
        <f>IFERROR(VLOOKUP(B44,'[1]DEN3.1'!$H$3:$L$72,4,FALSE),0)</f>
        <v>0</v>
      </c>
      <c r="U44" s="73"/>
      <c r="V44" s="73"/>
      <c r="W44" s="73"/>
      <c r="X44" s="73"/>
      <c r="Y44" s="73"/>
      <c r="Z44" s="73"/>
      <c r="AA44" s="73"/>
      <c r="AB44" s="73"/>
      <c r="AC44" s="73"/>
      <c r="AD44" s="12">
        <f t="shared" si="1"/>
        <v>0</v>
      </c>
    </row>
    <row r="45" spans="1:30" ht="15" thickBot="1" x14ac:dyDescent="0.25">
      <c r="A45" s="75" t="s">
        <v>73</v>
      </c>
      <c r="B45" s="112" t="s">
        <v>69</v>
      </c>
      <c r="C45" s="53"/>
      <c r="D45" s="53"/>
      <c r="E45" s="73">
        <f>IFERROR(VLOOKUP(B45,'[1]NUM3.1'!$H$3:$L$72,2,FALSE),0)</f>
        <v>0</v>
      </c>
      <c r="F45" s="73">
        <f>IFERROR(VLOOKUP(B45,'[1]NUM3.1'!$H$3:$L$72,3,FALSE),0)</f>
        <v>1</v>
      </c>
      <c r="G45" s="73">
        <f>IFERROR(VLOOKUP(B45,'[1]NUM3.1'!$H$3:$L$72,4,FALSE),0)</f>
        <v>0</v>
      </c>
      <c r="H45" s="73"/>
      <c r="I45" s="73"/>
      <c r="J45" s="73"/>
      <c r="K45" s="73"/>
      <c r="L45" s="73"/>
      <c r="M45" s="73"/>
      <c r="N45" s="73"/>
      <c r="O45" s="73"/>
      <c r="P45" s="73"/>
      <c r="Q45" s="12">
        <f t="shared" si="0"/>
        <v>1</v>
      </c>
      <c r="R45" s="73">
        <f>IFERROR(VLOOKUP(B45,'[1]DEN3.1'!$H$3:$L$72,2,FALSE),0)</f>
        <v>0</v>
      </c>
      <c r="S45" s="73">
        <f>IFERROR(VLOOKUP(B45,'[1]DEN3.1'!$H$3:$L$72,3,FALSE),0)</f>
        <v>1</v>
      </c>
      <c r="T45" s="73">
        <f>IFERROR(VLOOKUP(B45,'[1]DEN3.1'!$H$3:$L$72,4,FALSE),0)</f>
        <v>0</v>
      </c>
      <c r="U45" s="73"/>
      <c r="V45" s="73"/>
      <c r="W45" s="73"/>
      <c r="X45" s="73"/>
      <c r="Y45" s="73"/>
      <c r="Z45" s="73"/>
      <c r="AA45" s="73"/>
      <c r="AB45" s="73"/>
      <c r="AC45" s="73"/>
      <c r="AD45" s="12">
        <f t="shared" si="1"/>
        <v>1</v>
      </c>
    </row>
    <row r="46" spans="1:30" ht="15" thickBot="1" x14ac:dyDescent="0.25">
      <c r="A46" s="75" t="s">
        <v>73</v>
      </c>
      <c r="B46" s="112" t="s">
        <v>70</v>
      </c>
      <c r="C46" s="53"/>
      <c r="D46" s="53"/>
      <c r="E46" s="73">
        <f>IFERROR(VLOOKUP(B46,'[1]NUM3.1'!$H$3:$L$72,2,FALSE),0)</f>
        <v>0</v>
      </c>
      <c r="F46" s="73">
        <f>IFERROR(VLOOKUP(B46,'[1]NUM3.1'!$H$3:$L$72,3,FALSE),0)</f>
        <v>0</v>
      </c>
      <c r="G46" s="73">
        <f>IFERROR(VLOOKUP(B46,'[1]NUM3.1'!$H$3:$L$72,4,FALSE),0)</f>
        <v>0</v>
      </c>
      <c r="H46" s="73"/>
      <c r="I46" s="73"/>
      <c r="J46" s="73"/>
      <c r="K46" s="73"/>
      <c r="L46" s="73"/>
      <c r="M46" s="73"/>
      <c r="N46" s="73"/>
      <c r="O46" s="73"/>
      <c r="P46" s="73"/>
      <c r="Q46" s="12">
        <f t="shared" si="0"/>
        <v>0</v>
      </c>
      <c r="R46" s="73">
        <f>IFERROR(VLOOKUP(B46,'[1]DEN3.1'!$H$3:$L$72,2,FALSE),0)</f>
        <v>0</v>
      </c>
      <c r="S46" s="73">
        <f>IFERROR(VLOOKUP(B46,'[1]DEN3.1'!$H$3:$L$72,3,FALSE),0)</f>
        <v>0</v>
      </c>
      <c r="T46" s="73">
        <f>IFERROR(VLOOKUP(B46,'[1]DEN3.1'!$H$3:$L$72,4,FALSE),0)</f>
        <v>0</v>
      </c>
      <c r="U46" s="73"/>
      <c r="V46" s="73"/>
      <c r="W46" s="73"/>
      <c r="X46" s="73"/>
      <c r="Y46" s="73"/>
      <c r="Z46" s="73"/>
      <c r="AA46" s="73"/>
      <c r="AB46" s="73"/>
      <c r="AC46" s="73"/>
      <c r="AD46" s="12">
        <f t="shared" si="1"/>
        <v>0</v>
      </c>
    </row>
    <row r="47" spans="1:30" ht="15" thickBot="1" x14ac:dyDescent="0.25">
      <c r="A47" s="75" t="s">
        <v>73</v>
      </c>
      <c r="B47" s="112" t="s">
        <v>71</v>
      </c>
      <c r="C47" s="53"/>
      <c r="D47" s="53"/>
      <c r="E47" s="73">
        <f>IFERROR(VLOOKUP(B47,'[1]NUM3.1'!$H$3:$L$72,2,FALSE),0)</f>
        <v>0</v>
      </c>
      <c r="F47" s="73">
        <f>IFERROR(VLOOKUP(B47,'[1]NUM3.1'!$H$3:$L$72,3,FALSE),0)</f>
        <v>0</v>
      </c>
      <c r="G47" s="73">
        <f>IFERROR(VLOOKUP(B47,'[1]NUM3.1'!$H$3:$L$72,4,FALSE),0)</f>
        <v>0</v>
      </c>
      <c r="H47" s="73"/>
      <c r="I47" s="73"/>
      <c r="J47" s="73"/>
      <c r="K47" s="73"/>
      <c r="L47" s="73"/>
      <c r="M47" s="73"/>
      <c r="N47" s="73"/>
      <c r="O47" s="73"/>
      <c r="P47" s="73"/>
      <c r="Q47" s="12">
        <f t="shared" si="0"/>
        <v>0</v>
      </c>
      <c r="R47" s="73">
        <f>IFERROR(VLOOKUP(B47,'[1]DEN3.1'!$H$3:$L$72,2,FALSE),0)</f>
        <v>0</v>
      </c>
      <c r="S47" s="73">
        <f>IFERROR(VLOOKUP(B47,'[1]DEN3.1'!$H$3:$L$72,3,FALSE),0)</f>
        <v>0</v>
      </c>
      <c r="T47" s="73">
        <f>IFERROR(VLOOKUP(B47,'[1]DEN3.1'!$H$3:$L$72,4,FALSE),0)</f>
        <v>0</v>
      </c>
      <c r="U47" s="73"/>
      <c r="V47" s="73"/>
      <c r="W47" s="73"/>
      <c r="X47" s="73"/>
      <c r="Y47" s="73"/>
      <c r="Z47" s="73"/>
      <c r="AA47" s="73"/>
      <c r="AB47" s="73"/>
      <c r="AC47" s="73"/>
      <c r="AD47" s="12">
        <f t="shared" si="1"/>
        <v>0</v>
      </c>
    </row>
    <row r="48" spans="1:30" ht="15" thickBot="1" x14ac:dyDescent="0.25">
      <c r="A48" s="75" t="s">
        <v>73</v>
      </c>
      <c r="B48" s="112" t="s">
        <v>72</v>
      </c>
      <c r="C48" s="53"/>
      <c r="D48" s="53"/>
      <c r="E48" s="73">
        <f>IFERROR(VLOOKUP(B48,'[1]NUM3.1'!$H$3:$L$72,2,FALSE),0)</f>
        <v>0</v>
      </c>
      <c r="F48" s="73">
        <f>IFERROR(VLOOKUP(B48,'[1]NUM3.1'!$H$3:$L$72,3,FALSE),0)</f>
        <v>0</v>
      </c>
      <c r="G48" s="73">
        <f>IFERROR(VLOOKUP(B48,'[1]NUM3.1'!$H$3:$L$72,4,FALSE),0)</f>
        <v>0</v>
      </c>
      <c r="H48" s="73"/>
      <c r="I48" s="73"/>
      <c r="J48" s="73"/>
      <c r="K48" s="73"/>
      <c r="L48" s="73"/>
      <c r="M48" s="73"/>
      <c r="N48" s="73"/>
      <c r="O48" s="73"/>
      <c r="P48" s="73"/>
      <c r="Q48" s="12">
        <f t="shared" si="0"/>
        <v>0</v>
      </c>
      <c r="R48" s="73">
        <f>IFERROR(VLOOKUP(B48,'[1]DEN3.1'!$H$3:$L$72,2,FALSE),0)</f>
        <v>0</v>
      </c>
      <c r="S48" s="73">
        <f>IFERROR(VLOOKUP(B48,'[1]DEN3.1'!$H$3:$L$72,3,FALSE),0)</f>
        <v>0</v>
      </c>
      <c r="T48" s="73">
        <f>IFERROR(VLOOKUP(B48,'[1]DEN3.1'!$H$3:$L$72,4,FALSE),0)</f>
        <v>0</v>
      </c>
      <c r="U48" s="73"/>
      <c r="V48" s="73"/>
      <c r="W48" s="73"/>
      <c r="X48" s="73"/>
      <c r="Y48" s="73"/>
      <c r="Z48" s="73"/>
      <c r="AA48" s="73"/>
      <c r="AB48" s="73"/>
      <c r="AC48" s="73"/>
      <c r="AD48" s="12">
        <f t="shared" si="1"/>
        <v>0</v>
      </c>
    </row>
    <row r="49" spans="1:30" ht="22.5" customHeight="1" thickBot="1" x14ac:dyDescent="0.25">
      <c r="A49" s="308" t="s">
        <v>175</v>
      </c>
      <c r="B49" s="309"/>
      <c r="C49" s="181">
        <f>+D49/Metas!H17</f>
        <v>1.0187449062754685</v>
      </c>
      <c r="D49" s="14">
        <f>+Q49/AD49</f>
        <v>1</v>
      </c>
      <c r="E49" s="46">
        <f>SUM(E39:E48)</f>
        <v>0</v>
      </c>
      <c r="F49" s="46">
        <f t="shared" ref="F49:M49" si="14">SUM(F39:F48)</f>
        <v>2</v>
      </c>
      <c r="G49" s="46">
        <f t="shared" si="14"/>
        <v>1</v>
      </c>
      <c r="H49" s="46">
        <f t="shared" si="14"/>
        <v>0</v>
      </c>
      <c r="I49" s="46">
        <f t="shared" ref="I49:J49" si="15">SUM(I39:I48)</f>
        <v>0</v>
      </c>
      <c r="J49" s="46">
        <f t="shared" si="15"/>
        <v>0</v>
      </c>
      <c r="K49" s="46">
        <f t="shared" ref="K49:L49" si="16">SUM(K39:K48)</f>
        <v>0</v>
      </c>
      <c r="L49" s="46">
        <f t="shared" si="16"/>
        <v>0</v>
      </c>
      <c r="M49" s="46">
        <f t="shared" si="14"/>
        <v>0</v>
      </c>
      <c r="N49" s="46">
        <f t="shared" ref="N49:P49" si="17">SUM(N39:N48)</f>
        <v>0</v>
      </c>
      <c r="O49" s="46">
        <f t="shared" si="17"/>
        <v>0</v>
      </c>
      <c r="P49" s="46">
        <f t="shared" si="17"/>
        <v>0</v>
      </c>
      <c r="Q49" s="9">
        <f>SUM(Q39:Q48)</f>
        <v>3</v>
      </c>
      <c r="R49" s="46">
        <f t="shared" ref="R49:U49" si="18">SUM(R39:R48)</f>
        <v>0</v>
      </c>
      <c r="S49" s="46">
        <f t="shared" si="18"/>
        <v>2</v>
      </c>
      <c r="T49" s="46">
        <f t="shared" si="18"/>
        <v>1</v>
      </c>
      <c r="U49" s="46">
        <f t="shared" si="18"/>
        <v>0</v>
      </c>
      <c r="V49" s="46">
        <f t="shared" ref="V49:W49" si="19">SUM(V39:V48)</f>
        <v>0</v>
      </c>
      <c r="W49" s="46">
        <f t="shared" si="19"/>
        <v>0</v>
      </c>
      <c r="X49" s="46">
        <f t="shared" ref="X49:Y49" si="20">SUM(X39:X48)</f>
        <v>0</v>
      </c>
      <c r="Y49" s="46">
        <f t="shared" si="20"/>
        <v>0</v>
      </c>
      <c r="Z49" s="46">
        <f t="shared" ref="Z49:AA49" si="21">SUM(Z39:Z48)</f>
        <v>0</v>
      </c>
      <c r="AA49" s="46">
        <f t="shared" si="21"/>
        <v>0</v>
      </c>
      <c r="AB49" s="46">
        <f t="shared" ref="AB49:AC49" si="22">SUM(AB39:AB48)</f>
        <v>0</v>
      </c>
      <c r="AC49" s="46">
        <f t="shared" si="22"/>
        <v>0</v>
      </c>
      <c r="AD49" s="9">
        <f>SUM(AD39:AD48)</f>
        <v>3</v>
      </c>
    </row>
    <row r="50" spans="1:30" ht="15" thickBot="1" x14ac:dyDescent="0.25">
      <c r="A50" s="113" t="s">
        <v>87</v>
      </c>
      <c r="B50" s="112" t="s">
        <v>74</v>
      </c>
      <c r="C50" s="53"/>
      <c r="D50" s="53"/>
      <c r="E50" s="73">
        <f>IFERROR(VLOOKUP(B50,'[1]NUM3.1'!$H$3:$L$72,2,FALSE),0)</f>
        <v>1</v>
      </c>
      <c r="F50" s="73">
        <f>IFERROR(VLOOKUP(B50,'[1]NUM3.1'!$H$3:$L$72,3,FALSE),0)</f>
        <v>3</v>
      </c>
      <c r="G50" s="73">
        <f>IFERROR(VLOOKUP(B50,'[1]NUM3.1'!$H$3:$L$72,4,FALSE),0)</f>
        <v>5</v>
      </c>
      <c r="H50" s="73"/>
      <c r="I50" s="73"/>
      <c r="J50" s="73"/>
      <c r="K50" s="73"/>
      <c r="L50" s="73"/>
      <c r="M50" s="73"/>
      <c r="N50" s="73"/>
      <c r="O50" s="73"/>
      <c r="P50" s="73"/>
      <c r="Q50" s="12">
        <f t="shared" si="0"/>
        <v>9</v>
      </c>
      <c r="R50" s="73">
        <f>IFERROR(VLOOKUP(B50,'[1]DEN3.1'!$H$3:$L$72,2,FALSE),0)</f>
        <v>1</v>
      </c>
      <c r="S50" s="73">
        <f>IFERROR(VLOOKUP(B50,'[1]DEN3.1'!$H$3:$L$72,3,FALSE),0)</f>
        <v>3</v>
      </c>
      <c r="T50" s="73">
        <f>IFERROR(VLOOKUP(B50,'[1]DEN3.1'!$H$3:$L$72,4,FALSE),0)</f>
        <v>5</v>
      </c>
      <c r="U50" s="73"/>
      <c r="V50" s="73"/>
      <c r="W50" s="73"/>
      <c r="X50" s="73"/>
      <c r="Y50" s="73"/>
      <c r="Z50" s="73"/>
      <c r="AA50" s="73"/>
      <c r="AB50" s="73"/>
      <c r="AC50" s="73"/>
      <c r="AD50" s="12">
        <f t="shared" si="1"/>
        <v>9</v>
      </c>
    </row>
    <row r="51" spans="1:30" ht="15" thickBot="1" x14ac:dyDescent="0.25">
      <c r="A51" s="113" t="s">
        <v>87</v>
      </c>
      <c r="B51" s="112" t="s">
        <v>75</v>
      </c>
      <c r="C51" s="53"/>
      <c r="D51" s="53"/>
      <c r="E51" s="73">
        <f>IFERROR(VLOOKUP(B51,'[1]NUM3.1'!$H$3:$L$72,2,FALSE),0)</f>
        <v>0</v>
      </c>
      <c r="F51" s="73">
        <f>IFERROR(VLOOKUP(B51,'[1]NUM3.1'!$H$3:$L$72,3,FALSE),0)</f>
        <v>0</v>
      </c>
      <c r="G51" s="73">
        <f>IFERROR(VLOOKUP(B51,'[1]NUM3.1'!$H$3:$L$72,4,FALSE),0)</f>
        <v>0</v>
      </c>
      <c r="H51" s="73"/>
      <c r="I51" s="73"/>
      <c r="J51" s="73"/>
      <c r="K51" s="73"/>
      <c r="L51" s="73"/>
      <c r="M51" s="73"/>
      <c r="N51" s="73"/>
      <c r="O51" s="73"/>
      <c r="P51" s="73"/>
      <c r="Q51" s="12">
        <f t="shared" si="0"/>
        <v>0</v>
      </c>
      <c r="R51" s="73">
        <f>IFERROR(VLOOKUP(B51,'[1]DEN3.1'!$H$3:$L$72,2,FALSE),0)</f>
        <v>0</v>
      </c>
      <c r="S51" s="73">
        <f>IFERROR(VLOOKUP(B51,'[1]DEN3.1'!$H$3:$L$72,3,FALSE),0)</f>
        <v>0</v>
      </c>
      <c r="T51" s="73">
        <f>IFERROR(VLOOKUP(B51,'[1]DEN3.1'!$H$3:$L$72,4,FALSE),0)</f>
        <v>0</v>
      </c>
      <c r="U51" s="73"/>
      <c r="V51" s="73"/>
      <c r="W51" s="73"/>
      <c r="X51" s="73"/>
      <c r="Y51" s="73"/>
      <c r="Z51" s="73"/>
      <c r="AA51" s="73"/>
      <c r="AB51" s="73"/>
      <c r="AC51" s="73"/>
      <c r="AD51" s="12">
        <f t="shared" si="1"/>
        <v>0</v>
      </c>
    </row>
    <row r="52" spans="1:30" ht="15" thickBot="1" x14ac:dyDescent="0.25">
      <c r="A52" s="113" t="s">
        <v>87</v>
      </c>
      <c r="B52" s="112" t="s">
        <v>76</v>
      </c>
      <c r="C52" s="53"/>
      <c r="D52" s="53"/>
      <c r="E52" s="73">
        <f>IFERROR(VLOOKUP(B52,'[1]NUM3.1'!$H$3:$L$72,2,FALSE),0)</f>
        <v>0</v>
      </c>
      <c r="F52" s="73">
        <f>IFERROR(VLOOKUP(B52,'[1]NUM3.1'!$H$3:$L$72,3,FALSE),0)</f>
        <v>0</v>
      </c>
      <c r="G52" s="73">
        <f>IFERROR(VLOOKUP(B52,'[1]NUM3.1'!$H$3:$L$72,4,FALSE),0)</f>
        <v>0</v>
      </c>
      <c r="H52" s="73"/>
      <c r="I52" s="73"/>
      <c r="J52" s="73"/>
      <c r="K52" s="73"/>
      <c r="L52" s="73"/>
      <c r="M52" s="73"/>
      <c r="N52" s="73"/>
      <c r="O52" s="73"/>
      <c r="P52" s="73"/>
      <c r="Q52" s="12">
        <f t="shared" si="0"/>
        <v>0</v>
      </c>
      <c r="R52" s="73">
        <f>IFERROR(VLOOKUP(B52,'[1]DEN3.1'!$H$3:$L$72,2,FALSE),0)</f>
        <v>0</v>
      </c>
      <c r="S52" s="73">
        <f>IFERROR(VLOOKUP(B52,'[1]DEN3.1'!$H$3:$L$72,3,FALSE),0)</f>
        <v>0</v>
      </c>
      <c r="T52" s="73">
        <f>IFERROR(VLOOKUP(B52,'[1]DEN3.1'!$H$3:$L$72,4,FALSE),0)</f>
        <v>0</v>
      </c>
      <c r="U52" s="73"/>
      <c r="V52" s="73"/>
      <c r="W52" s="73"/>
      <c r="X52" s="73"/>
      <c r="Y52" s="73"/>
      <c r="Z52" s="73"/>
      <c r="AA52" s="73"/>
      <c r="AB52" s="73"/>
      <c r="AC52" s="73"/>
      <c r="AD52" s="12">
        <f t="shared" si="1"/>
        <v>0</v>
      </c>
    </row>
    <row r="53" spans="1:30" ht="15" thickBot="1" x14ac:dyDescent="0.25">
      <c r="A53" s="113" t="s">
        <v>87</v>
      </c>
      <c r="B53" s="112" t="s">
        <v>77</v>
      </c>
      <c r="C53" s="53"/>
      <c r="D53" s="53"/>
      <c r="E53" s="73">
        <f>IFERROR(VLOOKUP(B53,'[1]NUM3.1'!$H$3:$L$72,2,FALSE),0)</f>
        <v>0</v>
      </c>
      <c r="F53" s="73">
        <f>IFERROR(VLOOKUP(B53,'[1]NUM3.1'!$H$3:$L$72,3,FALSE),0)</f>
        <v>0</v>
      </c>
      <c r="G53" s="73">
        <f>IFERROR(VLOOKUP(B53,'[1]NUM3.1'!$H$3:$L$72,4,FALSE),0)</f>
        <v>0</v>
      </c>
      <c r="H53" s="73"/>
      <c r="I53" s="73"/>
      <c r="J53" s="73"/>
      <c r="K53" s="73"/>
      <c r="L53" s="73"/>
      <c r="M53" s="73"/>
      <c r="N53" s="73"/>
      <c r="O53" s="73"/>
      <c r="P53" s="73"/>
      <c r="Q53" s="12">
        <f t="shared" si="0"/>
        <v>0</v>
      </c>
      <c r="R53" s="73">
        <f>IFERROR(VLOOKUP(B53,'[1]DEN3.1'!$H$3:$L$72,2,FALSE),0)</f>
        <v>0</v>
      </c>
      <c r="S53" s="73">
        <f>IFERROR(VLOOKUP(B53,'[1]DEN3.1'!$H$3:$L$72,3,FALSE),0)</f>
        <v>0</v>
      </c>
      <c r="T53" s="73">
        <f>IFERROR(VLOOKUP(B53,'[1]DEN3.1'!$H$3:$L$72,4,FALSE),0)</f>
        <v>0</v>
      </c>
      <c r="U53" s="73"/>
      <c r="V53" s="73"/>
      <c r="W53" s="73"/>
      <c r="X53" s="73"/>
      <c r="Y53" s="73"/>
      <c r="Z53" s="73"/>
      <c r="AA53" s="73"/>
      <c r="AB53" s="73"/>
      <c r="AC53" s="73"/>
      <c r="AD53" s="12">
        <f t="shared" si="1"/>
        <v>0</v>
      </c>
    </row>
    <row r="54" spans="1:30" ht="15" thickBot="1" x14ac:dyDescent="0.25">
      <c r="A54" s="113" t="s">
        <v>87</v>
      </c>
      <c r="B54" s="112" t="s">
        <v>78</v>
      </c>
      <c r="C54" s="53"/>
      <c r="D54" s="53"/>
      <c r="E54" s="73">
        <f>IFERROR(VLOOKUP(B54,'[1]NUM3.1'!$H$3:$L$72,2,FALSE),0)</f>
        <v>0</v>
      </c>
      <c r="F54" s="73">
        <f>IFERROR(VLOOKUP(B54,'[1]NUM3.1'!$H$3:$L$72,3,FALSE),0)</f>
        <v>0</v>
      </c>
      <c r="G54" s="73">
        <f>IFERROR(VLOOKUP(B54,'[1]NUM3.1'!$H$3:$L$72,4,FALSE),0)</f>
        <v>0</v>
      </c>
      <c r="H54" s="73"/>
      <c r="I54" s="73"/>
      <c r="J54" s="73"/>
      <c r="K54" s="73"/>
      <c r="L54" s="73"/>
      <c r="M54" s="73"/>
      <c r="N54" s="73"/>
      <c r="O54" s="73"/>
      <c r="P54" s="73"/>
      <c r="Q54" s="12">
        <f t="shared" si="0"/>
        <v>0</v>
      </c>
      <c r="R54" s="73">
        <f>IFERROR(VLOOKUP(B54,'[1]DEN3.1'!$H$3:$L$72,2,FALSE),0)</f>
        <v>0</v>
      </c>
      <c r="S54" s="73">
        <f>IFERROR(VLOOKUP(B54,'[1]DEN3.1'!$H$3:$L$72,3,FALSE),0)</f>
        <v>0</v>
      </c>
      <c r="T54" s="73">
        <f>IFERROR(VLOOKUP(B54,'[1]DEN3.1'!$H$3:$L$72,4,FALSE),0)</f>
        <v>0</v>
      </c>
      <c r="U54" s="73"/>
      <c r="V54" s="73"/>
      <c r="W54" s="73"/>
      <c r="X54" s="73"/>
      <c r="Y54" s="73"/>
      <c r="Z54" s="73"/>
      <c r="AA54" s="73"/>
      <c r="AB54" s="73"/>
      <c r="AC54" s="73"/>
      <c r="AD54" s="12">
        <f t="shared" si="1"/>
        <v>0</v>
      </c>
    </row>
    <row r="55" spans="1:30" ht="15" thickBot="1" x14ac:dyDescent="0.25">
      <c r="A55" s="113" t="s">
        <v>87</v>
      </c>
      <c r="B55" s="112" t="s">
        <v>79</v>
      </c>
      <c r="C55" s="53"/>
      <c r="D55" s="53"/>
      <c r="E55" s="73">
        <f>IFERROR(VLOOKUP(B55,'[1]NUM3.1'!$H$3:$L$72,2,FALSE),0)</f>
        <v>0</v>
      </c>
      <c r="F55" s="73">
        <f>IFERROR(VLOOKUP(B55,'[1]NUM3.1'!$H$3:$L$72,3,FALSE),0)</f>
        <v>0</v>
      </c>
      <c r="G55" s="73">
        <f>IFERROR(VLOOKUP(B55,'[1]NUM3.1'!$H$3:$L$72,4,FALSE),0)</f>
        <v>0</v>
      </c>
      <c r="H55" s="73"/>
      <c r="I55" s="73"/>
      <c r="J55" s="73"/>
      <c r="K55" s="73"/>
      <c r="L55" s="73"/>
      <c r="M55" s="73"/>
      <c r="N55" s="73"/>
      <c r="O55" s="73"/>
      <c r="P55" s="73"/>
      <c r="Q55" s="12">
        <f t="shared" si="0"/>
        <v>0</v>
      </c>
      <c r="R55" s="73">
        <f>IFERROR(VLOOKUP(B55,'[1]DEN3.1'!$H$3:$L$72,2,FALSE),0)</f>
        <v>0</v>
      </c>
      <c r="S55" s="73">
        <f>IFERROR(VLOOKUP(B55,'[1]DEN3.1'!$H$3:$L$72,3,FALSE),0)</f>
        <v>0</v>
      </c>
      <c r="T55" s="73">
        <f>IFERROR(VLOOKUP(B55,'[1]DEN3.1'!$H$3:$L$72,4,FALSE),0)</f>
        <v>0</v>
      </c>
      <c r="U55" s="73"/>
      <c r="V55" s="73"/>
      <c r="W55" s="73"/>
      <c r="X55" s="73"/>
      <c r="Y55" s="73"/>
      <c r="Z55" s="73"/>
      <c r="AA55" s="73"/>
      <c r="AB55" s="73"/>
      <c r="AC55" s="73"/>
      <c r="AD55" s="12">
        <f t="shared" si="1"/>
        <v>0</v>
      </c>
    </row>
    <row r="56" spans="1:30" ht="15" thickBot="1" x14ac:dyDescent="0.25">
      <c r="A56" s="113" t="s">
        <v>87</v>
      </c>
      <c r="B56" s="112" t="s">
        <v>80</v>
      </c>
      <c r="C56" s="53"/>
      <c r="D56" s="53"/>
      <c r="E56" s="73">
        <f>IFERROR(VLOOKUP(B56,'[1]NUM3.1'!$H$3:$L$72,2,FALSE),0)</f>
        <v>0</v>
      </c>
      <c r="F56" s="73">
        <f>IFERROR(VLOOKUP(B56,'[1]NUM3.1'!$H$3:$L$72,3,FALSE),0)</f>
        <v>0</v>
      </c>
      <c r="G56" s="73">
        <f>IFERROR(VLOOKUP(B56,'[1]NUM3.1'!$H$3:$L$72,4,FALSE),0)</f>
        <v>0</v>
      </c>
      <c r="H56" s="73"/>
      <c r="I56" s="73"/>
      <c r="J56" s="73"/>
      <c r="K56" s="73"/>
      <c r="L56" s="73"/>
      <c r="M56" s="73"/>
      <c r="N56" s="73"/>
      <c r="O56" s="73"/>
      <c r="P56" s="73"/>
      <c r="Q56" s="12">
        <f t="shared" si="0"/>
        <v>0</v>
      </c>
      <c r="R56" s="73">
        <f>IFERROR(VLOOKUP(B56,'[1]DEN3.1'!$H$3:$L$72,2,FALSE),0)</f>
        <v>0</v>
      </c>
      <c r="S56" s="73">
        <f>IFERROR(VLOOKUP(B56,'[1]DEN3.1'!$H$3:$L$72,3,FALSE),0)</f>
        <v>0</v>
      </c>
      <c r="T56" s="73">
        <f>IFERROR(VLOOKUP(B56,'[1]DEN3.1'!$H$3:$L$72,4,FALSE),0)</f>
        <v>0</v>
      </c>
      <c r="U56" s="73"/>
      <c r="V56" s="73"/>
      <c r="W56" s="73"/>
      <c r="X56" s="73"/>
      <c r="Y56" s="73"/>
      <c r="Z56" s="73"/>
      <c r="AA56" s="73"/>
      <c r="AB56" s="73"/>
      <c r="AC56" s="73"/>
      <c r="AD56" s="12">
        <f t="shared" si="1"/>
        <v>0</v>
      </c>
    </row>
    <row r="57" spans="1:30" ht="15" thickBot="1" x14ac:dyDescent="0.25">
      <c r="A57" s="113" t="s">
        <v>87</v>
      </c>
      <c r="B57" s="112" t="s">
        <v>81</v>
      </c>
      <c r="C57" s="53"/>
      <c r="D57" s="53"/>
      <c r="E57" s="73">
        <f>IFERROR(VLOOKUP(B57,'[1]NUM3.1'!$H$3:$L$72,2,FALSE),0)</f>
        <v>0</v>
      </c>
      <c r="F57" s="73">
        <f>IFERROR(VLOOKUP(B57,'[1]NUM3.1'!$H$3:$L$72,3,FALSE),0)</f>
        <v>0</v>
      </c>
      <c r="G57" s="73">
        <f>IFERROR(VLOOKUP(B57,'[1]NUM3.1'!$H$3:$L$72,4,FALSE),0)</f>
        <v>0</v>
      </c>
      <c r="H57" s="73"/>
      <c r="I57" s="73"/>
      <c r="J57" s="73"/>
      <c r="K57" s="73"/>
      <c r="L57" s="73"/>
      <c r="M57" s="73"/>
      <c r="N57" s="73"/>
      <c r="O57" s="73"/>
      <c r="P57" s="73"/>
      <c r="Q57" s="12">
        <f t="shared" si="0"/>
        <v>0</v>
      </c>
      <c r="R57" s="73">
        <f>IFERROR(VLOOKUP(B57,'[1]DEN3.1'!$H$3:$L$72,2,FALSE),0)</f>
        <v>0</v>
      </c>
      <c r="S57" s="73">
        <f>IFERROR(VLOOKUP(B57,'[1]DEN3.1'!$H$3:$L$72,3,FALSE),0)</f>
        <v>0</v>
      </c>
      <c r="T57" s="73">
        <f>IFERROR(VLOOKUP(B57,'[1]DEN3.1'!$H$3:$L$72,4,FALSE),0)</f>
        <v>0</v>
      </c>
      <c r="U57" s="73"/>
      <c r="V57" s="73"/>
      <c r="W57" s="73"/>
      <c r="X57" s="73"/>
      <c r="Y57" s="73"/>
      <c r="Z57" s="73"/>
      <c r="AA57" s="73"/>
      <c r="AB57" s="73"/>
      <c r="AC57" s="73"/>
      <c r="AD57" s="12">
        <f t="shared" si="1"/>
        <v>0</v>
      </c>
    </row>
    <row r="58" spans="1:30" ht="15" thickBot="1" x14ac:dyDescent="0.25">
      <c r="A58" s="113" t="s">
        <v>87</v>
      </c>
      <c r="B58" s="112" t="s">
        <v>82</v>
      </c>
      <c r="C58" s="53"/>
      <c r="D58" s="53"/>
      <c r="E58" s="73">
        <f>IFERROR(VLOOKUP(B58,'[1]NUM3.1'!$H$3:$L$72,2,FALSE),0)</f>
        <v>0</v>
      </c>
      <c r="F58" s="73">
        <f>IFERROR(VLOOKUP(B58,'[1]NUM3.1'!$H$3:$L$72,3,FALSE),0)</f>
        <v>0</v>
      </c>
      <c r="G58" s="73">
        <f>IFERROR(VLOOKUP(B58,'[1]NUM3.1'!$H$3:$L$72,4,FALSE),0)</f>
        <v>0</v>
      </c>
      <c r="H58" s="73"/>
      <c r="I58" s="73"/>
      <c r="J58" s="73"/>
      <c r="K58" s="73"/>
      <c r="L58" s="73"/>
      <c r="M58" s="73"/>
      <c r="N58" s="73"/>
      <c r="O58" s="73"/>
      <c r="P58" s="73"/>
      <c r="Q58" s="12">
        <f t="shared" si="0"/>
        <v>0</v>
      </c>
      <c r="R58" s="73">
        <f>IFERROR(VLOOKUP(B58,'[1]DEN3.1'!$H$3:$L$72,2,FALSE),0)</f>
        <v>0</v>
      </c>
      <c r="S58" s="73">
        <f>IFERROR(VLOOKUP(B58,'[1]DEN3.1'!$H$3:$L$72,3,FALSE),0)</f>
        <v>0</v>
      </c>
      <c r="T58" s="73">
        <f>IFERROR(VLOOKUP(B58,'[1]DEN3.1'!$H$3:$L$72,4,FALSE),0)</f>
        <v>0</v>
      </c>
      <c r="U58" s="73"/>
      <c r="V58" s="73"/>
      <c r="W58" s="73"/>
      <c r="X58" s="73"/>
      <c r="Y58" s="73"/>
      <c r="Z58" s="73"/>
      <c r="AA58" s="73"/>
      <c r="AB58" s="73"/>
      <c r="AC58" s="73"/>
      <c r="AD58" s="12">
        <f t="shared" si="1"/>
        <v>0</v>
      </c>
    </row>
    <row r="59" spans="1:30" ht="15" thickBot="1" x14ac:dyDescent="0.25">
      <c r="A59" s="113" t="s">
        <v>87</v>
      </c>
      <c r="B59" s="112" t="s">
        <v>83</v>
      </c>
      <c r="C59" s="53"/>
      <c r="D59" s="53"/>
      <c r="E59" s="73">
        <f>IFERROR(VLOOKUP(B59,'[1]NUM3.1'!$H$3:$L$72,2,FALSE),0)</f>
        <v>0</v>
      </c>
      <c r="F59" s="73">
        <f>IFERROR(VLOOKUP(B59,'[1]NUM3.1'!$H$3:$L$72,3,FALSE),0)</f>
        <v>0</v>
      </c>
      <c r="G59" s="73">
        <f>IFERROR(VLOOKUP(B59,'[1]NUM3.1'!$H$3:$L$72,4,FALSE),0)</f>
        <v>0</v>
      </c>
      <c r="H59" s="73"/>
      <c r="I59" s="73"/>
      <c r="J59" s="73"/>
      <c r="K59" s="73"/>
      <c r="L59" s="73"/>
      <c r="M59" s="73"/>
      <c r="N59" s="73"/>
      <c r="O59" s="73"/>
      <c r="P59" s="73"/>
      <c r="Q59" s="12">
        <f t="shared" si="0"/>
        <v>0</v>
      </c>
      <c r="R59" s="73">
        <f>IFERROR(VLOOKUP(B59,'[1]DEN3.1'!$H$3:$L$72,2,FALSE),0)</f>
        <v>0</v>
      </c>
      <c r="S59" s="73">
        <f>IFERROR(VLOOKUP(B59,'[1]DEN3.1'!$H$3:$L$72,3,FALSE),0)</f>
        <v>0</v>
      </c>
      <c r="T59" s="73">
        <f>IFERROR(VLOOKUP(B59,'[1]DEN3.1'!$H$3:$L$72,4,FALSE),0)</f>
        <v>0</v>
      </c>
      <c r="U59" s="73"/>
      <c r="V59" s="73"/>
      <c r="W59" s="73"/>
      <c r="X59" s="73"/>
      <c r="Y59" s="73"/>
      <c r="Z59" s="73"/>
      <c r="AA59" s="73"/>
      <c r="AB59" s="73"/>
      <c r="AC59" s="73"/>
      <c r="AD59" s="12">
        <f t="shared" si="1"/>
        <v>0</v>
      </c>
    </row>
    <row r="60" spans="1:30" ht="15" thickBot="1" x14ac:dyDescent="0.25">
      <c r="A60" s="113" t="s">
        <v>87</v>
      </c>
      <c r="B60" s="112" t="s">
        <v>84</v>
      </c>
      <c r="C60" s="53"/>
      <c r="D60" s="53"/>
      <c r="E60" s="73">
        <f>IFERROR(VLOOKUP(B60,'[1]NUM3.1'!$H$3:$L$72,2,FALSE),0)</f>
        <v>0</v>
      </c>
      <c r="F60" s="73">
        <f>IFERROR(VLOOKUP(B60,'[1]NUM3.1'!$H$3:$L$72,3,FALSE),0)</f>
        <v>0</v>
      </c>
      <c r="G60" s="73">
        <f>IFERROR(VLOOKUP(B60,'[1]NUM3.1'!$H$3:$L$72,4,FALSE),0)</f>
        <v>1</v>
      </c>
      <c r="H60" s="73"/>
      <c r="I60" s="73"/>
      <c r="J60" s="73"/>
      <c r="K60" s="73"/>
      <c r="L60" s="73"/>
      <c r="M60" s="73"/>
      <c r="N60" s="73"/>
      <c r="O60" s="73"/>
      <c r="P60" s="73"/>
      <c r="Q60" s="12">
        <f t="shared" si="0"/>
        <v>1</v>
      </c>
      <c r="R60" s="73">
        <f>IFERROR(VLOOKUP(B60,'[1]DEN3.1'!$H$3:$L$72,2,FALSE),0)</f>
        <v>0</v>
      </c>
      <c r="S60" s="73">
        <f>IFERROR(VLOOKUP(B60,'[1]DEN3.1'!$H$3:$L$72,3,FALSE),0)</f>
        <v>0</v>
      </c>
      <c r="T60" s="73">
        <f>IFERROR(VLOOKUP(B60,'[1]DEN3.1'!$H$3:$L$72,4,FALSE),0)</f>
        <v>1</v>
      </c>
      <c r="U60" s="73"/>
      <c r="V60" s="73"/>
      <c r="W60" s="73"/>
      <c r="X60" s="73"/>
      <c r="Y60" s="73"/>
      <c r="Z60" s="73"/>
      <c r="AA60" s="73"/>
      <c r="AB60" s="73"/>
      <c r="AC60" s="73"/>
      <c r="AD60" s="12">
        <f t="shared" si="1"/>
        <v>1</v>
      </c>
    </row>
    <row r="61" spans="1:30" ht="15" thickBot="1" x14ac:dyDescent="0.25">
      <c r="A61" s="113" t="s">
        <v>87</v>
      </c>
      <c r="B61" s="112" t="s">
        <v>85</v>
      </c>
      <c r="C61" s="53"/>
      <c r="D61" s="53"/>
      <c r="E61" s="73">
        <f>IFERROR(VLOOKUP(B61,'[1]NUM3.1'!$H$3:$L$72,2,FALSE),0)</f>
        <v>0</v>
      </c>
      <c r="F61" s="73">
        <f>IFERROR(VLOOKUP(B61,'[1]NUM3.1'!$H$3:$L$72,3,FALSE),0)</f>
        <v>0</v>
      </c>
      <c r="G61" s="73">
        <f>IFERROR(VLOOKUP(B61,'[1]NUM3.1'!$H$3:$L$72,4,FALSE),0)</f>
        <v>0</v>
      </c>
      <c r="H61" s="73"/>
      <c r="I61" s="73"/>
      <c r="J61" s="73"/>
      <c r="K61" s="73"/>
      <c r="L61" s="73"/>
      <c r="M61" s="73"/>
      <c r="N61" s="73"/>
      <c r="O61" s="73"/>
      <c r="P61" s="73"/>
      <c r="Q61" s="12">
        <f t="shared" si="0"/>
        <v>0</v>
      </c>
      <c r="R61" s="73">
        <f>IFERROR(VLOOKUP(B61,'[1]DEN3.1'!$H$3:$L$72,2,FALSE),0)</f>
        <v>0</v>
      </c>
      <c r="S61" s="73">
        <f>IFERROR(VLOOKUP(B61,'[1]DEN3.1'!$H$3:$L$72,3,FALSE),0)</f>
        <v>0</v>
      </c>
      <c r="T61" s="73">
        <f>IFERROR(VLOOKUP(B61,'[1]DEN3.1'!$H$3:$L$72,4,FALSE),0)</f>
        <v>0</v>
      </c>
      <c r="U61" s="73"/>
      <c r="V61" s="73"/>
      <c r="W61" s="73"/>
      <c r="X61" s="73"/>
      <c r="Y61" s="73"/>
      <c r="Z61" s="73"/>
      <c r="AA61" s="73"/>
      <c r="AB61" s="73"/>
      <c r="AC61" s="73"/>
      <c r="AD61" s="12">
        <f t="shared" si="1"/>
        <v>0</v>
      </c>
    </row>
    <row r="62" spans="1:30" ht="15" thickBot="1" x14ac:dyDescent="0.25">
      <c r="A62" s="113" t="s">
        <v>87</v>
      </c>
      <c r="B62" s="112" t="s">
        <v>86</v>
      </c>
      <c r="C62" s="53"/>
      <c r="D62" s="53"/>
      <c r="E62" s="73">
        <f>IFERROR(VLOOKUP(B62,'[1]NUM3.1'!$H$3:$L$72,2,FALSE),0)</f>
        <v>0</v>
      </c>
      <c r="F62" s="73">
        <f>IFERROR(VLOOKUP(B62,'[1]NUM3.1'!$H$3:$L$72,3,FALSE),0)</f>
        <v>0</v>
      </c>
      <c r="G62" s="73">
        <f>IFERROR(VLOOKUP(B62,'[1]NUM3.1'!$H$3:$L$72,4,FALSE),0)</f>
        <v>0</v>
      </c>
      <c r="H62" s="73"/>
      <c r="I62" s="73"/>
      <c r="J62" s="73"/>
      <c r="K62" s="73"/>
      <c r="L62" s="73"/>
      <c r="M62" s="73"/>
      <c r="N62" s="73"/>
      <c r="O62" s="73"/>
      <c r="P62" s="73"/>
      <c r="Q62" s="12">
        <f t="shared" si="0"/>
        <v>0</v>
      </c>
      <c r="R62" s="73">
        <f>IFERROR(VLOOKUP(B62,'[1]DEN3.1'!$H$3:$L$72,2,FALSE),0)</f>
        <v>0</v>
      </c>
      <c r="S62" s="73">
        <f>IFERROR(VLOOKUP(B62,'[1]DEN3.1'!$H$3:$L$72,3,FALSE),0)</f>
        <v>0</v>
      </c>
      <c r="T62" s="73">
        <f>IFERROR(VLOOKUP(B62,'[1]DEN3.1'!$H$3:$L$72,4,FALSE),0)</f>
        <v>0</v>
      </c>
      <c r="U62" s="73"/>
      <c r="V62" s="73"/>
      <c r="W62" s="73"/>
      <c r="X62" s="73"/>
      <c r="Y62" s="73"/>
      <c r="Z62" s="73"/>
      <c r="AA62" s="73"/>
      <c r="AB62" s="73"/>
      <c r="AC62" s="73"/>
      <c r="AD62" s="12">
        <f t="shared" si="1"/>
        <v>0</v>
      </c>
    </row>
    <row r="63" spans="1:30" ht="15" thickBot="1" x14ac:dyDescent="0.25">
      <c r="A63" s="111" t="s">
        <v>87</v>
      </c>
      <c r="B63" s="112" t="s">
        <v>393</v>
      </c>
      <c r="C63" s="53"/>
      <c r="D63" s="53"/>
      <c r="E63" s="73">
        <f>IFERROR(VLOOKUP(B63,'[1]NUM3.1'!$H$3:$L$72,2,FALSE),0)</f>
        <v>0</v>
      </c>
      <c r="F63" s="73">
        <f>IFERROR(VLOOKUP(B63,'[1]NUM3.1'!$H$3:$L$72,3,FALSE),0)</f>
        <v>4</v>
      </c>
      <c r="G63" s="73">
        <f>IFERROR(VLOOKUP(B63,'[1]NUM3.1'!$H$3:$L$72,4,FALSE),0)</f>
        <v>0</v>
      </c>
      <c r="H63" s="73"/>
      <c r="I63" s="73"/>
      <c r="J63" s="73"/>
      <c r="K63" s="73"/>
      <c r="L63" s="73"/>
      <c r="M63" s="73"/>
      <c r="N63" s="73"/>
      <c r="O63" s="73"/>
      <c r="P63" s="73"/>
      <c r="Q63" s="12">
        <f t="shared" ref="Q63" si="23">SUM(E63:P63)</f>
        <v>4</v>
      </c>
      <c r="R63" s="73">
        <f>IFERROR(VLOOKUP(B63,'[1]DEN3.1'!$H$3:$L$72,2,FALSE),0)</f>
        <v>0</v>
      </c>
      <c r="S63" s="73">
        <f>IFERROR(VLOOKUP(B63,'[1]DEN3.1'!$H$3:$L$72,3,FALSE),0)</f>
        <v>4</v>
      </c>
      <c r="T63" s="73">
        <f>IFERROR(VLOOKUP(B63,'[1]DEN3.1'!$H$3:$L$72,4,FALSE),0)</f>
        <v>0</v>
      </c>
      <c r="U63" s="73"/>
      <c r="V63" s="73"/>
      <c r="W63" s="73"/>
      <c r="X63" s="73"/>
      <c r="Y63" s="73"/>
      <c r="Z63" s="73"/>
      <c r="AA63" s="73"/>
      <c r="AB63" s="73"/>
      <c r="AC63" s="73"/>
      <c r="AD63" s="12">
        <f t="shared" si="1"/>
        <v>4</v>
      </c>
    </row>
    <row r="64" spans="1:30" ht="15" thickBot="1" x14ac:dyDescent="0.25">
      <c r="A64" s="308" t="s">
        <v>176</v>
      </c>
      <c r="B64" s="309"/>
      <c r="C64" s="181">
        <f>+D64/Metas!H9</f>
        <v>1.0177081213108081</v>
      </c>
      <c r="D64" s="14">
        <f>+Q64/AD64</f>
        <v>1</v>
      </c>
      <c r="E64" s="46">
        <f>SUM(E50:E63)</f>
        <v>1</v>
      </c>
      <c r="F64" s="46">
        <f t="shared" ref="F64:Q64" si="24">SUM(F50:F63)</f>
        <v>7</v>
      </c>
      <c r="G64" s="46">
        <f t="shared" si="24"/>
        <v>6</v>
      </c>
      <c r="H64" s="46">
        <f t="shared" si="24"/>
        <v>0</v>
      </c>
      <c r="I64" s="46">
        <f t="shared" si="24"/>
        <v>0</v>
      </c>
      <c r="J64" s="46">
        <f t="shared" si="24"/>
        <v>0</v>
      </c>
      <c r="K64" s="46">
        <f t="shared" si="24"/>
        <v>0</v>
      </c>
      <c r="L64" s="46">
        <f t="shared" si="24"/>
        <v>0</v>
      </c>
      <c r="M64" s="46">
        <f t="shared" si="24"/>
        <v>0</v>
      </c>
      <c r="N64" s="46">
        <f t="shared" si="24"/>
        <v>0</v>
      </c>
      <c r="O64" s="46">
        <f t="shared" si="24"/>
        <v>0</v>
      </c>
      <c r="P64" s="46">
        <f t="shared" si="24"/>
        <v>0</v>
      </c>
      <c r="Q64" s="46">
        <f t="shared" si="24"/>
        <v>14</v>
      </c>
      <c r="R64" s="46">
        <f>SUM(R50:R63)</f>
        <v>1</v>
      </c>
      <c r="S64" s="46">
        <f t="shared" ref="S64:AD64" si="25">SUM(S50:S63)</f>
        <v>7</v>
      </c>
      <c r="T64" s="46">
        <f t="shared" si="25"/>
        <v>6</v>
      </c>
      <c r="U64" s="46">
        <f t="shared" si="25"/>
        <v>0</v>
      </c>
      <c r="V64" s="46">
        <f t="shared" si="25"/>
        <v>0</v>
      </c>
      <c r="W64" s="46">
        <f t="shared" si="25"/>
        <v>0</v>
      </c>
      <c r="X64" s="46">
        <f t="shared" si="25"/>
        <v>0</v>
      </c>
      <c r="Y64" s="46">
        <f t="shared" si="25"/>
        <v>0</v>
      </c>
      <c r="Z64" s="46">
        <f t="shared" si="25"/>
        <v>0</v>
      </c>
      <c r="AA64" s="46">
        <f t="shared" si="25"/>
        <v>0</v>
      </c>
      <c r="AB64" s="46">
        <f t="shared" si="25"/>
        <v>0</v>
      </c>
      <c r="AC64" s="46">
        <f t="shared" si="25"/>
        <v>0</v>
      </c>
      <c r="AD64" s="46">
        <f t="shared" si="25"/>
        <v>14</v>
      </c>
    </row>
    <row r="65" spans="1:30" ht="15" thickBot="1" x14ac:dyDescent="0.25">
      <c r="A65" s="113" t="s">
        <v>98</v>
      </c>
      <c r="B65" s="112" t="s">
        <v>88</v>
      </c>
      <c r="C65" s="53"/>
      <c r="D65" s="53"/>
      <c r="E65" s="73">
        <f>IFERROR(VLOOKUP(B65,'[1]NUM3.1'!$H$3:$L$72,2,FALSE),0)</f>
        <v>2</v>
      </c>
      <c r="F65" s="73">
        <f>IFERROR(VLOOKUP(B65,'[1]NUM3.1'!$H$3:$L$72,3,FALSE),0)</f>
        <v>3</v>
      </c>
      <c r="G65" s="73">
        <f>IFERROR(VLOOKUP(B65,'[1]NUM3.1'!$H$3:$L$72,4,FALSE),0)</f>
        <v>2</v>
      </c>
      <c r="H65" s="73"/>
      <c r="I65" s="73"/>
      <c r="J65" s="73"/>
      <c r="K65" s="73"/>
      <c r="L65" s="73"/>
      <c r="M65" s="73"/>
      <c r="N65" s="73"/>
      <c r="O65" s="73"/>
      <c r="P65" s="73"/>
      <c r="Q65" s="12">
        <f t="shared" ref="Q65:Q74" si="26">SUM(E65:P65)</f>
        <v>7</v>
      </c>
      <c r="R65" s="73">
        <f>IFERROR(VLOOKUP(B65,'[1]DEN3.1'!$H$3:$L$72,2,FALSE),0)</f>
        <v>2</v>
      </c>
      <c r="S65" s="73">
        <f>IFERROR(VLOOKUP(B65,'[1]DEN3.1'!$H$3:$L$72,3,FALSE),0)</f>
        <v>3</v>
      </c>
      <c r="T65" s="73">
        <f>IFERROR(VLOOKUP(B65,'[1]DEN3.1'!$H$3:$L$72,4,FALSE),0)</f>
        <v>2</v>
      </c>
      <c r="U65" s="73"/>
      <c r="V65" s="73"/>
      <c r="W65" s="73"/>
      <c r="X65" s="73"/>
      <c r="Y65" s="73"/>
      <c r="Z65" s="73"/>
      <c r="AA65" s="73"/>
      <c r="AB65" s="73"/>
      <c r="AC65" s="73"/>
      <c r="AD65" s="12">
        <f t="shared" ref="AD65:AD74" si="27">SUM(R65:AC65)</f>
        <v>7</v>
      </c>
    </row>
    <row r="66" spans="1:30" ht="15" thickBot="1" x14ac:dyDescent="0.25">
      <c r="A66" s="113" t="s">
        <v>98</v>
      </c>
      <c r="B66" s="112" t="s">
        <v>89</v>
      </c>
      <c r="C66" s="53"/>
      <c r="D66" s="53"/>
      <c r="E66" s="73">
        <f>IFERROR(VLOOKUP(B66,'[1]NUM3.1'!$H$3:$L$72,2,FALSE),0)</f>
        <v>0</v>
      </c>
      <c r="F66" s="73">
        <f>IFERROR(VLOOKUP(B66,'[1]NUM3.1'!$H$3:$L$72,3,FALSE),0)</f>
        <v>0</v>
      </c>
      <c r="G66" s="73">
        <f>IFERROR(VLOOKUP(B66,'[1]NUM3.1'!$H$3:$L$72,4,FALSE),0)</f>
        <v>0</v>
      </c>
      <c r="H66" s="73"/>
      <c r="I66" s="73"/>
      <c r="J66" s="73"/>
      <c r="K66" s="73"/>
      <c r="L66" s="73"/>
      <c r="M66" s="73"/>
      <c r="N66" s="73"/>
      <c r="O66" s="73"/>
      <c r="P66" s="73"/>
      <c r="Q66" s="12">
        <f t="shared" si="26"/>
        <v>0</v>
      </c>
      <c r="R66" s="73">
        <f>IFERROR(VLOOKUP(B66,'[1]DEN3.1'!$H$3:$L$72,2,FALSE),0)</f>
        <v>0</v>
      </c>
      <c r="S66" s="73">
        <f>IFERROR(VLOOKUP(B66,'[1]DEN3.1'!$H$3:$L$72,3,FALSE),0)</f>
        <v>0</v>
      </c>
      <c r="T66" s="73">
        <f>IFERROR(VLOOKUP(B66,'[1]DEN3.1'!$H$3:$L$72,4,FALSE),0)</f>
        <v>0</v>
      </c>
      <c r="U66" s="73"/>
      <c r="V66" s="73"/>
      <c r="W66" s="73"/>
      <c r="X66" s="73"/>
      <c r="Y66" s="73"/>
      <c r="Z66" s="73"/>
      <c r="AA66" s="73"/>
      <c r="AB66" s="73"/>
      <c r="AC66" s="73"/>
      <c r="AD66" s="12">
        <f t="shared" si="27"/>
        <v>0</v>
      </c>
    </row>
    <row r="67" spans="1:30" ht="15" thickBot="1" x14ac:dyDescent="0.25">
      <c r="A67" s="113" t="s">
        <v>98</v>
      </c>
      <c r="B67" s="112" t="s">
        <v>90</v>
      </c>
      <c r="C67" s="53"/>
      <c r="D67" s="53"/>
      <c r="E67" s="73">
        <f>IFERROR(VLOOKUP(B67,'[1]NUM3.1'!$H$3:$L$72,2,FALSE),0)</f>
        <v>0</v>
      </c>
      <c r="F67" s="73">
        <f>IFERROR(VLOOKUP(B67,'[1]NUM3.1'!$H$3:$L$72,3,FALSE),0)</f>
        <v>0</v>
      </c>
      <c r="G67" s="73">
        <f>IFERROR(VLOOKUP(B67,'[1]NUM3.1'!$H$3:$L$72,4,FALSE),0)</f>
        <v>0</v>
      </c>
      <c r="H67" s="73"/>
      <c r="I67" s="73"/>
      <c r="J67" s="73"/>
      <c r="K67" s="73"/>
      <c r="L67" s="73"/>
      <c r="M67" s="73"/>
      <c r="N67" s="73"/>
      <c r="O67" s="73"/>
      <c r="P67" s="73"/>
      <c r="Q67" s="12">
        <f t="shared" si="26"/>
        <v>0</v>
      </c>
      <c r="R67" s="73">
        <f>IFERROR(VLOOKUP(B67,'[1]DEN3.1'!$H$3:$L$72,2,FALSE),0)</f>
        <v>0</v>
      </c>
      <c r="S67" s="73">
        <f>IFERROR(VLOOKUP(B67,'[1]DEN3.1'!$H$3:$L$72,3,FALSE),0)</f>
        <v>0</v>
      </c>
      <c r="T67" s="73">
        <f>IFERROR(VLOOKUP(B67,'[1]DEN3.1'!$H$3:$L$72,4,FALSE),0)</f>
        <v>0</v>
      </c>
      <c r="U67" s="73"/>
      <c r="V67" s="73"/>
      <c r="W67" s="73"/>
      <c r="X67" s="73"/>
      <c r="Y67" s="73"/>
      <c r="Z67" s="73"/>
      <c r="AA67" s="73"/>
      <c r="AB67" s="73"/>
      <c r="AC67" s="73"/>
      <c r="AD67" s="12">
        <f t="shared" si="27"/>
        <v>0</v>
      </c>
    </row>
    <row r="68" spans="1:30" ht="15" thickBot="1" x14ac:dyDescent="0.25">
      <c r="A68" s="113" t="s">
        <v>98</v>
      </c>
      <c r="B68" s="112" t="s">
        <v>91</v>
      </c>
      <c r="C68" s="53"/>
      <c r="D68" s="53"/>
      <c r="E68" s="73">
        <f>IFERROR(VLOOKUP(B68,'[1]NUM3.1'!$H$3:$L$72,2,FALSE),0)</f>
        <v>0</v>
      </c>
      <c r="F68" s="73">
        <f>IFERROR(VLOOKUP(B68,'[1]NUM3.1'!$H$3:$L$72,3,FALSE),0)</f>
        <v>0</v>
      </c>
      <c r="G68" s="73">
        <f>IFERROR(VLOOKUP(B68,'[1]NUM3.1'!$H$3:$L$72,4,FALSE),0)</f>
        <v>0</v>
      </c>
      <c r="H68" s="73"/>
      <c r="I68" s="73"/>
      <c r="J68" s="73"/>
      <c r="K68" s="73"/>
      <c r="L68" s="73"/>
      <c r="M68" s="73"/>
      <c r="N68" s="73"/>
      <c r="O68" s="73"/>
      <c r="P68" s="73"/>
      <c r="Q68" s="12">
        <f t="shared" si="26"/>
        <v>0</v>
      </c>
      <c r="R68" s="73">
        <f>IFERROR(VLOOKUP(B68,'[1]DEN3.1'!$H$3:$L$72,2,FALSE),0)</f>
        <v>0</v>
      </c>
      <c r="S68" s="73">
        <f>IFERROR(VLOOKUP(B68,'[1]DEN3.1'!$H$3:$L$72,3,FALSE),0)</f>
        <v>0</v>
      </c>
      <c r="T68" s="73">
        <f>IFERROR(VLOOKUP(B68,'[1]DEN3.1'!$H$3:$L$72,4,FALSE),0)</f>
        <v>0</v>
      </c>
      <c r="U68" s="73"/>
      <c r="V68" s="73"/>
      <c r="W68" s="73"/>
      <c r="X68" s="73"/>
      <c r="Y68" s="73"/>
      <c r="Z68" s="73"/>
      <c r="AA68" s="73"/>
      <c r="AB68" s="73"/>
      <c r="AC68" s="73"/>
      <c r="AD68" s="12">
        <f t="shared" si="27"/>
        <v>0</v>
      </c>
    </row>
    <row r="69" spans="1:30" ht="15" thickBot="1" x14ac:dyDescent="0.25">
      <c r="A69" s="113" t="s">
        <v>98</v>
      </c>
      <c r="B69" s="112" t="s">
        <v>92</v>
      </c>
      <c r="C69" s="53"/>
      <c r="D69" s="53"/>
      <c r="E69" s="73">
        <f>IFERROR(VLOOKUP(B69,'[1]NUM3.1'!$H$3:$L$72,2,FALSE),0)</f>
        <v>0</v>
      </c>
      <c r="F69" s="73">
        <f>IFERROR(VLOOKUP(B69,'[1]NUM3.1'!$H$3:$L$72,3,FALSE),0)</f>
        <v>0</v>
      </c>
      <c r="G69" s="73">
        <f>IFERROR(VLOOKUP(B69,'[1]NUM3.1'!$H$3:$L$72,4,FALSE),0)</f>
        <v>0</v>
      </c>
      <c r="H69" s="73"/>
      <c r="I69" s="73"/>
      <c r="J69" s="73"/>
      <c r="K69" s="73"/>
      <c r="L69" s="73"/>
      <c r="M69" s="73"/>
      <c r="N69" s="73"/>
      <c r="O69" s="73"/>
      <c r="P69" s="73"/>
      <c r="Q69" s="12">
        <f t="shared" si="26"/>
        <v>0</v>
      </c>
      <c r="R69" s="73">
        <f>IFERROR(VLOOKUP(B69,'[1]DEN3.1'!$H$3:$L$72,2,FALSE),0)</f>
        <v>0</v>
      </c>
      <c r="S69" s="73">
        <f>IFERROR(VLOOKUP(B69,'[1]DEN3.1'!$H$3:$L$72,3,FALSE),0)</f>
        <v>0</v>
      </c>
      <c r="T69" s="73">
        <f>IFERROR(VLOOKUP(B69,'[1]DEN3.1'!$H$3:$L$72,4,FALSE),0)</f>
        <v>0</v>
      </c>
      <c r="U69" s="73"/>
      <c r="V69" s="73"/>
      <c r="W69" s="73"/>
      <c r="X69" s="73"/>
      <c r="Y69" s="73"/>
      <c r="Z69" s="73"/>
      <c r="AA69" s="73"/>
      <c r="AB69" s="73"/>
      <c r="AC69" s="73"/>
      <c r="AD69" s="12">
        <f t="shared" si="27"/>
        <v>0</v>
      </c>
    </row>
    <row r="70" spans="1:30" ht="15" thickBot="1" x14ac:dyDescent="0.25">
      <c r="A70" s="113" t="s">
        <v>98</v>
      </c>
      <c r="B70" s="112" t="s">
        <v>93</v>
      </c>
      <c r="C70" s="53"/>
      <c r="D70" s="53"/>
      <c r="E70" s="73">
        <f>IFERROR(VLOOKUP(B70,'[1]NUM3.1'!$H$3:$L$72,2,FALSE),0)</f>
        <v>0</v>
      </c>
      <c r="F70" s="73">
        <f>IFERROR(VLOOKUP(B70,'[1]NUM3.1'!$H$3:$L$72,3,FALSE),0)</f>
        <v>0</v>
      </c>
      <c r="G70" s="73">
        <f>IFERROR(VLOOKUP(B70,'[1]NUM3.1'!$H$3:$L$72,4,FALSE),0)</f>
        <v>0</v>
      </c>
      <c r="H70" s="73"/>
      <c r="I70" s="73"/>
      <c r="J70" s="73"/>
      <c r="K70" s="73"/>
      <c r="L70" s="73"/>
      <c r="M70" s="73"/>
      <c r="N70" s="73"/>
      <c r="O70" s="73"/>
      <c r="P70" s="73"/>
      <c r="Q70" s="12">
        <f t="shared" si="26"/>
        <v>0</v>
      </c>
      <c r="R70" s="73">
        <f>IFERROR(VLOOKUP(B70,'[1]DEN3.1'!$H$3:$L$72,2,FALSE),0)</f>
        <v>0</v>
      </c>
      <c r="S70" s="73">
        <f>IFERROR(VLOOKUP(B70,'[1]DEN3.1'!$H$3:$L$72,3,FALSE),0)</f>
        <v>0</v>
      </c>
      <c r="T70" s="73">
        <f>IFERROR(VLOOKUP(B70,'[1]DEN3.1'!$H$3:$L$72,4,FALSE),0)</f>
        <v>0</v>
      </c>
      <c r="U70" s="73"/>
      <c r="V70" s="73"/>
      <c r="W70" s="73"/>
      <c r="X70" s="73"/>
      <c r="Y70" s="73"/>
      <c r="Z70" s="73"/>
      <c r="AA70" s="73"/>
      <c r="AB70" s="73"/>
      <c r="AC70" s="73"/>
      <c r="AD70" s="12">
        <f t="shared" si="27"/>
        <v>0</v>
      </c>
    </row>
    <row r="71" spans="1:30" ht="15" thickBot="1" x14ac:dyDescent="0.25">
      <c r="A71" s="113" t="s">
        <v>98</v>
      </c>
      <c r="B71" s="112" t="s">
        <v>94</v>
      </c>
      <c r="C71" s="53"/>
      <c r="D71" s="53"/>
      <c r="E71" s="73">
        <f>IFERROR(VLOOKUP(B71,'[1]NUM3.1'!$H$3:$L$72,2,FALSE),0)</f>
        <v>0</v>
      </c>
      <c r="F71" s="73">
        <f>IFERROR(VLOOKUP(B71,'[1]NUM3.1'!$H$3:$L$72,3,FALSE),0)</f>
        <v>0</v>
      </c>
      <c r="G71" s="73">
        <f>IFERROR(VLOOKUP(B71,'[1]NUM3.1'!$H$3:$L$72,4,FALSE),0)</f>
        <v>0</v>
      </c>
      <c r="H71" s="73"/>
      <c r="I71" s="73"/>
      <c r="J71" s="73"/>
      <c r="K71" s="73"/>
      <c r="L71" s="73"/>
      <c r="M71" s="73"/>
      <c r="N71" s="73"/>
      <c r="O71" s="73"/>
      <c r="P71" s="73"/>
      <c r="Q71" s="12">
        <f t="shared" si="26"/>
        <v>0</v>
      </c>
      <c r="R71" s="73">
        <f>IFERROR(VLOOKUP(B71,'[1]DEN3.1'!$H$3:$L$72,2,FALSE),0)</f>
        <v>0</v>
      </c>
      <c r="S71" s="73">
        <f>IFERROR(VLOOKUP(B71,'[1]DEN3.1'!$H$3:$L$72,3,FALSE),0)</f>
        <v>0</v>
      </c>
      <c r="T71" s="73">
        <f>IFERROR(VLOOKUP(B71,'[1]DEN3.1'!$H$3:$L$72,4,FALSE),0)</f>
        <v>0</v>
      </c>
      <c r="U71" s="73"/>
      <c r="V71" s="73"/>
      <c r="W71" s="73"/>
      <c r="X71" s="73"/>
      <c r="Y71" s="73"/>
      <c r="Z71" s="73"/>
      <c r="AA71" s="73"/>
      <c r="AB71" s="73"/>
      <c r="AC71" s="73"/>
      <c r="AD71" s="12">
        <f t="shared" si="27"/>
        <v>0</v>
      </c>
    </row>
    <row r="72" spans="1:30" ht="15" thickBot="1" x14ac:dyDescent="0.25">
      <c r="A72" s="113" t="s">
        <v>98</v>
      </c>
      <c r="B72" s="112" t="s">
        <v>95</v>
      </c>
      <c r="C72" s="53"/>
      <c r="D72" s="53"/>
      <c r="E72" s="73">
        <f>IFERROR(VLOOKUP(B72,'[1]NUM3.1'!$H$3:$L$72,2,FALSE),0)</f>
        <v>0</v>
      </c>
      <c r="F72" s="73">
        <f>IFERROR(VLOOKUP(B72,'[1]NUM3.1'!$H$3:$L$72,3,FALSE),0)</f>
        <v>0</v>
      </c>
      <c r="G72" s="73">
        <f>IFERROR(VLOOKUP(B72,'[1]NUM3.1'!$H$3:$L$72,4,FALSE),0)</f>
        <v>0</v>
      </c>
      <c r="H72" s="73"/>
      <c r="I72" s="73"/>
      <c r="J72" s="73"/>
      <c r="K72" s="73"/>
      <c r="L72" s="73"/>
      <c r="M72" s="73"/>
      <c r="N72" s="73"/>
      <c r="O72" s="73"/>
      <c r="P72" s="73"/>
      <c r="Q72" s="12">
        <f t="shared" si="26"/>
        <v>0</v>
      </c>
      <c r="R72" s="73">
        <f>IFERROR(VLOOKUP(B72,'[1]DEN3.1'!$H$3:$L$72,2,FALSE),0)</f>
        <v>0</v>
      </c>
      <c r="S72" s="73">
        <f>IFERROR(VLOOKUP(B72,'[1]DEN3.1'!$H$3:$L$72,3,FALSE),0)</f>
        <v>0</v>
      </c>
      <c r="T72" s="73">
        <f>IFERROR(VLOOKUP(B72,'[1]DEN3.1'!$H$3:$L$72,4,FALSE),0)</f>
        <v>0</v>
      </c>
      <c r="U72" s="73"/>
      <c r="V72" s="73"/>
      <c r="W72" s="73"/>
      <c r="X72" s="73"/>
      <c r="Y72" s="73"/>
      <c r="Z72" s="73"/>
      <c r="AA72" s="73"/>
      <c r="AB72" s="73"/>
      <c r="AC72" s="73"/>
      <c r="AD72" s="12">
        <f t="shared" si="27"/>
        <v>0</v>
      </c>
    </row>
    <row r="73" spans="1:30" ht="15" thickBot="1" x14ac:dyDescent="0.25">
      <c r="A73" s="113" t="s">
        <v>98</v>
      </c>
      <c r="B73" s="112" t="s">
        <v>96</v>
      </c>
      <c r="C73" s="53"/>
      <c r="D73" s="53"/>
      <c r="E73" s="73">
        <f>IFERROR(VLOOKUP(B73,'[1]NUM3.1'!$H$3:$L$72,2,FALSE),0)</f>
        <v>0</v>
      </c>
      <c r="F73" s="73">
        <f>IFERROR(VLOOKUP(B73,'[1]NUM3.1'!$H$3:$L$72,3,FALSE),0)</f>
        <v>0</v>
      </c>
      <c r="G73" s="73">
        <f>IFERROR(VLOOKUP(B73,'[1]NUM3.1'!$H$3:$L$72,4,FALSE),0)</f>
        <v>0</v>
      </c>
      <c r="H73" s="73"/>
      <c r="I73" s="73"/>
      <c r="J73" s="73"/>
      <c r="K73" s="73"/>
      <c r="L73" s="73"/>
      <c r="M73" s="73"/>
      <c r="N73" s="73"/>
      <c r="O73" s="73"/>
      <c r="P73" s="73"/>
      <c r="Q73" s="12">
        <f t="shared" si="26"/>
        <v>0</v>
      </c>
      <c r="R73" s="73">
        <f>IFERROR(VLOOKUP(B73,'[1]DEN3.1'!$H$3:$L$72,2,FALSE),0)</f>
        <v>0</v>
      </c>
      <c r="S73" s="73">
        <f>IFERROR(VLOOKUP(B73,'[1]DEN3.1'!$H$3:$L$72,3,FALSE),0)</f>
        <v>0</v>
      </c>
      <c r="T73" s="73">
        <f>IFERROR(VLOOKUP(B73,'[1]DEN3.1'!$H$3:$L$72,4,FALSE),0)</f>
        <v>0</v>
      </c>
      <c r="U73" s="73"/>
      <c r="V73" s="73"/>
      <c r="W73" s="73"/>
      <c r="X73" s="73"/>
      <c r="Y73" s="73"/>
      <c r="Z73" s="73"/>
      <c r="AA73" s="73"/>
      <c r="AB73" s="73"/>
      <c r="AC73" s="73"/>
      <c r="AD73" s="12">
        <f t="shared" si="27"/>
        <v>0</v>
      </c>
    </row>
    <row r="74" spans="1:30" ht="15" thickBot="1" x14ac:dyDescent="0.25">
      <c r="A74" s="113" t="s">
        <v>98</v>
      </c>
      <c r="B74" s="112" t="s">
        <v>97</v>
      </c>
      <c r="C74" s="53"/>
      <c r="D74" s="53"/>
      <c r="E74" s="73">
        <f>IFERROR(VLOOKUP(B74,'[1]NUM3.1'!$H$3:$L$72,2,FALSE),0)</f>
        <v>0</v>
      </c>
      <c r="F74" s="73">
        <f>IFERROR(VLOOKUP(B74,'[1]NUM3.1'!$H$3:$L$72,3,FALSE),0)</f>
        <v>0</v>
      </c>
      <c r="G74" s="73">
        <f>IFERROR(VLOOKUP(B74,'[1]NUM3.1'!$H$3:$L$72,4,FALSE),0)</f>
        <v>0</v>
      </c>
      <c r="H74" s="73"/>
      <c r="I74" s="73"/>
      <c r="J74" s="73"/>
      <c r="K74" s="73"/>
      <c r="L74" s="73"/>
      <c r="M74" s="73"/>
      <c r="N74" s="73"/>
      <c r="O74" s="73"/>
      <c r="P74" s="73"/>
      <c r="Q74" s="12">
        <f t="shared" si="26"/>
        <v>0</v>
      </c>
      <c r="R74" s="73">
        <f>IFERROR(VLOOKUP(B74,'[1]DEN3.1'!$H$3:$L$72,2,FALSE),0)</f>
        <v>0</v>
      </c>
      <c r="S74" s="73">
        <f>IFERROR(VLOOKUP(B74,'[1]DEN3.1'!$H$3:$L$72,3,FALSE),0)</f>
        <v>0</v>
      </c>
      <c r="T74" s="73">
        <f>IFERROR(VLOOKUP(B74,'[1]DEN3.1'!$H$3:$L$72,4,FALSE),0)</f>
        <v>0</v>
      </c>
      <c r="U74" s="73"/>
      <c r="V74" s="73"/>
      <c r="W74" s="73"/>
      <c r="X74" s="73"/>
      <c r="Y74" s="73"/>
      <c r="Z74" s="73"/>
      <c r="AA74" s="73"/>
      <c r="AB74" s="73"/>
      <c r="AC74" s="73"/>
      <c r="AD74" s="12">
        <f t="shared" si="27"/>
        <v>0</v>
      </c>
    </row>
    <row r="75" spans="1:30" ht="15" thickBot="1" x14ac:dyDescent="0.25">
      <c r="A75" s="308" t="s">
        <v>18</v>
      </c>
      <c r="B75" s="309"/>
      <c r="C75" s="181">
        <f>+D75/Metas!H6</f>
        <v>1.0147133434804667</v>
      </c>
      <c r="D75" s="14">
        <f>+Q75/AD75</f>
        <v>1</v>
      </c>
      <c r="E75" s="46">
        <f>SUM(E65:E74)</f>
        <v>2</v>
      </c>
      <c r="F75" s="46">
        <f t="shared" ref="F75:M75" si="28">SUM(F65:F74)</f>
        <v>3</v>
      </c>
      <c r="G75" s="46">
        <f t="shared" si="28"/>
        <v>2</v>
      </c>
      <c r="H75" s="46">
        <f t="shared" si="28"/>
        <v>0</v>
      </c>
      <c r="I75" s="46">
        <f t="shared" ref="I75:J75" si="29">SUM(I65:I74)</f>
        <v>0</v>
      </c>
      <c r="J75" s="46">
        <f t="shared" si="29"/>
        <v>0</v>
      </c>
      <c r="K75" s="46">
        <f t="shared" ref="K75:L75" si="30">SUM(K65:K74)</f>
        <v>0</v>
      </c>
      <c r="L75" s="46">
        <f t="shared" si="30"/>
        <v>0</v>
      </c>
      <c r="M75" s="46">
        <f t="shared" si="28"/>
        <v>0</v>
      </c>
      <c r="N75" s="46">
        <f t="shared" ref="N75:P75" si="31">SUM(N65:N74)</f>
        <v>0</v>
      </c>
      <c r="O75" s="46">
        <f t="shared" si="31"/>
        <v>0</v>
      </c>
      <c r="P75" s="46">
        <f t="shared" si="31"/>
        <v>0</v>
      </c>
      <c r="Q75" s="9">
        <f>SUM(Q65:Q74)</f>
        <v>7</v>
      </c>
      <c r="R75" s="46">
        <f t="shared" ref="R75:U75" si="32">SUM(R65:R74)</f>
        <v>2</v>
      </c>
      <c r="S75" s="46">
        <f t="shared" si="32"/>
        <v>3</v>
      </c>
      <c r="T75" s="46">
        <f t="shared" si="32"/>
        <v>2</v>
      </c>
      <c r="U75" s="46">
        <f t="shared" si="32"/>
        <v>0</v>
      </c>
      <c r="V75" s="46">
        <f t="shared" ref="V75:W75" si="33">SUM(V65:V74)</f>
        <v>0</v>
      </c>
      <c r="W75" s="46">
        <f t="shared" si="33"/>
        <v>0</v>
      </c>
      <c r="X75" s="46">
        <f t="shared" ref="X75:Y75" si="34">SUM(X65:X74)</f>
        <v>0</v>
      </c>
      <c r="Y75" s="46">
        <f t="shared" si="34"/>
        <v>0</v>
      </c>
      <c r="Z75" s="46">
        <f t="shared" ref="Z75:AA75" si="35">SUM(Z65:Z74)</f>
        <v>0</v>
      </c>
      <c r="AA75" s="46">
        <f t="shared" si="35"/>
        <v>0</v>
      </c>
      <c r="AB75" s="46">
        <f t="shared" ref="AB75:AC75" si="36">SUM(AB65:AB74)</f>
        <v>0</v>
      </c>
      <c r="AC75" s="46">
        <f t="shared" si="36"/>
        <v>0</v>
      </c>
      <c r="AD75" s="9">
        <f>SUM(AD65:AD74)</f>
        <v>7</v>
      </c>
    </row>
    <row r="76" spans="1:30" ht="15" thickBot="1" x14ac:dyDescent="0.25">
      <c r="A76" s="75" t="s">
        <v>104</v>
      </c>
      <c r="B76" s="112" t="s">
        <v>99</v>
      </c>
      <c r="C76" s="53"/>
      <c r="D76" s="53"/>
      <c r="E76" s="73">
        <f>IFERROR(VLOOKUP(B76,'[1]NUM3.1'!$H$3:$L$72,2,FALSE),0)</f>
        <v>1</v>
      </c>
      <c r="F76" s="73">
        <f>IFERROR(VLOOKUP(B76,'[1]NUM3.1'!$H$3:$L$72,3,FALSE),0)</f>
        <v>1</v>
      </c>
      <c r="G76" s="73">
        <f>IFERROR(VLOOKUP(B76,'[1]NUM3.1'!$H$3:$L$72,4,FALSE),0)</f>
        <v>0</v>
      </c>
      <c r="H76" s="73"/>
      <c r="I76" s="73"/>
      <c r="J76" s="73"/>
      <c r="K76" s="73"/>
      <c r="L76" s="73"/>
      <c r="M76" s="73"/>
      <c r="N76" s="73"/>
      <c r="O76" s="73"/>
      <c r="P76" s="73"/>
      <c r="Q76" s="12">
        <f>SUM(E76:P76)</f>
        <v>2</v>
      </c>
      <c r="R76" s="73">
        <f>IFERROR(VLOOKUP(B76,'[1]DEN3.1'!$H$3:$L$72,2,FALSE),0)</f>
        <v>1</v>
      </c>
      <c r="S76" s="73">
        <f>IFERROR(VLOOKUP(B76,'[1]DEN3.1'!$H$3:$L$72,3,FALSE),0)</f>
        <v>1</v>
      </c>
      <c r="T76" s="73">
        <f>IFERROR(VLOOKUP(B76,'[1]DEN3.1'!$H$3:$L$72,4,FALSE),0)</f>
        <v>0</v>
      </c>
      <c r="U76" s="73"/>
      <c r="V76" s="73"/>
      <c r="W76" s="73"/>
      <c r="X76" s="73"/>
      <c r="Y76" s="73"/>
      <c r="Z76" s="73"/>
      <c r="AA76" s="73"/>
      <c r="AB76" s="73"/>
      <c r="AC76" s="73"/>
      <c r="AD76" s="12">
        <f>SUM(R76:AC76)</f>
        <v>2</v>
      </c>
    </row>
    <row r="77" spans="1:30" ht="15" thickBot="1" x14ac:dyDescent="0.25">
      <c r="A77" s="75" t="s">
        <v>104</v>
      </c>
      <c r="B77" s="112" t="s">
        <v>100</v>
      </c>
      <c r="C77" s="53"/>
      <c r="D77" s="53"/>
      <c r="E77" s="73">
        <f>IFERROR(VLOOKUP(B77,'[1]NUM3.1'!$H$3:$L$72,2,FALSE),0)</f>
        <v>0</v>
      </c>
      <c r="F77" s="73">
        <f>IFERROR(VLOOKUP(B77,'[1]NUM3.1'!$H$3:$L$72,3,FALSE),0)</f>
        <v>0</v>
      </c>
      <c r="G77" s="73">
        <f>IFERROR(VLOOKUP(B77,'[1]NUM3.1'!$H$3:$L$72,4,FALSE),0)</f>
        <v>0</v>
      </c>
      <c r="H77" s="73"/>
      <c r="I77" s="73"/>
      <c r="J77" s="73"/>
      <c r="K77" s="73"/>
      <c r="L77" s="73"/>
      <c r="M77" s="73"/>
      <c r="N77" s="73"/>
      <c r="O77" s="73"/>
      <c r="P77" s="73"/>
      <c r="Q77" s="12">
        <f>SUM(E77:P77)</f>
        <v>0</v>
      </c>
      <c r="R77" s="73">
        <f>IFERROR(VLOOKUP(B77,'[1]DEN3.1'!$H$3:$L$72,2,FALSE),0)</f>
        <v>0</v>
      </c>
      <c r="S77" s="73">
        <f>IFERROR(VLOOKUP(B77,'[1]DEN3.1'!$H$3:$L$72,3,FALSE),0)</f>
        <v>0</v>
      </c>
      <c r="T77" s="73">
        <f>IFERROR(VLOOKUP(B77,'[1]DEN3.1'!$H$3:$L$72,4,FALSE),0)</f>
        <v>0</v>
      </c>
      <c r="U77" s="73"/>
      <c r="V77" s="73"/>
      <c r="W77" s="73"/>
      <c r="X77" s="73"/>
      <c r="Y77" s="73"/>
      <c r="Z77" s="73"/>
      <c r="AA77" s="73"/>
      <c r="AB77" s="73"/>
      <c r="AC77" s="73"/>
      <c r="AD77" s="12">
        <f>SUM(R77:AC77)</f>
        <v>0</v>
      </c>
    </row>
    <row r="78" spans="1:30" ht="15" thickBot="1" x14ac:dyDescent="0.25">
      <c r="A78" s="75" t="s">
        <v>104</v>
      </c>
      <c r="B78" s="112" t="s">
        <v>101</v>
      </c>
      <c r="C78" s="53"/>
      <c r="D78" s="53"/>
      <c r="E78" s="73">
        <f>IFERROR(VLOOKUP(B78,'[1]NUM3.1'!$H$3:$L$72,2,FALSE),0)</f>
        <v>3</v>
      </c>
      <c r="F78" s="73">
        <f>IFERROR(VLOOKUP(B78,'[1]NUM3.1'!$H$3:$L$72,3,FALSE),0)</f>
        <v>0</v>
      </c>
      <c r="G78" s="73">
        <f>IFERROR(VLOOKUP(B78,'[1]NUM3.1'!$H$3:$L$72,4,FALSE),0)</f>
        <v>0</v>
      </c>
      <c r="H78" s="73"/>
      <c r="I78" s="73"/>
      <c r="J78" s="73"/>
      <c r="K78" s="73"/>
      <c r="L78" s="73"/>
      <c r="M78" s="73"/>
      <c r="N78" s="73"/>
      <c r="O78" s="73"/>
      <c r="P78" s="73"/>
      <c r="Q78" s="12">
        <f>SUM(E78:P78)</f>
        <v>3</v>
      </c>
      <c r="R78" s="73">
        <f>IFERROR(VLOOKUP(B78,'[1]DEN3.1'!$H$3:$L$72,2,FALSE),0)</f>
        <v>3</v>
      </c>
      <c r="S78" s="73">
        <f>IFERROR(VLOOKUP(B78,'[1]DEN3.1'!$H$3:$L$72,3,FALSE),0)</f>
        <v>0</v>
      </c>
      <c r="T78" s="73">
        <f>IFERROR(VLOOKUP(B78,'[1]DEN3.1'!$H$3:$L$72,4,FALSE),0)</f>
        <v>0</v>
      </c>
      <c r="U78" s="73"/>
      <c r="V78" s="73"/>
      <c r="W78" s="73"/>
      <c r="X78" s="73"/>
      <c r="Y78" s="73"/>
      <c r="Z78" s="73"/>
      <c r="AA78" s="73"/>
      <c r="AB78" s="73"/>
      <c r="AC78" s="73"/>
      <c r="AD78" s="12">
        <f>SUM(R78:AC78)</f>
        <v>3</v>
      </c>
    </row>
    <row r="79" spans="1:30" ht="15" thickBot="1" x14ac:dyDescent="0.25">
      <c r="A79" s="75" t="s">
        <v>104</v>
      </c>
      <c r="B79" s="112" t="s">
        <v>102</v>
      </c>
      <c r="C79" s="53"/>
      <c r="D79" s="53"/>
      <c r="E79" s="73">
        <f>IFERROR(VLOOKUP(B79,'[1]NUM3.1'!$H$3:$L$72,2,FALSE),0)</f>
        <v>0</v>
      </c>
      <c r="F79" s="73">
        <f>IFERROR(VLOOKUP(B79,'[1]NUM3.1'!$H$3:$L$72,3,FALSE),0)</f>
        <v>0</v>
      </c>
      <c r="G79" s="73">
        <f>IFERROR(VLOOKUP(B79,'[1]NUM3.1'!$H$3:$L$72,4,FALSE),0)</f>
        <v>0</v>
      </c>
      <c r="H79" s="73"/>
      <c r="I79" s="73"/>
      <c r="J79" s="73"/>
      <c r="K79" s="73"/>
      <c r="L79" s="73"/>
      <c r="M79" s="73"/>
      <c r="N79" s="73"/>
      <c r="O79" s="73"/>
      <c r="P79" s="73"/>
      <c r="Q79" s="12">
        <f>SUM(E79:P79)</f>
        <v>0</v>
      </c>
      <c r="R79" s="73">
        <f>IFERROR(VLOOKUP(B79,'[1]DEN3.1'!$H$3:$L$72,2,FALSE),0)</f>
        <v>0</v>
      </c>
      <c r="S79" s="73">
        <f>IFERROR(VLOOKUP(B79,'[1]DEN3.1'!$H$3:$L$72,3,FALSE),0)</f>
        <v>0</v>
      </c>
      <c r="T79" s="73">
        <f>IFERROR(VLOOKUP(B79,'[1]DEN3.1'!$H$3:$L$72,4,FALSE),0)</f>
        <v>0</v>
      </c>
      <c r="U79" s="73"/>
      <c r="V79" s="73"/>
      <c r="W79" s="73"/>
      <c r="X79" s="73"/>
      <c r="Y79" s="73"/>
      <c r="Z79" s="73"/>
      <c r="AA79" s="73"/>
      <c r="AB79" s="73"/>
      <c r="AC79" s="73"/>
      <c r="AD79" s="12">
        <f>SUM(R79:AC79)</f>
        <v>0</v>
      </c>
    </row>
    <row r="80" spans="1:30" ht="15" thickBot="1" x14ac:dyDescent="0.25">
      <c r="A80" s="75" t="s">
        <v>104</v>
      </c>
      <c r="B80" s="112" t="s">
        <v>103</v>
      </c>
      <c r="C80" s="53"/>
      <c r="D80" s="53"/>
      <c r="E80" s="73">
        <f>IFERROR(VLOOKUP(B80,'[1]NUM3.1'!$H$3:$L$72,2,FALSE),0)</f>
        <v>0</v>
      </c>
      <c r="F80" s="73">
        <f>IFERROR(VLOOKUP(B80,'[1]NUM3.1'!$H$3:$L$72,3,FALSE),0)</f>
        <v>0</v>
      </c>
      <c r="G80" s="73">
        <f>IFERROR(VLOOKUP(B80,'[1]NUM3.1'!$H$3:$L$72,4,FALSE),0)</f>
        <v>0</v>
      </c>
      <c r="H80" s="73"/>
      <c r="I80" s="73"/>
      <c r="J80" s="73"/>
      <c r="K80" s="73"/>
      <c r="L80" s="73"/>
      <c r="M80" s="73"/>
      <c r="N80" s="73"/>
      <c r="O80" s="73"/>
      <c r="P80" s="73"/>
      <c r="Q80" s="12">
        <f>SUM(E80:P80)</f>
        <v>0</v>
      </c>
      <c r="R80" s="73">
        <f>IFERROR(VLOOKUP(B80,'[1]DEN3.1'!$H$3:$L$72,2,FALSE),0)</f>
        <v>0</v>
      </c>
      <c r="S80" s="73">
        <f>IFERROR(VLOOKUP(B80,'[1]DEN3.1'!$H$3:$L$72,3,FALSE),0)</f>
        <v>0</v>
      </c>
      <c r="T80" s="73">
        <f>IFERROR(VLOOKUP(B80,'[1]DEN3.1'!$H$3:$L$72,4,FALSE),0)</f>
        <v>0</v>
      </c>
      <c r="U80" s="73"/>
      <c r="V80" s="73"/>
      <c r="W80" s="73"/>
      <c r="X80" s="73"/>
      <c r="Y80" s="73"/>
      <c r="Z80" s="73"/>
      <c r="AA80" s="73"/>
      <c r="AB80" s="73"/>
      <c r="AC80" s="73"/>
      <c r="AD80" s="12">
        <f>SUM(R80:AC80)</f>
        <v>0</v>
      </c>
    </row>
    <row r="81" spans="1:30" ht="15" thickBot="1" x14ac:dyDescent="0.25">
      <c r="A81" s="308" t="s">
        <v>177</v>
      </c>
      <c r="B81" s="309"/>
      <c r="C81" s="181">
        <f>+D81/Metas!H11</f>
        <v>1.0204081632653061</v>
      </c>
      <c r="D81" s="14">
        <f>+Q81/AD81</f>
        <v>1</v>
      </c>
      <c r="E81" s="46">
        <f t="shared" ref="E81:AD81" si="37">SUM(E76:E80)</f>
        <v>4</v>
      </c>
      <c r="F81" s="46">
        <f t="shared" si="37"/>
        <v>1</v>
      </c>
      <c r="G81" s="46">
        <f t="shared" si="37"/>
        <v>0</v>
      </c>
      <c r="H81" s="46">
        <f t="shared" si="37"/>
        <v>0</v>
      </c>
      <c r="I81" s="46">
        <f t="shared" ref="I81:J81" si="38">SUM(I76:I80)</f>
        <v>0</v>
      </c>
      <c r="J81" s="46">
        <f t="shared" si="38"/>
        <v>0</v>
      </c>
      <c r="K81" s="46">
        <f t="shared" ref="K81:L81" si="39">SUM(K76:K80)</f>
        <v>0</v>
      </c>
      <c r="L81" s="46">
        <f t="shared" si="39"/>
        <v>0</v>
      </c>
      <c r="M81" s="46">
        <f t="shared" si="37"/>
        <v>0</v>
      </c>
      <c r="N81" s="46">
        <f t="shared" ref="N81:P81" si="40">SUM(N76:N80)</f>
        <v>0</v>
      </c>
      <c r="O81" s="46">
        <f t="shared" si="40"/>
        <v>0</v>
      </c>
      <c r="P81" s="46">
        <f t="shared" si="40"/>
        <v>0</v>
      </c>
      <c r="Q81" s="9">
        <f t="shared" si="37"/>
        <v>5</v>
      </c>
      <c r="R81" s="46">
        <f t="shared" si="37"/>
        <v>4</v>
      </c>
      <c r="S81" s="46">
        <f t="shared" si="37"/>
        <v>1</v>
      </c>
      <c r="T81" s="46">
        <f t="shared" si="37"/>
        <v>0</v>
      </c>
      <c r="U81" s="46">
        <f t="shared" si="37"/>
        <v>0</v>
      </c>
      <c r="V81" s="46">
        <f t="shared" ref="V81:W81" si="41">SUM(V76:V80)</f>
        <v>0</v>
      </c>
      <c r="W81" s="46">
        <f t="shared" si="41"/>
        <v>0</v>
      </c>
      <c r="X81" s="46">
        <f t="shared" ref="X81:Y81" si="42">SUM(X76:X80)</f>
        <v>0</v>
      </c>
      <c r="Y81" s="46">
        <f t="shared" si="42"/>
        <v>0</v>
      </c>
      <c r="Z81" s="46">
        <f t="shared" ref="Z81:AA81" si="43">SUM(Z76:Z80)</f>
        <v>0</v>
      </c>
      <c r="AA81" s="46">
        <f t="shared" si="43"/>
        <v>0</v>
      </c>
      <c r="AB81" s="46">
        <f t="shared" ref="AB81:AC81" si="44">SUM(AB76:AB80)</f>
        <v>0</v>
      </c>
      <c r="AC81" s="46">
        <f t="shared" si="44"/>
        <v>0</v>
      </c>
      <c r="AD81" s="9">
        <f t="shared" si="37"/>
        <v>5</v>
      </c>
    </row>
    <row r="82" spans="1:30" ht="15" thickBot="1" x14ac:dyDescent="0.25">
      <c r="A82" s="75" t="s">
        <v>115</v>
      </c>
      <c r="B82" s="112" t="s">
        <v>105</v>
      </c>
      <c r="C82" s="53"/>
      <c r="D82" s="53"/>
      <c r="E82" s="73">
        <f>IFERROR(VLOOKUP(B82,'[1]NUM3.1'!$H$3:$L$72,2,FALSE),0)</f>
        <v>0</v>
      </c>
      <c r="F82" s="73">
        <f>IFERROR(VLOOKUP(B82,'[1]NUM3.1'!$H$3:$L$72,3,FALSE),0)</f>
        <v>0</v>
      </c>
      <c r="G82" s="73">
        <f>IFERROR(VLOOKUP(B82,'[1]NUM3.1'!$H$3:$L$72,4,FALSE),0)</f>
        <v>0</v>
      </c>
      <c r="H82" s="73"/>
      <c r="I82" s="73"/>
      <c r="J82" s="73"/>
      <c r="K82" s="73"/>
      <c r="L82" s="73"/>
      <c r="M82" s="73"/>
      <c r="N82" s="73"/>
      <c r="O82" s="73"/>
      <c r="P82" s="73"/>
      <c r="Q82" s="12">
        <f t="shared" ref="Q82:Q91" si="45">SUM(E82:P82)</f>
        <v>0</v>
      </c>
      <c r="R82" s="73">
        <f>IFERROR(VLOOKUP(B82,'[1]DEN3.1'!$H$3:$L$72,2,FALSE),0)</f>
        <v>0</v>
      </c>
      <c r="S82" s="73">
        <f>IFERROR(VLOOKUP(B82,'[1]DEN3.1'!$H$3:$L$72,3,FALSE),0)</f>
        <v>0</v>
      </c>
      <c r="T82" s="73">
        <f>IFERROR(VLOOKUP(B82,'[1]DEN3.1'!$H$3:$L$72,4,FALSE),0)</f>
        <v>0</v>
      </c>
      <c r="U82" s="73"/>
      <c r="V82" s="73"/>
      <c r="W82" s="73"/>
      <c r="X82" s="73"/>
      <c r="Y82" s="73"/>
      <c r="Z82" s="73"/>
      <c r="AA82" s="73"/>
      <c r="AB82" s="73"/>
      <c r="AC82" s="73"/>
      <c r="AD82" s="12">
        <f t="shared" ref="AD82:AD91" si="46">SUM(R82:AC82)</f>
        <v>0</v>
      </c>
    </row>
    <row r="83" spans="1:30" ht="15" thickBot="1" x14ac:dyDescent="0.25">
      <c r="A83" s="75" t="s">
        <v>115</v>
      </c>
      <c r="B83" s="112" t="s">
        <v>106</v>
      </c>
      <c r="C83" s="53"/>
      <c r="D83" s="53"/>
      <c r="E83" s="73">
        <f>IFERROR(VLOOKUP(B83,'[1]NUM3.1'!$H$3:$L$72,2,FALSE),0)</f>
        <v>0</v>
      </c>
      <c r="F83" s="73">
        <f>IFERROR(VLOOKUP(B83,'[1]NUM3.1'!$H$3:$L$72,3,FALSE),0)</f>
        <v>0</v>
      </c>
      <c r="G83" s="73">
        <f>IFERROR(VLOOKUP(B83,'[1]NUM3.1'!$H$3:$L$72,4,FALSE),0)</f>
        <v>0</v>
      </c>
      <c r="H83" s="73"/>
      <c r="I83" s="73"/>
      <c r="J83" s="73"/>
      <c r="K83" s="73"/>
      <c r="L83" s="73"/>
      <c r="M83" s="73"/>
      <c r="N83" s="73"/>
      <c r="O83" s="73"/>
      <c r="P83" s="73"/>
      <c r="Q83" s="12">
        <f t="shared" si="45"/>
        <v>0</v>
      </c>
      <c r="R83" s="73">
        <f>IFERROR(VLOOKUP(B83,'[1]DEN3.1'!$H$3:$L$72,2,FALSE),0)</f>
        <v>0</v>
      </c>
      <c r="S83" s="73">
        <f>IFERROR(VLOOKUP(B83,'[1]DEN3.1'!$H$3:$L$72,3,FALSE),0)</f>
        <v>0</v>
      </c>
      <c r="T83" s="73">
        <f>IFERROR(VLOOKUP(B83,'[1]DEN3.1'!$H$3:$L$72,4,FALSE),0)</f>
        <v>0</v>
      </c>
      <c r="U83" s="73"/>
      <c r="V83" s="73"/>
      <c r="W83" s="73"/>
      <c r="X83" s="73"/>
      <c r="Y83" s="73"/>
      <c r="Z83" s="73"/>
      <c r="AA83" s="73"/>
      <c r="AB83" s="73"/>
      <c r="AC83" s="73"/>
      <c r="AD83" s="12">
        <f t="shared" si="46"/>
        <v>0</v>
      </c>
    </row>
    <row r="84" spans="1:30" ht="15" thickBot="1" x14ac:dyDescent="0.25">
      <c r="A84" s="75" t="s">
        <v>115</v>
      </c>
      <c r="B84" s="112" t="s">
        <v>107</v>
      </c>
      <c r="C84" s="53"/>
      <c r="D84" s="53"/>
      <c r="E84" s="73">
        <f>IFERROR(VLOOKUP(B84,'[1]NUM3.1'!$H$3:$L$72,2,FALSE),0)</f>
        <v>0</v>
      </c>
      <c r="F84" s="73">
        <f>IFERROR(VLOOKUP(B84,'[1]NUM3.1'!$H$3:$L$72,3,FALSE),0)</f>
        <v>0</v>
      </c>
      <c r="G84" s="73">
        <f>IFERROR(VLOOKUP(B84,'[1]NUM3.1'!$H$3:$L$72,4,FALSE),0)</f>
        <v>0</v>
      </c>
      <c r="H84" s="73"/>
      <c r="I84" s="73"/>
      <c r="J84" s="73"/>
      <c r="K84" s="73"/>
      <c r="L84" s="73"/>
      <c r="M84" s="73"/>
      <c r="N84" s="73"/>
      <c r="O84" s="73"/>
      <c r="P84" s="73"/>
      <c r="Q84" s="12">
        <f t="shared" si="45"/>
        <v>0</v>
      </c>
      <c r="R84" s="73">
        <f>IFERROR(VLOOKUP(B84,'[1]DEN3.1'!$H$3:$L$72,2,FALSE),0)</f>
        <v>0</v>
      </c>
      <c r="S84" s="73">
        <f>IFERROR(VLOOKUP(B84,'[1]DEN3.1'!$H$3:$L$72,3,FALSE),0)</f>
        <v>0</v>
      </c>
      <c r="T84" s="73">
        <f>IFERROR(VLOOKUP(B84,'[1]DEN3.1'!$H$3:$L$72,4,FALSE),0)</f>
        <v>0</v>
      </c>
      <c r="U84" s="73"/>
      <c r="V84" s="73"/>
      <c r="W84" s="73"/>
      <c r="X84" s="73"/>
      <c r="Y84" s="73"/>
      <c r="Z84" s="73"/>
      <c r="AA84" s="73"/>
      <c r="AB84" s="73"/>
      <c r="AC84" s="73"/>
      <c r="AD84" s="12">
        <f t="shared" si="46"/>
        <v>0</v>
      </c>
    </row>
    <row r="85" spans="1:30" ht="15" thickBot="1" x14ac:dyDescent="0.25">
      <c r="A85" s="75" t="s">
        <v>115</v>
      </c>
      <c r="B85" s="112" t="s">
        <v>108</v>
      </c>
      <c r="C85" s="53"/>
      <c r="D85" s="53"/>
      <c r="E85" s="73">
        <f>IFERROR(VLOOKUP(B85,'[1]NUM3.1'!$H$3:$L$72,2,FALSE),0)</f>
        <v>0</v>
      </c>
      <c r="F85" s="73">
        <f>IFERROR(VLOOKUP(B85,'[1]NUM3.1'!$H$3:$L$72,3,FALSE),0)</f>
        <v>0</v>
      </c>
      <c r="G85" s="73">
        <f>IFERROR(VLOOKUP(B85,'[1]NUM3.1'!$H$3:$L$72,4,FALSE),0)</f>
        <v>0</v>
      </c>
      <c r="H85" s="73"/>
      <c r="I85" s="73"/>
      <c r="J85" s="73"/>
      <c r="K85" s="73"/>
      <c r="L85" s="73"/>
      <c r="M85" s="73"/>
      <c r="N85" s="73"/>
      <c r="O85" s="73"/>
      <c r="P85" s="73"/>
      <c r="Q85" s="12">
        <f t="shared" si="45"/>
        <v>0</v>
      </c>
      <c r="R85" s="73">
        <f>IFERROR(VLOOKUP(B85,'[1]DEN3.1'!$H$3:$L$72,2,FALSE),0)</f>
        <v>0</v>
      </c>
      <c r="S85" s="73">
        <f>IFERROR(VLOOKUP(B85,'[1]DEN3.1'!$H$3:$L$72,3,FALSE),0)</f>
        <v>0</v>
      </c>
      <c r="T85" s="73">
        <f>IFERROR(VLOOKUP(B85,'[1]DEN3.1'!$H$3:$L$72,4,FALSE),0)</f>
        <v>0</v>
      </c>
      <c r="U85" s="73"/>
      <c r="V85" s="73"/>
      <c r="W85" s="73"/>
      <c r="X85" s="73"/>
      <c r="Y85" s="73"/>
      <c r="Z85" s="73"/>
      <c r="AA85" s="73"/>
      <c r="AB85" s="73"/>
      <c r="AC85" s="73"/>
      <c r="AD85" s="12">
        <f t="shared" si="46"/>
        <v>0</v>
      </c>
    </row>
    <row r="86" spans="1:30" ht="15" thickBot="1" x14ac:dyDescent="0.25">
      <c r="A86" s="75" t="s">
        <v>115</v>
      </c>
      <c r="B86" s="112" t="s">
        <v>109</v>
      </c>
      <c r="C86" s="53"/>
      <c r="D86" s="53"/>
      <c r="E86" s="73">
        <f>IFERROR(VLOOKUP(B86,'[1]NUM3.1'!$H$3:$L$72,2,FALSE),0)</f>
        <v>0</v>
      </c>
      <c r="F86" s="73">
        <f>IFERROR(VLOOKUP(B86,'[1]NUM3.1'!$H$3:$L$72,3,FALSE),0)</f>
        <v>0</v>
      </c>
      <c r="G86" s="73">
        <f>IFERROR(VLOOKUP(B86,'[1]NUM3.1'!$H$3:$L$72,4,FALSE),0)</f>
        <v>0</v>
      </c>
      <c r="H86" s="73"/>
      <c r="I86" s="73"/>
      <c r="J86" s="73"/>
      <c r="K86" s="73"/>
      <c r="L86" s="73"/>
      <c r="M86" s="73"/>
      <c r="N86" s="73"/>
      <c r="O86" s="73"/>
      <c r="P86" s="73"/>
      <c r="Q86" s="12">
        <f t="shared" si="45"/>
        <v>0</v>
      </c>
      <c r="R86" s="73">
        <f>IFERROR(VLOOKUP(B86,'[1]DEN3.1'!$H$3:$L$72,2,FALSE),0)</f>
        <v>0</v>
      </c>
      <c r="S86" s="73">
        <f>IFERROR(VLOOKUP(B86,'[1]DEN3.1'!$H$3:$L$72,3,FALSE),0)</f>
        <v>0</v>
      </c>
      <c r="T86" s="73">
        <f>IFERROR(VLOOKUP(B86,'[1]DEN3.1'!$H$3:$L$72,4,FALSE),0)</f>
        <v>0</v>
      </c>
      <c r="U86" s="73"/>
      <c r="V86" s="73"/>
      <c r="W86" s="73"/>
      <c r="X86" s="73"/>
      <c r="Y86" s="73"/>
      <c r="Z86" s="73"/>
      <c r="AA86" s="73"/>
      <c r="AB86" s="73"/>
      <c r="AC86" s="73"/>
      <c r="AD86" s="12">
        <f t="shared" si="46"/>
        <v>0</v>
      </c>
    </row>
    <row r="87" spans="1:30" ht="15" thickBot="1" x14ac:dyDescent="0.25">
      <c r="A87" s="75" t="s">
        <v>115</v>
      </c>
      <c r="B87" s="112" t="s">
        <v>110</v>
      </c>
      <c r="C87" s="53"/>
      <c r="D87" s="53"/>
      <c r="E87" s="73">
        <f>IFERROR(VLOOKUP(B87,'[1]NUM3.1'!$H$3:$L$72,2,FALSE),0)</f>
        <v>0</v>
      </c>
      <c r="F87" s="73">
        <f>IFERROR(VLOOKUP(B87,'[1]NUM3.1'!$H$3:$L$72,3,FALSE),0)</f>
        <v>0</v>
      </c>
      <c r="G87" s="73">
        <f>IFERROR(VLOOKUP(B87,'[1]NUM3.1'!$H$3:$L$72,4,FALSE),0)</f>
        <v>0</v>
      </c>
      <c r="H87" s="73"/>
      <c r="I87" s="73"/>
      <c r="J87" s="73"/>
      <c r="K87" s="73"/>
      <c r="L87" s="73"/>
      <c r="M87" s="73"/>
      <c r="N87" s="73"/>
      <c r="O87" s="73"/>
      <c r="P87" s="73"/>
      <c r="Q87" s="12">
        <f t="shared" si="45"/>
        <v>0</v>
      </c>
      <c r="R87" s="73">
        <f>IFERROR(VLOOKUP(B87,'[1]DEN3.1'!$H$3:$L$72,2,FALSE),0)</f>
        <v>0</v>
      </c>
      <c r="S87" s="73">
        <f>IFERROR(VLOOKUP(B87,'[1]DEN3.1'!$H$3:$L$72,3,FALSE),0)</f>
        <v>0</v>
      </c>
      <c r="T87" s="73">
        <f>IFERROR(VLOOKUP(B87,'[1]DEN3.1'!$H$3:$L$72,4,FALSE),0)</f>
        <v>0</v>
      </c>
      <c r="U87" s="73"/>
      <c r="V87" s="73"/>
      <c r="W87" s="73"/>
      <c r="X87" s="73"/>
      <c r="Y87" s="73"/>
      <c r="Z87" s="73"/>
      <c r="AA87" s="73"/>
      <c r="AB87" s="73"/>
      <c r="AC87" s="73"/>
      <c r="AD87" s="12">
        <f t="shared" si="46"/>
        <v>0</v>
      </c>
    </row>
    <row r="88" spans="1:30" ht="15" thickBot="1" x14ac:dyDescent="0.25">
      <c r="A88" s="75" t="s">
        <v>115</v>
      </c>
      <c r="B88" s="112" t="s">
        <v>111</v>
      </c>
      <c r="C88" s="53"/>
      <c r="D88" s="53"/>
      <c r="E88" s="73">
        <f>IFERROR(VLOOKUP(B88,'[1]NUM3.1'!$H$3:$L$72,2,FALSE),0)</f>
        <v>0</v>
      </c>
      <c r="F88" s="73">
        <f>IFERROR(VLOOKUP(B88,'[1]NUM3.1'!$H$3:$L$72,3,FALSE),0)</f>
        <v>0</v>
      </c>
      <c r="G88" s="73">
        <f>IFERROR(VLOOKUP(B88,'[1]NUM3.1'!$H$3:$L$72,4,FALSE),0)</f>
        <v>0</v>
      </c>
      <c r="H88" s="73"/>
      <c r="I88" s="73"/>
      <c r="J88" s="73"/>
      <c r="K88" s="73"/>
      <c r="L88" s="73"/>
      <c r="M88" s="73"/>
      <c r="N88" s="73"/>
      <c r="O88" s="73"/>
      <c r="P88" s="73"/>
      <c r="Q88" s="12">
        <f t="shared" si="45"/>
        <v>0</v>
      </c>
      <c r="R88" s="73">
        <f>IFERROR(VLOOKUP(B88,'[1]DEN3.1'!$H$3:$L$72,2,FALSE),0)</f>
        <v>0</v>
      </c>
      <c r="S88" s="73">
        <f>IFERROR(VLOOKUP(B88,'[1]DEN3.1'!$H$3:$L$72,3,FALSE),0)</f>
        <v>0</v>
      </c>
      <c r="T88" s="73">
        <f>IFERROR(VLOOKUP(B88,'[1]DEN3.1'!$H$3:$L$72,4,FALSE),0)</f>
        <v>0</v>
      </c>
      <c r="U88" s="73"/>
      <c r="V88" s="73"/>
      <c r="W88" s="73"/>
      <c r="X88" s="73"/>
      <c r="Y88" s="73"/>
      <c r="Z88" s="73"/>
      <c r="AA88" s="73"/>
      <c r="AB88" s="73"/>
      <c r="AC88" s="73"/>
      <c r="AD88" s="12">
        <f t="shared" si="46"/>
        <v>0</v>
      </c>
    </row>
    <row r="89" spans="1:30" ht="15" thickBot="1" x14ac:dyDescent="0.25">
      <c r="A89" s="75" t="s">
        <v>115</v>
      </c>
      <c r="B89" s="112" t="s">
        <v>112</v>
      </c>
      <c r="C89" s="53"/>
      <c r="D89" s="53"/>
      <c r="E89" s="73">
        <f>IFERROR(VLOOKUP(B89,'[1]NUM3.1'!$H$3:$L$72,2,FALSE),0)</f>
        <v>0</v>
      </c>
      <c r="F89" s="73">
        <f>IFERROR(VLOOKUP(B89,'[1]NUM3.1'!$H$3:$L$72,3,FALSE),0)</f>
        <v>0</v>
      </c>
      <c r="G89" s="73">
        <f>IFERROR(VLOOKUP(B89,'[1]NUM3.1'!$H$3:$L$72,4,FALSE),0)</f>
        <v>0</v>
      </c>
      <c r="H89" s="73"/>
      <c r="I89" s="73"/>
      <c r="J89" s="73"/>
      <c r="K89" s="73"/>
      <c r="L89" s="73"/>
      <c r="M89" s="73"/>
      <c r="N89" s="73"/>
      <c r="O89" s="73"/>
      <c r="P89" s="73"/>
      <c r="Q89" s="12">
        <f t="shared" si="45"/>
        <v>0</v>
      </c>
      <c r="R89" s="73">
        <f>IFERROR(VLOOKUP(B89,'[1]DEN3.1'!$H$3:$L$72,2,FALSE),0)</f>
        <v>0</v>
      </c>
      <c r="S89" s="73">
        <f>IFERROR(VLOOKUP(B89,'[1]DEN3.1'!$H$3:$L$72,3,FALSE),0)</f>
        <v>0</v>
      </c>
      <c r="T89" s="73">
        <f>IFERROR(VLOOKUP(B89,'[1]DEN3.1'!$H$3:$L$72,4,FALSE),0)</f>
        <v>0</v>
      </c>
      <c r="U89" s="73"/>
      <c r="V89" s="73"/>
      <c r="W89" s="73"/>
      <c r="X89" s="73"/>
      <c r="Y89" s="73"/>
      <c r="Z89" s="73"/>
      <c r="AA89" s="73"/>
      <c r="AB89" s="73"/>
      <c r="AC89" s="73"/>
      <c r="AD89" s="12">
        <f t="shared" si="46"/>
        <v>0</v>
      </c>
    </row>
    <row r="90" spans="1:30" ht="15" thickBot="1" x14ac:dyDescent="0.25">
      <c r="A90" s="75" t="s">
        <v>115</v>
      </c>
      <c r="B90" s="112" t="s">
        <v>113</v>
      </c>
      <c r="C90" s="53"/>
      <c r="D90" s="53"/>
      <c r="E90" s="73">
        <f>IFERROR(VLOOKUP(B90,'[1]NUM3.1'!$H$3:$L$72,2,FALSE),0)</f>
        <v>0</v>
      </c>
      <c r="F90" s="73">
        <f>IFERROR(VLOOKUP(B90,'[1]NUM3.1'!$H$3:$L$72,3,FALSE),0)</f>
        <v>0</v>
      </c>
      <c r="G90" s="73">
        <f>IFERROR(VLOOKUP(B90,'[1]NUM3.1'!$H$3:$L$72,4,FALSE),0)</f>
        <v>0</v>
      </c>
      <c r="H90" s="73"/>
      <c r="I90" s="73"/>
      <c r="J90" s="73"/>
      <c r="K90" s="73"/>
      <c r="L90" s="73"/>
      <c r="M90" s="73"/>
      <c r="N90" s="73"/>
      <c r="O90" s="73"/>
      <c r="P90" s="73"/>
      <c r="Q90" s="12">
        <f t="shared" si="45"/>
        <v>0</v>
      </c>
      <c r="R90" s="73">
        <f>IFERROR(VLOOKUP(B90,'[1]DEN3.1'!$H$3:$L$72,2,FALSE),0)</f>
        <v>0</v>
      </c>
      <c r="S90" s="73">
        <f>IFERROR(VLOOKUP(B90,'[1]DEN3.1'!$H$3:$L$72,3,FALSE),0)</f>
        <v>0</v>
      </c>
      <c r="T90" s="73">
        <f>IFERROR(VLOOKUP(B90,'[1]DEN3.1'!$H$3:$L$72,4,FALSE),0)</f>
        <v>0</v>
      </c>
      <c r="U90" s="73"/>
      <c r="V90" s="73"/>
      <c r="W90" s="73"/>
      <c r="X90" s="73"/>
      <c r="Y90" s="73"/>
      <c r="Z90" s="73"/>
      <c r="AA90" s="73"/>
      <c r="AB90" s="73"/>
      <c r="AC90" s="73"/>
      <c r="AD90" s="12">
        <f t="shared" si="46"/>
        <v>0</v>
      </c>
    </row>
    <row r="91" spans="1:30" ht="15" thickBot="1" x14ac:dyDescent="0.25">
      <c r="A91" s="75" t="s">
        <v>115</v>
      </c>
      <c r="B91" s="112" t="s">
        <v>114</v>
      </c>
      <c r="C91" s="53"/>
      <c r="D91" s="53"/>
      <c r="E91" s="73">
        <f>IFERROR(VLOOKUP(B91,'[1]NUM3.1'!$H$3:$L$72,2,FALSE),0)</f>
        <v>0</v>
      </c>
      <c r="F91" s="73">
        <f>IFERROR(VLOOKUP(B91,'[1]NUM3.1'!$H$3:$L$72,3,FALSE),0)</f>
        <v>0</v>
      </c>
      <c r="G91" s="73">
        <f>IFERROR(VLOOKUP(B91,'[1]NUM3.1'!$H$3:$L$72,4,FALSE),0)</f>
        <v>0</v>
      </c>
      <c r="H91" s="73"/>
      <c r="I91" s="73"/>
      <c r="J91" s="73"/>
      <c r="K91" s="73"/>
      <c r="L91" s="73"/>
      <c r="M91" s="73"/>
      <c r="N91" s="73"/>
      <c r="O91" s="73"/>
      <c r="P91" s="73"/>
      <c r="Q91" s="12">
        <f t="shared" si="45"/>
        <v>0</v>
      </c>
      <c r="R91" s="73">
        <f>IFERROR(VLOOKUP(B91,'[1]DEN3.1'!$H$3:$L$72,2,FALSE),0)</f>
        <v>0</v>
      </c>
      <c r="S91" s="73">
        <f>IFERROR(VLOOKUP(B91,'[1]DEN3.1'!$H$3:$L$72,3,FALSE),0)</f>
        <v>0</v>
      </c>
      <c r="T91" s="73">
        <f>IFERROR(VLOOKUP(B91,'[1]DEN3.1'!$H$3:$L$72,4,FALSE),0)</f>
        <v>0</v>
      </c>
      <c r="U91" s="73"/>
      <c r="V91" s="73"/>
      <c r="W91" s="73"/>
      <c r="X91" s="73"/>
      <c r="Y91" s="73"/>
      <c r="Z91" s="73"/>
      <c r="AA91" s="73"/>
      <c r="AB91" s="73"/>
      <c r="AC91" s="73"/>
      <c r="AD91" s="12">
        <f t="shared" si="46"/>
        <v>0</v>
      </c>
    </row>
    <row r="92" spans="1:30" ht="15" thickBot="1" x14ac:dyDescent="0.25">
      <c r="A92" s="308" t="s">
        <v>178</v>
      </c>
      <c r="B92" s="309"/>
      <c r="C92" s="181" t="e">
        <f>+D92/Metas!H16</f>
        <v>#DIV/0!</v>
      </c>
      <c r="D92" s="194" t="e">
        <f>+Q92/AD92</f>
        <v>#DIV/0!</v>
      </c>
      <c r="E92" s="46">
        <f>SUM(E82:E91)</f>
        <v>0</v>
      </c>
      <c r="F92" s="46">
        <f t="shared" ref="F92:M92" si="47">SUM(F82:F91)</f>
        <v>0</v>
      </c>
      <c r="G92" s="46">
        <f t="shared" si="47"/>
        <v>0</v>
      </c>
      <c r="H92" s="46">
        <f t="shared" si="47"/>
        <v>0</v>
      </c>
      <c r="I92" s="46">
        <f t="shared" ref="I92:J92" si="48">SUM(I82:I91)</f>
        <v>0</v>
      </c>
      <c r="J92" s="46">
        <f t="shared" si="48"/>
        <v>0</v>
      </c>
      <c r="K92" s="46">
        <f t="shared" ref="K92:L92" si="49">SUM(K82:K91)</f>
        <v>0</v>
      </c>
      <c r="L92" s="46">
        <f t="shared" si="49"/>
        <v>0</v>
      </c>
      <c r="M92" s="46">
        <f t="shared" si="47"/>
        <v>0</v>
      </c>
      <c r="N92" s="46">
        <f t="shared" ref="N92:P92" si="50">SUM(N82:N91)</f>
        <v>0</v>
      </c>
      <c r="O92" s="46">
        <f t="shared" si="50"/>
        <v>0</v>
      </c>
      <c r="P92" s="46">
        <f t="shared" si="50"/>
        <v>0</v>
      </c>
      <c r="Q92" s="9">
        <f>SUM(Q82:Q91)</f>
        <v>0</v>
      </c>
      <c r="R92" s="46">
        <f t="shared" ref="R92:U92" si="51">SUM(R82:R91)</f>
        <v>0</v>
      </c>
      <c r="S92" s="46">
        <f t="shared" si="51"/>
        <v>0</v>
      </c>
      <c r="T92" s="46">
        <f t="shared" si="51"/>
        <v>0</v>
      </c>
      <c r="U92" s="46">
        <f t="shared" si="51"/>
        <v>0</v>
      </c>
      <c r="V92" s="46">
        <f t="shared" ref="V92:W92" si="52">SUM(V82:V91)</f>
        <v>0</v>
      </c>
      <c r="W92" s="46">
        <f t="shared" si="52"/>
        <v>0</v>
      </c>
      <c r="X92" s="46">
        <f t="shared" ref="X92:Y92" si="53">SUM(X82:X91)</f>
        <v>0</v>
      </c>
      <c r="Y92" s="46">
        <f t="shared" si="53"/>
        <v>0</v>
      </c>
      <c r="Z92" s="46">
        <f t="shared" ref="Z92:AA92" si="54">SUM(Z82:Z91)</f>
        <v>0</v>
      </c>
      <c r="AA92" s="46">
        <f t="shared" si="54"/>
        <v>0</v>
      </c>
      <c r="AB92" s="46">
        <f t="shared" ref="AB92:AC92" si="55">SUM(AB82:AB91)</f>
        <v>0</v>
      </c>
      <c r="AC92" s="46">
        <f t="shared" si="55"/>
        <v>0</v>
      </c>
      <c r="AD92" s="9">
        <f>SUM(AD82:AD91)</f>
        <v>0</v>
      </c>
    </row>
    <row r="93" spans="1:30" ht="15" thickBot="1" x14ac:dyDescent="0.25">
      <c r="A93" s="75" t="s">
        <v>132</v>
      </c>
      <c r="B93" s="112" t="s">
        <v>116</v>
      </c>
      <c r="C93" s="53"/>
      <c r="D93" s="53"/>
      <c r="E93" s="73">
        <f>IFERROR(VLOOKUP(B93,'[1]NUM3.1'!$H$3:$L$72,2,FALSE),0)</f>
        <v>0</v>
      </c>
      <c r="F93" s="73">
        <f>IFERROR(VLOOKUP(B93,'[1]NUM3.1'!$H$3:$L$72,3,FALSE),0)</f>
        <v>0</v>
      </c>
      <c r="G93" s="73">
        <f>IFERROR(VLOOKUP(B93,'[1]NUM3.1'!$H$3:$L$72,4,FALSE),0)</f>
        <v>0</v>
      </c>
      <c r="H93" s="73"/>
      <c r="I93" s="73"/>
      <c r="J93" s="73"/>
      <c r="K93" s="73"/>
      <c r="L93" s="73"/>
      <c r="M93" s="73"/>
      <c r="N93" s="73"/>
      <c r="O93" s="73"/>
      <c r="P93" s="73"/>
      <c r="Q93" s="12">
        <f t="shared" ref="Q93:Q110" si="56">SUM(E93:P93)</f>
        <v>0</v>
      </c>
      <c r="R93" s="73">
        <f>IFERROR(VLOOKUP(B93,'[1]DEN3.1'!$H$3:$L$72,2,FALSE),0)</f>
        <v>0</v>
      </c>
      <c r="S93" s="73">
        <f>IFERROR(VLOOKUP(B93,'[1]DEN3.1'!$H$3:$L$72,3,FALSE),0)</f>
        <v>0</v>
      </c>
      <c r="T93" s="73">
        <f>IFERROR(VLOOKUP(B93,'[1]DEN3.1'!$H$3:$L$72,4,FALSE),0)</f>
        <v>0</v>
      </c>
      <c r="U93" s="73"/>
      <c r="V93" s="73"/>
      <c r="W93" s="73"/>
      <c r="X93" s="73"/>
      <c r="Y93" s="73"/>
      <c r="Z93" s="73"/>
      <c r="AA93" s="73"/>
      <c r="AB93" s="73"/>
      <c r="AC93" s="73"/>
      <c r="AD93" s="12">
        <f t="shared" ref="AD93:AD110" si="57">SUM(R93:AC93)</f>
        <v>0</v>
      </c>
    </row>
    <row r="94" spans="1:30" ht="15" thickBot="1" x14ac:dyDescent="0.25">
      <c r="A94" s="75" t="s">
        <v>132</v>
      </c>
      <c r="B94" s="112" t="s">
        <v>117</v>
      </c>
      <c r="C94" s="53"/>
      <c r="D94" s="53"/>
      <c r="E94" s="73">
        <f>IFERROR(VLOOKUP(B94,'[1]NUM3.1'!$H$3:$L$72,2,FALSE),0)</f>
        <v>9</v>
      </c>
      <c r="F94" s="73">
        <f>IFERROR(VLOOKUP(B94,'[1]NUM3.1'!$H$3:$L$72,3,FALSE),0)</f>
        <v>12</v>
      </c>
      <c r="G94" s="73">
        <f>IFERROR(VLOOKUP(B94,'[1]NUM3.1'!$H$3:$L$72,4,FALSE),0)</f>
        <v>4</v>
      </c>
      <c r="H94" s="73"/>
      <c r="I94" s="73"/>
      <c r="J94" s="73"/>
      <c r="K94" s="73"/>
      <c r="L94" s="73"/>
      <c r="M94" s="73"/>
      <c r="N94" s="73"/>
      <c r="O94" s="73"/>
      <c r="P94" s="73"/>
      <c r="Q94" s="12">
        <f t="shared" si="56"/>
        <v>25</v>
      </c>
      <c r="R94" s="73">
        <f>IFERROR(VLOOKUP(B94,'[1]DEN3.1'!$H$3:$L$72,2,FALSE),0)</f>
        <v>9</v>
      </c>
      <c r="S94" s="73">
        <f>IFERROR(VLOOKUP(B94,'[1]DEN3.1'!$H$3:$L$72,3,FALSE),0)</f>
        <v>12</v>
      </c>
      <c r="T94" s="73">
        <f>IFERROR(VLOOKUP(B94,'[1]DEN3.1'!$H$3:$L$72,4,FALSE),0)</f>
        <v>4</v>
      </c>
      <c r="U94" s="73"/>
      <c r="V94" s="73"/>
      <c r="W94" s="73"/>
      <c r="X94" s="73"/>
      <c r="Y94" s="73"/>
      <c r="Z94" s="73"/>
      <c r="AA94" s="73"/>
      <c r="AB94" s="73"/>
      <c r="AC94" s="73"/>
      <c r="AD94" s="12">
        <f t="shared" si="57"/>
        <v>25</v>
      </c>
    </row>
    <row r="95" spans="1:30" ht="15" thickBot="1" x14ac:dyDescent="0.25">
      <c r="A95" s="75" t="s">
        <v>132</v>
      </c>
      <c r="B95" s="112" t="s">
        <v>118</v>
      </c>
      <c r="C95" s="53"/>
      <c r="D95" s="53"/>
      <c r="E95" s="73">
        <f>IFERROR(VLOOKUP(B95,'[1]NUM3.1'!$H$3:$L$72,2,FALSE),0)</f>
        <v>11</v>
      </c>
      <c r="F95" s="73">
        <f>IFERROR(VLOOKUP(B95,'[1]NUM3.1'!$H$3:$L$72,3,FALSE),0)</f>
        <v>0</v>
      </c>
      <c r="G95" s="73">
        <f>IFERROR(VLOOKUP(B95,'[1]NUM3.1'!$H$3:$L$72,4,FALSE),0)</f>
        <v>3</v>
      </c>
      <c r="H95" s="73"/>
      <c r="I95" s="73"/>
      <c r="J95" s="73"/>
      <c r="K95" s="73"/>
      <c r="L95" s="73"/>
      <c r="M95" s="73"/>
      <c r="N95" s="73"/>
      <c r="O95" s="73"/>
      <c r="P95" s="73"/>
      <c r="Q95" s="12">
        <f t="shared" si="56"/>
        <v>14</v>
      </c>
      <c r="R95" s="73">
        <f>IFERROR(VLOOKUP(B95,'[1]DEN3.1'!$H$3:$L$72,2,FALSE),0)</f>
        <v>11</v>
      </c>
      <c r="S95" s="73">
        <f>IFERROR(VLOOKUP(B95,'[1]DEN3.1'!$H$3:$L$72,3,FALSE),0)</f>
        <v>0</v>
      </c>
      <c r="T95" s="73">
        <f>IFERROR(VLOOKUP(B95,'[1]DEN3.1'!$H$3:$L$72,4,FALSE),0)</f>
        <v>3</v>
      </c>
      <c r="U95" s="73"/>
      <c r="V95" s="73"/>
      <c r="W95" s="73"/>
      <c r="X95" s="73"/>
      <c r="Y95" s="73"/>
      <c r="Z95" s="73"/>
      <c r="AA95" s="73"/>
      <c r="AB95" s="73"/>
      <c r="AC95" s="73"/>
      <c r="AD95" s="12">
        <f t="shared" si="57"/>
        <v>14</v>
      </c>
    </row>
    <row r="96" spans="1:30" ht="15" thickBot="1" x14ac:dyDescent="0.25">
      <c r="A96" s="75" t="s">
        <v>132</v>
      </c>
      <c r="B96" s="112" t="s">
        <v>119</v>
      </c>
      <c r="C96" s="53"/>
      <c r="D96" s="53"/>
      <c r="E96" s="73">
        <f>IFERROR(VLOOKUP(B96,'[1]NUM3.1'!$H$3:$L$72,2,FALSE),0)</f>
        <v>0</v>
      </c>
      <c r="F96" s="73">
        <f>IFERROR(VLOOKUP(B96,'[1]NUM3.1'!$H$3:$L$72,3,FALSE),0)</f>
        <v>0</v>
      </c>
      <c r="G96" s="73">
        <f>IFERROR(VLOOKUP(B96,'[1]NUM3.1'!$H$3:$L$72,4,FALSE),0)</f>
        <v>4</v>
      </c>
      <c r="H96" s="73"/>
      <c r="I96" s="73"/>
      <c r="J96" s="73"/>
      <c r="K96" s="73"/>
      <c r="L96" s="73"/>
      <c r="M96" s="73"/>
      <c r="N96" s="73"/>
      <c r="O96" s="73"/>
      <c r="P96" s="73"/>
      <c r="Q96" s="12">
        <f t="shared" si="56"/>
        <v>4</v>
      </c>
      <c r="R96" s="73">
        <f>IFERROR(VLOOKUP(B96,'[1]DEN3.1'!$H$3:$L$72,2,FALSE),0)</f>
        <v>0</v>
      </c>
      <c r="S96" s="73">
        <f>IFERROR(VLOOKUP(B96,'[1]DEN3.1'!$H$3:$L$72,3,FALSE),0)</f>
        <v>0</v>
      </c>
      <c r="T96" s="73">
        <f>IFERROR(VLOOKUP(B96,'[1]DEN3.1'!$H$3:$L$72,4,FALSE),0)</f>
        <v>4</v>
      </c>
      <c r="U96" s="73"/>
      <c r="V96" s="73"/>
      <c r="W96" s="73"/>
      <c r="X96" s="73"/>
      <c r="Y96" s="73"/>
      <c r="Z96" s="73"/>
      <c r="AA96" s="73"/>
      <c r="AB96" s="73"/>
      <c r="AC96" s="73"/>
      <c r="AD96" s="12">
        <f t="shared" si="57"/>
        <v>4</v>
      </c>
    </row>
    <row r="97" spans="1:30" ht="15" thickBot="1" x14ac:dyDescent="0.25">
      <c r="A97" s="75" t="s">
        <v>132</v>
      </c>
      <c r="B97" s="112" t="s">
        <v>120</v>
      </c>
      <c r="C97" s="53"/>
      <c r="D97" s="53"/>
      <c r="E97" s="73">
        <f>IFERROR(VLOOKUP(B97,'[1]NUM3.1'!$H$3:$L$72,2,FALSE),0)</f>
        <v>0</v>
      </c>
      <c r="F97" s="73">
        <f>IFERROR(VLOOKUP(B97,'[1]NUM3.1'!$H$3:$L$72,3,FALSE),0)</f>
        <v>0</v>
      </c>
      <c r="G97" s="73">
        <f>IFERROR(VLOOKUP(B97,'[1]NUM3.1'!$H$3:$L$72,4,FALSE),0)</f>
        <v>0</v>
      </c>
      <c r="H97" s="73"/>
      <c r="I97" s="73"/>
      <c r="J97" s="73"/>
      <c r="K97" s="73"/>
      <c r="L97" s="73"/>
      <c r="M97" s="73"/>
      <c r="N97" s="73"/>
      <c r="O97" s="73"/>
      <c r="P97" s="73"/>
      <c r="Q97" s="12">
        <f t="shared" si="56"/>
        <v>0</v>
      </c>
      <c r="R97" s="73">
        <f>IFERROR(VLOOKUP(B97,'[1]DEN3.1'!$H$3:$L$72,2,FALSE),0)</f>
        <v>0</v>
      </c>
      <c r="S97" s="73">
        <f>IFERROR(VLOOKUP(B97,'[1]DEN3.1'!$H$3:$L$72,3,FALSE),0)</f>
        <v>0</v>
      </c>
      <c r="T97" s="73">
        <f>IFERROR(VLOOKUP(B97,'[1]DEN3.1'!$H$3:$L$72,4,FALSE),0)</f>
        <v>0</v>
      </c>
      <c r="U97" s="73"/>
      <c r="V97" s="73"/>
      <c r="W97" s="73"/>
      <c r="X97" s="73"/>
      <c r="Y97" s="73"/>
      <c r="Z97" s="73"/>
      <c r="AA97" s="73"/>
      <c r="AB97" s="73"/>
      <c r="AC97" s="73"/>
      <c r="AD97" s="12">
        <f t="shared" si="57"/>
        <v>0</v>
      </c>
    </row>
    <row r="98" spans="1:30" ht="15" thickBot="1" x14ac:dyDescent="0.25">
      <c r="A98" s="75" t="s">
        <v>132</v>
      </c>
      <c r="B98" s="112" t="s">
        <v>121</v>
      </c>
      <c r="C98" s="53"/>
      <c r="D98" s="53"/>
      <c r="E98" s="73">
        <f>IFERROR(VLOOKUP(B98,'[1]NUM3.1'!$H$3:$L$72,2,FALSE),0)</f>
        <v>0</v>
      </c>
      <c r="F98" s="73">
        <f>IFERROR(VLOOKUP(B98,'[1]NUM3.1'!$H$3:$L$72,3,FALSE),0)</f>
        <v>0</v>
      </c>
      <c r="G98" s="73">
        <f>IFERROR(VLOOKUP(B98,'[1]NUM3.1'!$H$3:$L$72,4,FALSE),0)</f>
        <v>0</v>
      </c>
      <c r="H98" s="73"/>
      <c r="I98" s="73"/>
      <c r="J98" s="73"/>
      <c r="K98" s="73"/>
      <c r="L98" s="73"/>
      <c r="M98" s="73"/>
      <c r="N98" s="73"/>
      <c r="O98" s="73"/>
      <c r="P98" s="73"/>
      <c r="Q98" s="12">
        <f t="shared" si="56"/>
        <v>0</v>
      </c>
      <c r="R98" s="73">
        <f>IFERROR(VLOOKUP(B98,'[1]DEN3.1'!$H$3:$L$72,2,FALSE),0)</f>
        <v>0</v>
      </c>
      <c r="S98" s="73">
        <f>IFERROR(VLOOKUP(B98,'[1]DEN3.1'!$H$3:$L$72,3,FALSE),0)</f>
        <v>0</v>
      </c>
      <c r="T98" s="73">
        <f>IFERROR(VLOOKUP(B98,'[1]DEN3.1'!$H$3:$L$72,4,FALSE),0)</f>
        <v>0</v>
      </c>
      <c r="U98" s="73"/>
      <c r="V98" s="73"/>
      <c r="W98" s="73"/>
      <c r="X98" s="73"/>
      <c r="Y98" s="73"/>
      <c r="Z98" s="73"/>
      <c r="AA98" s="73"/>
      <c r="AB98" s="73"/>
      <c r="AC98" s="73"/>
      <c r="AD98" s="12">
        <f t="shared" si="57"/>
        <v>0</v>
      </c>
    </row>
    <row r="99" spans="1:30" ht="15" thickBot="1" x14ac:dyDescent="0.25">
      <c r="A99" s="75" t="s">
        <v>132</v>
      </c>
      <c r="B99" s="112" t="s">
        <v>122</v>
      </c>
      <c r="C99" s="53"/>
      <c r="D99" s="53"/>
      <c r="E99" s="73">
        <f>IFERROR(VLOOKUP(B99,'[1]NUM3.1'!$H$3:$L$72,2,FALSE),0)</f>
        <v>0</v>
      </c>
      <c r="F99" s="73">
        <f>IFERROR(VLOOKUP(B99,'[1]NUM3.1'!$H$3:$L$72,3,FALSE),0)</f>
        <v>0</v>
      </c>
      <c r="G99" s="73">
        <f>IFERROR(VLOOKUP(B99,'[1]NUM3.1'!$H$3:$L$72,4,FALSE),0)</f>
        <v>0</v>
      </c>
      <c r="H99" s="73"/>
      <c r="I99" s="73"/>
      <c r="J99" s="73"/>
      <c r="K99" s="73"/>
      <c r="L99" s="73"/>
      <c r="M99" s="73"/>
      <c r="N99" s="73"/>
      <c r="O99" s="73"/>
      <c r="P99" s="73"/>
      <c r="Q99" s="12">
        <f t="shared" si="56"/>
        <v>0</v>
      </c>
      <c r="R99" s="73">
        <f>IFERROR(VLOOKUP(B99,'[1]DEN3.1'!$H$3:$L$72,2,FALSE),0)</f>
        <v>0</v>
      </c>
      <c r="S99" s="73">
        <f>IFERROR(VLOOKUP(B99,'[1]DEN3.1'!$H$3:$L$72,3,FALSE),0)</f>
        <v>0</v>
      </c>
      <c r="T99" s="73">
        <f>IFERROR(VLOOKUP(B99,'[1]DEN3.1'!$H$3:$L$72,4,FALSE),0)</f>
        <v>0</v>
      </c>
      <c r="U99" s="73"/>
      <c r="V99" s="73"/>
      <c r="W99" s="73"/>
      <c r="X99" s="73"/>
      <c r="Y99" s="73"/>
      <c r="Z99" s="73"/>
      <c r="AA99" s="73"/>
      <c r="AB99" s="73"/>
      <c r="AC99" s="73"/>
      <c r="AD99" s="12">
        <f t="shared" si="57"/>
        <v>0</v>
      </c>
    </row>
    <row r="100" spans="1:30" ht="15" thickBot="1" x14ac:dyDescent="0.25">
      <c r="A100" s="75" t="s">
        <v>132</v>
      </c>
      <c r="B100" s="112" t="s">
        <v>123</v>
      </c>
      <c r="C100" s="53"/>
      <c r="D100" s="53"/>
      <c r="E100" s="73">
        <f>IFERROR(VLOOKUP(B100,'[1]NUM3.1'!$H$3:$L$72,2,FALSE),0)</f>
        <v>0</v>
      </c>
      <c r="F100" s="73">
        <f>IFERROR(VLOOKUP(B100,'[1]NUM3.1'!$H$3:$L$72,3,FALSE),0)</f>
        <v>0</v>
      </c>
      <c r="G100" s="73">
        <f>IFERROR(VLOOKUP(B100,'[1]NUM3.1'!$H$3:$L$72,4,FALSE),0)</f>
        <v>0</v>
      </c>
      <c r="H100" s="73"/>
      <c r="I100" s="73"/>
      <c r="J100" s="73"/>
      <c r="K100" s="73"/>
      <c r="L100" s="73"/>
      <c r="M100" s="73"/>
      <c r="N100" s="73"/>
      <c r="O100" s="73"/>
      <c r="P100" s="73"/>
      <c r="Q100" s="12">
        <f t="shared" si="56"/>
        <v>0</v>
      </c>
      <c r="R100" s="73">
        <f>IFERROR(VLOOKUP(B100,'[1]DEN3.1'!$H$3:$L$72,2,FALSE),0)</f>
        <v>0</v>
      </c>
      <c r="S100" s="73">
        <f>IFERROR(VLOOKUP(B100,'[1]DEN3.1'!$H$3:$L$72,3,FALSE),0)</f>
        <v>0</v>
      </c>
      <c r="T100" s="73">
        <f>IFERROR(VLOOKUP(B100,'[1]DEN3.1'!$H$3:$L$72,4,FALSE),0)</f>
        <v>0</v>
      </c>
      <c r="U100" s="73"/>
      <c r="V100" s="73"/>
      <c r="W100" s="73"/>
      <c r="X100" s="73"/>
      <c r="Y100" s="73"/>
      <c r="Z100" s="73"/>
      <c r="AA100" s="73"/>
      <c r="AB100" s="73"/>
      <c r="AC100" s="73"/>
      <c r="AD100" s="12">
        <f t="shared" si="57"/>
        <v>0</v>
      </c>
    </row>
    <row r="101" spans="1:30" ht="15" thickBot="1" x14ac:dyDescent="0.25">
      <c r="A101" s="75" t="s">
        <v>132</v>
      </c>
      <c r="B101" s="112" t="s">
        <v>124</v>
      </c>
      <c r="C101" s="53"/>
      <c r="D101" s="53"/>
      <c r="E101" s="73">
        <f>IFERROR(VLOOKUP(B101,'[1]NUM3.1'!$H$3:$L$72,2,FALSE),0)</f>
        <v>0</v>
      </c>
      <c r="F101" s="73">
        <f>IFERROR(VLOOKUP(B101,'[1]NUM3.1'!$H$3:$L$72,3,FALSE),0)</f>
        <v>0</v>
      </c>
      <c r="G101" s="73">
        <f>IFERROR(VLOOKUP(B101,'[1]NUM3.1'!$H$3:$L$72,4,FALSE),0)</f>
        <v>0</v>
      </c>
      <c r="H101" s="73"/>
      <c r="I101" s="73"/>
      <c r="J101" s="73"/>
      <c r="K101" s="73"/>
      <c r="L101" s="73"/>
      <c r="M101" s="73"/>
      <c r="N101" s="73"/>
      <c r="O101" s="73"/>
      <c r="P101" s="73"/>
      <c r="Q101" s="12">
        <f t="shared" si="56"/>
        <v>0</v>
      </c>
      <c r="R101" s="73">
        <f>IFERROR(VLOOKUP(B101,'[1]DEN3.1'!$H$3:$L$72,2,FALSE),0)</f>
        <v>0</v>
      </c>
      <c r="S101" s="73">
        <f>IFERROR(VLOOKUP(B101,'[1]DEN3.1'!$H$3:$L$72,3,FALSE),0)</f>
        <v>0</v>
      </c>
      <c r="T101" s="73">
        <f>IFERROR(VLOOKUP(B101,'[1]DEN3.1'!$H$3:$L$72,4,FALSE),0)</f>
        <v>0</v>
      </c>
      <c r="U101" s="73"/>
      <c r="V101" s="73"/>
      <c r="W101" s="73"/>
      <c r="X101" s="73"/>
      <c r="Y101" s="73"/>
      <c r="Z101" s="73"/>
      <c r="AA101" s="73"/>
      <c r="AB101" s="73"/>
      <c r="AC101" s="73"/>
      <c r="AD101" s="12">
        <f t="shared" si="57"/>
        <v>0</v>
      </c>
    </row>
    <row r="102" spans="1:30" ht="15" thickBot="1" x14ac:dyDescent="0.25">
      <c r="A102" s="75" t="s">
        <v>132</v>
      </c>
      <c r="B102" s="112" t="s">
        <v>125</v>
      </c>
      <c r="C102" s="53"/>
      <c r="D102" s="53"/>
      <c r="E102" s="73">
        <f>IFERROR(VLOOKUP(B102,'[1]NUM3.1'!$H$3:$L$72,2,FALSE),0)</f>
        <v>0</v>
      </c>
      <c r="F102" s="73">
        <f>IFERROR(VLOOKUP(B102,'[1]NUM3.1'!$H$3:$L$72,3,FALSE),0)</f>
        <v>0</v>
      </c>
      <c r="G102" s="73">
        <f>IFERROR(VLOOKUP(B102,'[1]NUM3.1'!$H$3:$L$72,4,FALSE),0)</f>
        <v>0</v>
      </c>
      <c r="H102" s="73"/>
      <c r="I102" s="73"/>
      <c r="J102" s="73"/>
      <c r="K102" s="73"/>
      <c r="L102" s="73"/>
      <c r="M102" s="73"/>
      <c r="N102" s="73"/>
      <c r="O102" s="73"/>
      <c r="P102" s="73"/>
      <c r="Q102" s="12">
        <f t="shared" si="56"/>
        <v>0</v>
      </c>
      <c r="R102" s="73">
        <f>IFERROR(VLOOKUP(B102,'[1]DEN3.1'!$H$3:$L$72,2,FALSE),0)</f>
        <v>0</v>
      </c>
      <c r="S102" s="73">
        <f>IFERROR(VLOOKUP(B102,'[1]DEN3.1'!$H$3:$L$72,3,FALSE),0)</f>
        <v>0</v>
      </c>
      <c r="T102" s="73">
        <f>IFERROR(VLOOKUP(B102,'[1]DEN3.1'!$H$3:$L$72,4,FALSE),0)</f>
        <v>0</v>
      </c>
      <c r="U102" s="73"/>
      <c r="V102" s="73"/>
      <c r="W102" s="73"/>
      <c r="X102" s="73"/>
      <c r="Y102" s="73"/>
      <c r="Z102" s="73"/>
      <c r="AA102" s="73"/>
      <c r="AB102" s="73"/>
      <c r="AC102" s="73"/>
      <c r="AD102" s="12">
        <f t="shared" si="57"/>
        <v>0</v>
      </c>
    </row>
    <row r="103" spans="1:30" ht="15" thickBot="1" x14ac:dyDescent="0.25">
      <c r="A103" s="75" t="s">
        <v>132</v>
      </c>
      <c r="B103" s="112" t="s">
        <v>126</v>
      </c>
      <c r="C103" s="53"/>
      <c r="D103" s="53"/>
      <c r="E103" s="73">
        <f>IFERROR(VLOOKUP(B103,'[1]NUM3.1'!$H$3:$L$72,2,FALSE),0)</f>
        <v>0</v>
      </c>
      <c r="F103" s="73">
        <f>IFERROR(VLOOKUP(B103,'[1]NUM3.1'!$H$3:$L$72,3,FALSE),0)</f>
        <v>0</v>
      </c>
      <c r="G103" s="73">
        <f>IFERROR(VLOOKUP(B103,'[1]NUM3.1'!$H$3:$L$72,4,FALSE),0)</f>
        <v>0</v>
      </c>
      <c r="H103" s="73"/>
      <c r="I103" s="73"/>
      <c r="J103" s="73"/>
      <c r="K103" s="73"/>
      <c r="L103" s="73"/>
      <c r="M103" s="73"/>
      <c r="N103" s="73"/>
      <c r="O103" s="73"/>
      <c r="P103" s="73"/>
      <c r="Q103" s="12">
        <f t="shared" si="56"/>
        <v>0</v>
      </c>
      <c r="R103" s="73">
        <f>IFERROR(VLOOKUP(B103,'[1]DEN3.1'!$H$3:$L$72,2,FALSE),0)</f>
        <v>0</v>
      </c>
      <c r="S103" s="73">
        <f>IFERROR(VLOOKUP(B103,'[1]DEN3.1'!$H$3:$L$72,3,FALSE),0)</f>
        <v>0</v>
      </c>
      <c r="T103" s="73">
        <f>IFERROR(VLOOKUP(B103,'[1]DEN3.1'!$H$3:$L$72,4,FALSE),0)</f>
        <v>0</v>
      </c>
      <c r="U103" s="73"/>
      <c r="V103" s="73"/>
      <c r="W103" s="73"/>
      <c r="X103" s="73"/>
      <c r="Y103" s="73"/>
      <c r="Z103" s="73"/>
      <c r="AA103" s="73"/>
      <c r="AB103" s="73"/>
      <c r="AC103" s="73"/>
      <c r="AD103" s="12">
        <f t="shared" si="57"/>
        <v>0</v>
      </c>
    </row>
    <row r="104" spans="1:30" ht="15" thickBot="1" x14ac:dyDescent="0.25">
      <c r="A104" s="75" t="s">
        <v>132</v>
      </c>
      <c r="B104" s="112" t="s">
        <v>127</v>
      </c>
      <c r="C104" s="53"/>
      <c r="D104" s="53"/>
      <c r="E104" s="73">
        <f>IFERROR(VLOOKUP(B104,'[1]NUM3.1'!$H$3:$L$72,2,FALSE),0)</f>
        <v>0</v>
      </c>
      <c r="F104" s="73">
        <f>IFERROR(VLOOKUP(B104,'[1]NUM3.1'!$H$3:$L$72,3,FALSE),0)</f>
        <v>0</v>
      </c>
      <c r="G104" s="73">
        <f>IFERROR(VLOOKUP(B104,'[1]NUM3.1'!$H$3:$L$72,4,FALSE),0)</f>
        <v>0</v>
      </c>
      <c r="H104" s="73"/>
      <c r="I104" s="73"/>
      <c r="J104" s="73"/>
      <c r="K104" s="73"/>
      <c r="L104" s="73"/>
      <c r="M104" s="73"/>
      <c r="N104" s="73"/>
      <c r="O104" s="73"/>
      <c r="P104" s="73"/>
      <c r="Q104" s="12">
        <f t="shared" si="56"/>
        <v>0</v>
      </c>
      <c r="R104" s="73">
        <f>IFERROR(VLOOKUP(B104,'[1]DEN3.1'!$H$3:$L$72,2,FALSE),0)</f>
        <v>0</v>
      </c>
      <c r="S104" s="73">
        <f>IFERROR(VLOOKUP(B104,'[1]DEN3.1'!$H$3:$L$72,3,FALSE),0)</f>
        <v>0</v>
      </c>
      <c r="T104" s="73">
        <f>IFERROR(VLOOKUP(B104,'[1]DEN3.1'!$H$3:$L$72,4,FALSE),0)</f>
        <v>0</v>
      </c>
      <c r="U104" s="73"/>
      <c r="V104" s="73"/>
      <c r="W104" s="73"/>
      <c r="X104" s="73"/>
      <c r="Y104" s="73"/>
      <c r="Z104" s="73"/>
      <c r="AA104" s="73"/>
      <c r="AB104" s="73"/>
      <c r="AC104" s="73"/>
      <c r="AD104" s="12">
        <f t="shared" si="57"/>
        <v>0</v>
      </c>
    </row>
    <row r="105" spans="1:30" ht="15" thickBot="1" x14ac:dyDescent="0.25">
      <c r="A105" s="75" t="s">
        <v>132</v>
      </c>
      <c r="B105" s="112" t="s">
        <v>128</v>
      </c>
      <c r="C105" s="53"/>
      <c r="D105" s="53"/>
      <c r="E105" s="73">
        <f>IFERROR(VLOOKUP(B105,'[1]NUM3.1'!$H$3:$L$72,2,FALSE),0)</f>
        <v>0</v>
      </c>
      <c r="F105" s="73">
        <f>IFERROR(VLOOKUP(B105,'[1]NUM3.1'!$H$3:$L$72,3,FALSE),0)</f>
        <v>0</v>
      </c>
      <c r="G105" s="73">
        <f>IFERROR(VLOOKUP(B105,'[1]NUM3.1'!$H$3:$L$72,4,FALSE),0)</f>
        <v>0</v>
      </c>
      <c r="H105" s="73"/>
      <c r="I105" s="73"/>
      <c r="J105" s="73"/>
      <c r="K105" s="73"/>
      <c r="L105" s="73"/>
      <c r="M105" s="73"/>
      <c r="N105" s="73"/>
      <c r="O105" s="73"/>
      <c r="P105" s="73"/>
      <c r="Q105" s="12">
        <f t="shared" si="56"/>
        <v>0</v>
      </c>
      <c r="R105" s="73">
        <f>IFERROR(VLOOKUP(B105,'[1]DEN3.1'!$H$3:$L$72,2,FALSE),0)</f>
        <v>0</v>
      </c>
      <c r="S105" s="73">
        <f>IFERROR(VLOOKUP(B105,'[1]DEN3.1'!$H$3:$L$72,3,FALSE),0)</f>
        <v>0</v>
      </c>
      <c r="T105" s="73">
        <f>IFERROR(VLOOKUP(B105,'[1]DEN3.1'!$H$3:$L$72,4,FALSE),0)</f>
        <v>0</v>
      </c>
      <c r="U105" s="73"/>
      <c r="V105" s="73"/>
      <c r="W105" s="73"/>
      <c r="X105" s="73"/>
      <c r="Y105" s="73"/>
      <c r="Z105" s="73"/>
      <c r="AA105" s="73"/>
      <c r="AB105" s="73"/>
      <c r="AC105" s="73"/>
      <c r="AD105" s="12">
        <f t="shared" si="57"/>
        <v>0</v>
      </c>
    </row>
    <row r="106" spans="1:30" ht="15" thickBot="1" x14ac:dyDescent="0.25">
      <c r="A106" s="75" t="s">
        <v>132</v>
      </c>
      <c r="B106" s="112" t="s">
        <v>129</v>
      </c>
      <c r="C106" s="53"/>
      <c r="D106" s="53"/>
      <c r="E106" s="73">
        <f>IFERROR(VLOOKUP(B106,'[1]NUM3.1'!$H$3:$L$72,2,FALSE),0)</f>
        <v>0</v>
      </c>
      <c r="F106" s="73">
        <f>IFERROR(VLOOKUP(B106,'[1]NUM3.1'!$H$3:$L$72,3,FALSE),0)</f>
        <v>0</v>
      </c>
      <c r="G106" s="73">
        <f>IFERROR(VLOOKUP(B106,'[1]NUM3.1'!$H$3:$L$72,4,FALSE),0)</f>
        <v>0</v>
      </c>
      <c r="H106" s="73"/>
      <c r="I106" s="73"/>
      <c r="J106" s="73"/>
      <c r="K106" s="73"/>
      <c r="L106" s="73"/>
      <c r="M106" s="73"/>
      <c r="N106" s="73"/>
      <c r="O106" s="73"/>
      <c r="P106" s="73"/>
      <c r="Q106" s="12">
        <f t="shared" si="56"/>
        <v>0</v>
      </c>
      <c r="R106" s="73">
        <f>IFERROR(VLOOKUP(B106,'[1]DEN3.1'!$H$3:$L$72,2,FALSE),0)</f>
        <v>0</v>
      </c>
      <c r="S106" s="73">
        <f>IFERROR(VLOOKUP(B106,'[1]DEN3.1'!$H$3:$L$72,3,FALSE),0)</f>
        <v>0</v>
      </c>
      <c r="T106" s="73">
        <f>IFERROR(VLOOKUP(B106,'[1]DEN3.1'!$H$3:$L$72,4,FALSE),0)</f>
        <v>0</v>
      </c>
      <c r="U106" s="73"/>
      <c r="V106" s="73"/>
      <c r="W106" s="73"/>
      <c r="X106" s="73"/>
      <c r="Y106" s="73"/>
      <c r="Z106" s="73"/>
      <c r="AA106" s="73"/>
      <c r="AB106" s="73"/>
      <c r="AC106" s="73"/>
      <c r="AD106" s="12">
        <f t="shared" si="57"/>
        <v>0</v>
      </c>
    </row>
    <row r="107" spans="1:30" ht="15" thickBot="1" x14ac:dyDescent="0.25">
      <c r="A107" s="75" t="s">
        <v>132</v>
      </c>
      <c r="B107" s="112" t="s">
        <v>130</v>
      </c>
      <c r="C107" s="53"/>
      <c r="D107" s="53"/>
      <c r="E107" s="73">
        <f>IFERROR(VLOOKUP(B107,'[1]NUM3.1'!$H$3:$L$72,2,FALSE),0)</f>
        <v>0</v>
      </c>
      <c r="F107" s="73">
        <f>IFERROR(VLOOKUP(B107,'[1]NUM3.1'!$H$3:$L$72,3,FALSE),0)</f>
        <v>1</v>
      </c>
      <c r="G107" s="73">
        <f>IFERROR(VLOOKUP(B107,'[1]NUM3.1'!$H$3:$L$72,4,FALSE),0)</f>
        <v>1</v>
      </c>
      <c r="H107" s="73"/>
      <c r="I107" s="73"/>
      <c r="J107" s="73"/>
      <c r="K107" s="73"/>
      <c r="L107" s="73"/>
      <c r="M107" s="73"/>
      <c r="N107" s="73"/>
      <c r="O107" s="73"/>
      <c r="P107" s="73"/>
      <c r="Q107" s="12">
        <f t="shared" si="56"/>
        <v>2</v>
      </c>
      <c r="R107" s="73">
        <f>IFERROR(VLOOKUP(B107,'[1]DEN3.1'!$H$3:$L$72,2,FALSE),0)</f>
        <v>0</v>
      </c>
      <c r="S107" s="73">
        <f>IFERROR(VLOOKUP(B107,'[1]DEN3.1'!$H$3:$L$72,3,FALSE),0)</f>
        <v>1</v>
      </c>
      <c r="T107" s="73">
        <f>IFERROR(VLOOKUP(B107,'[1]DEN3.1'!$H$3:$L$72,4,FALSE),0)</f>
        <v>1</v>
      </c>
      <c r="U107" s="73"/>
      <c r="V107" s="73"/>
      <c r="W107" s="73"/>
      <c r="X107" s="73"/>
      <c r="Y107" s="73"/>
      <c r="Z107" s="73"/>
      <c r="AA107" s="73"/>
      <c r="AB107" s="73"/>
      <c r="AC107" s="73"/>
      <c r="AD107" s="12">
        <f t="shared" si="57"/>
        <v>2</v>
      </c>
    </row>
    <row r="108" spans="1:30" ht="15" thickBot="1" x14ac:dyDescent="0.25">
      <c r="A108" s="75" t="s">
        <v>132</v>
      </c>
      <c r="B108" s="112" t="s">
        <v>131</v>
      </c>
      <c r="C108" s="53"/>
      <c r="D108" s="53"/>
      <c r="E108" s="73">
        <f>IFERROR(VLOOKUP(B108,'[1]NUM3.1'!$H$3:$L$72,2,FALSE),0)</f>
        <v>0</v>
      </c>
      <c r="F108" s="73">
        <f>IFERROR(VLOOKUP(B108,'[1]NUM3.1'!$H$3:$L$72,3,FALSE),0)</f>
        <v>0</v>
      </c>
      <c r="G108" s="73">
        <f>IFERROR(VLOOKUP(B108,'[1]NUM3.1'!$H$3:$L$72,4,FALSE),0)</f>
        <v>1</v>
      </c>
      <c r="H108" s="73"/>
      <c r="I108" s="73"/>
      <c r="J108" s="73"/>
      <c r="K108" s="73"/>
      <c r="L108" s="73"/>
      <c r="M108" s="73"/>
      <c r="N108" s="73"/>
      <c r="O108" s="73"/>
      <c r="P108" s="73"/>
      <c r="Q108" s="12">
        <f t="shared" si="56"/>
        <v>1</v>
      </c>
      <c r="R108" s="73">
        <f>IFERROR(VLOOKUP(B108,'[1]DEN3.1'!$H$3:$L$72,2,FALSE),0)</f>
        <v>0</v>
      </c>
      <c r="S108" s="73">
        <f>IFERROR(VLOOKUP(B108,'[1]DEN3.1'!$H$3:$L$72,3,FALSE),0)</f>
        <v>0</v>
      </c>
      <c r="T108" s="73">
        <f>IFERROR(VLOOKUP(B108,'[1]DEN3.1'!$H$3:$L$72,4,FALSE),0)</f>
        <v>1</v>
      </c>
      <c r="U108" s="73"/>
      <c r="V108" s="73"/>
      <c r="W108" s="73"/>
      <c r="X108" s="73"/>
      <c r="Y108" s="73"/>
      <c r="Z108" s="73"/>
      <c r="AA108" s="73"/>
      <c r="AB108" s="73"/>
      <c r="AC108" s="73"/>
      <c r="AD108" s="12">
        <f t="shared" si="57"/>
        <v>1</v>
      </c>
    </row>
    <row r="109" spans="1:30" ht="15" thickBot="1" x14ac:dyDescent="0.25">
      <c r="A109" s="75" t="s">
        <v>132</v>
      </c>
      <c r="B109" s="112" t="s">
        <v>342</v>
      </c>
      <c r="C109" s="53"/>
      <c r="D109" s="53"/>
      <c r="E109" s="73">
        <f>IFERROR(VLOOKUP(B109,'[1]NUM3.1'!$H$3:$L$72,2,FALSE),0)</f>
        <v>1</v>
      </c>
      <c r="F109" s="73">
        <f>IFERROR(VLOOKUP(B109,'[1]NUM3.1'!$H$3:$L$72,3,FALSE),0)</f>
        <v>0</v>
      </c>
      <c r="G109" s="73">
        <f>IFERROR(VLOOKUP(B109,'[1]NUM3.1'!$H$3:$L$72,4,FALSE),0)</f>
        <v>0</v>
      </c>
      <c r="H109" s="73"/>
      <c r="I109" s="73"/>
      <c r="J109" s="73"/>
      <c r="K109" s="73"/>
      <c r="L109" s="73"/>
      <c r="M109" s="73"/>
      <c r="N109" s="73"/>
      <c r="O109" s="73"/>
      <c r="P109" s="73"/>
      <c r="Q109" s="12">
        <f t="shared" si="56"/>
        <v>1</v>
      </c>
      <c r="R109" s="73">
        <f>IFERROR(VLOOKUP(B109,'[1]DEN3.1'!$H$3:$L$72,2,FALSE),0)</f>
        <v>1</v>
      </c>
      <c r="S109" s="73">
        <f>IFERROR(VLOOKUP(B109,'[1]DEN3.1'!$H$3:$L$72,3,FALSE),0)</f>
        <v>0</v>
      </c>
      <c r="T109" s="73">
        <f>IFERROR(VLOOKUP(B109,'[1]DEN3.1'!$H$3:$L$72,4,FALSE),0)</f>
        <v>0</v>
      </c>
      <c r="U109" s="73"/>
      <c r="V109" s="73"/>
      <c r="W109" s="73"/>
      <c r="X109" s="73"/>
      <c r="Y109" s="73"/>
      <c r="Z109" s="73"/>
      <c r="AA109" s="73"/>
      <c r="AB109" s="73"/>
      <c r="AC109" s="73"/>
      <c r="AD109" s="12">
        <f t="shared" si="57"/>
        <v>1</v>
      </c>
    </row>
    <row r="110" spans="1:30" ht="15" thickBot="1" x14ac:dyDescent="0.25">
      <c r="A110" s="75" t="s">
        <v>132</v>
      </c>
      <c r="B110" s="112" t="s">
        <v>388</v>
      </c>
      <c r="C110" s="53"/>
      <c r="D110" s="53"/>
      <c r="E110" s="73">
        <f>IFERROR(VLOOKUP(B110,'[1]NUM3.1'!$H$3:$L$72,2,FALSE),0)</f>
        <v>0</v>
      </c>
      <c r="F110" s="73">
        <f>IFERROR(VLOOKUP(B110,'[1]NUM3.1'!$H$3:$L$72,3,FALSE),0)</f>
        <v>0</v>
      </c>
      <c r="G110" s="73">
        <f>IFERROR(VLOOKUP(B110,'[1]NUM3.1'!$H$3:$L$72,4,FALSE),0)</f>
        <v>1</v>
      </c>
      <c r="H110" s="73"/>
      <c r="I110" s="73"/>
      <c r="J110" s="73"/>
      <c r="K110" s="73"/>
      <c r="L110" s="73"/>
      <c r="M110" s="73"/>
      <c r="N110" s="73"/>
      <c r="O110" s="73"/>
      <c r="P110" s="73"/>
      <c r="Q110" s="12">
        <f t="shared" si="56"/>
        <v>1</v>
      </c>
      <c r="R110" s="73">
        <f>IFERROR(VLOOKUP(B110,'[1]DEN3.1'!$H$3:$L$72,2,FALSE),0)</f>
        <v>0</v>
      </c>
      <c r="S110" s="73">
        <f>IFERROR(VLOOKUP(B110,'[1]DEN3.1'!$H$3:$L$72,3,FALSE),0)</f>
        <v>0</v>
      </c>
      <c r="T110" s="73">
        <f>IFERROR(VLOOKUP(B110,'[1]DEN3.1'!$H$3:$L$72,4,FALSE),0)</f>
        <v>1</v>
      </c>
      <c r="U110" s="73"/>
      <c r="V110" s="73"/>
      <c r="W110" s="73"/>
      <c r="X110" s="73"/>
      <c r="Y110" s="73"/>
      <c r="Z110" s="73"/>
      <c r="AA110" s="73"/>
      <c r="AB110" s="73"/>
      <c r="AC110" s="73"/>
      <c r="AD110" s="12">
        <f t="shared" si="57"/>
        <v>1</v>
      </c>
    </row>
    <row r="111" spans="1:30" ht="22.5" customHeight="1" thickBot="1" x14ac:dyDescent="0.25">
      <c r="A111" s="308" t="s">
        <v>179</v>
      </c>
      <c r="B111" s="309"/>
      <c r="C111" s="181">
        <f>+D111/Metas!H13</f>
        <v>1.0175010175010175</v>
      </c>
      <c r="D111" s="14">
        <f>+Q111/AD111</f>
        <v>1</v>
      </c>
      <c r="E111" s="46">
        <f>SUM(E93:E110)</f>
        <v>21</v>
      </c>
      <c r="F111" s="46">
        <f t="shared" ref="F111:M111" si="58">SUM(F93:F110)</f>
        <v>13</v>
      </c>
      <c r="G111" s="46">
        <f t="shared" si="58"/>
        <v>14</v>
      </c>
      <c r="H111" s="46">
        <f t="shared" si="58"/>
        <v>0</v>
      </c>
      <c r="I111" s="46">
        <f t="shared" si="58"/>
        <v>0</v>
      </c>
      <c r="J111" s="46">
        <f t="shared" si="58"/>
        <v>0</v>
      </c>
      <c r="K111" s="46">
        <f t="shared" si="58"/>
        <v>0</v>
      </c>
      <c r="L111" s="46">
        <f t="shared" si="58"/>
        <v>0</v>
      </c>
      <c r="M111" s="46">
        <f t="shared" si="58"/>
        <v>0</v>
      </c>
      <c r="N111" s="46">
        <f t="shared" ref="N111:P111" si="59">SUM(N93:N110)</f>
        <v>0</v>
      </c>
      <c r="O111" s="46">
        <f t="shared" si="59"/>
        <v>0</v>
      </c>
      <c r="P111" s="46">
        <f t="shared" si="59"/>
        <v>0</v>
      </c>
      <c r="Q111" s="46">
        <f>SUM(Q93:Q110)</f>
        <v>48</v>
      </c>
      <c r="R111" s="46">
        <f t="shared" ref="R111:AD111" si="60">SUM(R93:R110)</f>
        <v>21</v>
      </c>
      <c r="S111" s="46">
        <f t="shared" si="60"/>
        <v>13</v>
      </c>
      <c r="T111" s="46">
        <f t="shared" si="60"/>
        <v>14</v>
      </c>
      <c r="U111" s="46">
        <f t="shared" si="60"/>
        <v>0</v>
      </c>
      <c r="V111" s="46">
        <f t="shared" si="60"/>
        <v>0</v>
      </c>
      <c r="W111" s="46">
        <f t="shared" si="60"/>
        <v>0</v>
      </c>
      <c r="X111" s="46">
        <f t="shared" si="60"/>
        <v>0</v>
      </c>
      <c r="Y111" s="46">
        <f t="shared" si="60"/>
        <v>0</v>
      </c>
      <c r="Z111" s="46">
        <f t="shared" si="60"/>
        <v>0</v>
      </c>
      <c r="AA111" s="46">
        <f t="shared" si="60"/>
        <v>0</v>
      </c>
      <c r="AB111" s="46">
        <f t="shared" ref="AB111:AC111" si="61">SUM(AB93:AB110)</f>
        <v>0</v>
      </c>
      <c r="AC111" s="46">
        <f t="shared" si="61"/>
        <v>0</v>
      </c>
      <c r="AD111" s="46">
        <f t="shared" si="60"/>
        <v>48</v>
      </c>
    </row>
    <row r="112" spans="1:30" ht="15" thickBot="1" x14ac:dyDescent="0.25">
      <c r="A112" s="75" t="s">
        <v>145</v>
      </c>
      <c r="B112" s="112" t="s">
        <v>133</v>
      </c>
      <c r="C112" s="53"/>
      <c r="D112" s="53"/>
      <c r="E112" s="73">
        <f>IFERROR(VLOOKUP(B112,'[1]NUM3.1'!$H$3:$L$72,2,FALSE),0)</f>
        <v>0</v>
      </c>
      <c r="F112" s="73">
        <f>IFERROR(VLOOKUP(B112,'[1]NUM3.1'!$H$3:$L$72,3,FALSE),0)</f>
        <v>0</v>
      </c>
      <c r="G112" s="73">
        <f>IFERROR(VLOOKUP(B112,'[1]NUM3.1'!$H$3:$L$72,4,FALSE),0)</f>
        <v>0</v>
      </c>
      <c r="H112" s="73"/>
      <c r="I112" s="73"/>
      <c r="J112" s="73"/>
      <c r="K112" s="73"/>
      <c r="L112" s="73"/>
      <c r="M112" s="73"/>
      <c r="N112" s="73"/>
      <c r="O112" s="73"/>
      <c r="P112" s="73"/>
      <c r="Q112" s="12">
        <f t="shared" ref="Q112:Q123" si="62">SUM(E112:P112)</f>
        <v>0</v>
      </c>
      <c r="R112" s="73">
        <f>IFERROR(VLOOKUP(B112,'[1]DEN3.1'!$H$3:$L$72,2,FALSE),0)</f>
        <v>0</v>
      </c>
      <c r="S112" s="73">
        <f>IFERROR(VLOOKUP(B112,'[1]DEN3.1'!$H$3:$L$72,3,FALSE),0)</f>
        <v>0</v>
      </c>
      <c r="T112" s="73">
        <f>IFERROR(VLOOKUP(B112,'[1]DEN3.1'!$H$3:$L$72,4,FALSE),0)</f>
        <v>0</v>
      </c>
      <c r="U112" s="73"/>
      <c r="V112" s="73"/>
      <c r="W112" s="73"/>
      <c r="X112" s="73"/>
      <c r="Y112" s="73"/>
      <c r="Z112" s="73"/>
      <c r="AA112" s="73"/>
      <c r="AB112" s="73"/>
      <c r="AC112" s="73"/>
      <c r="AD112" s="12">
        <f t="shared" ref="AD112:AD123" si="63">SUM(R112:AC112)</f>
        <v>0</v>
      </c>
    </row>
    <row r="113" spans="1:30" ht="15" thickBot="1" x14ac:dyDescent="0.25">
      <c r="A113" s="75" t="s">
        <v>145</v>
      </c>
      <c r="B113" s="112" t="s">
        <v>134</v>
      </c>
      <c r="C113" s="53"/>
      <c r="D113" s="53"/>
      <c r="E113" s="73">
        <f>IFERROR(VLOOKUP(B113,'[1]NUM3.1'!$H$3:$L$72,2,FALSE),0)</f>
        <v>0</v>
      </c>
      <c r="F113" s="73">
        <f>IFERROR(VLOOKUP(B113,'[1]NUM3.1'!$H$3:$L$72,3,FALSE),0)</f>
        <v>0</v>
      </c>
      <c r="G113" s="73">
        <f>IFERROR(VLOOKUP(B113,'[1]NUM3.1'!$H$3:$L$72,4,FALSE),0)</f>
        <v>0</v>
      </c>
      <c r="H113" s="73"/>
      <c r="I113" s="73"/>
      <c r="J113" s="73"/>
      <c r="K113" s="73"/>
      <c r="L113" s="73"/>
      <c r="M113" s="73"/>
      <c r="N113" s="73"/>
      <c r="O113" s="73"/>
      <c r="P113" s="73"/>
      <c r="Q113" s="12">
        <f t="shared" si="62"/>
        <v>0</v>
      </c>
      <c r="R113" s="73">
        <f>IFERROR(VLOOKUP(B113,'[1]DEN3.1'!$H$3:$L$72,2,FALSE),0)</f>
        <v>0</v>
      </c>
      <c r="S113" s="73">
        <f>IFERROR(VLOOKUP(B113,'[1]DEN3.1'!$H$3:$L$72,3,FALSE),0)</f>
        <v>0</v>
      </c>
      <c r="T113" s="73">
        <f>IFERROR(VLOOKUP(B113,'[1]DEN3.1'!$H$3:$L$72,4,FALSE),0)</f>
        <v>0</v>
      </c>
      <c r="U113" s="73"/>
      <c r="V113" s="73"/>
      <c r="W113" s="73"/>
      <c r="X113" s="73"/>
      <c r="Y113" s="73"/>
      <c r="Z113" s="73"/>
      <c r="AA113" s="73"/>
      <c r="AB113" s="73"/>
      <c r="AC113" s="73"/>
      <c r="AD113" s="12">
        <f t="shared" si="63"/>
        <v>0</v>
      </c>
    </row>
    <row r="114" spans="1:30" ht="15" thickBot="1" x14ac:dyDescent="0.25">
      <c r="A114" s="75" t="s">
        <v>145</v>
      </c>
      <c r="B114" s="112" t="s">
        <v>135</v>
      </c>
      <c r="C114" s="53"/>
      <c r="D114" s="53"/>
      <c r="E114" s="73">
        <f>IFERROR(VLOOKUP(B114,'[1]NUM3.1'!$H$3:$L$72,2,FALSE),0)</f>
        <v>0</v>
      </c>
      <c r="F114" s="73">
        <f>IFERROR(VLOOKUP(B114,'[1]NUM3.1'!$H$3:$L$72,3,FALSE),0)</f>
        <v>0</v>
      </c>
      <c r="G114" s="73">
        <f>IFERROR(VLOOKUP(B114,'[1]NUM3.1'!$H$3:$L$72,4,FALSE),0)</f>
        <v>0</v>
      </c>
      <c r="H114" s="73"/>
      <c r="I114" s="73"/>
      <c r="J114" s="73"/>
      <c r="K114" s="73"/>
      <c r="L114" s="73"/>
      <c r="M114" s="73"/>
      <c r="N114" s="73"/>
      <c r="O114" s="73"/>
      <c r="P114" s="73"/>
      <c r="Q114" s="12">
        <f t="shared" si="62"/>
        <v>0</v>
      </c>
      <c r="R114" s="73">
        <f>IFERROR(VLOOKUP(B114,'[1]DEN3.1'!$H$3:$L$72,2,FALSE),0)</f>
        <v>0</v>
      </c>
      <c r="S114" s="73">
        <f>IFERROR(VLOOKUP(B114,'[1]DEN3.1'!$H$3:$L$72,3,FALSE),0)</f>
        <v>0</v>
      </c>
      <c r="T114" s="73">
        <f>IFERROR(VLOOKUP(B114,'[1]DEN3.1'!$H$3:$L$72,4,FALSE),0)</f>
        <v>0</v>
      </c>
      <c r="U114" s="73"/>
      <c r="V114" s="73"/>
      <c r="W114" s="73"/>
      <c r="X114" s="73"/>
      <c r="Y114" s="73"/>
      <c r="Z114" s="73"/>
      <c r="AA114" s="73"/>
      <c r="AB114" s="73"/>
      <c r="AC114" s="73"/>
      <c r="AD114" s="12">
        <f t="shared" si="63"/>
        <v>0</v>
      </c>
    </row>
    <row r="115" spans="1:30" ht="15" thickBot="1" x14ac:dyDescent="0.25">
      <c r="A115" s="75" t="s">
        <v>145</v>
      </c>
      <c r="B115" s="112" t="s">
        <v>136</v>
      </c>
      <c r="C115" s="53"/>
      <c r="D115" s="53"/>
      <c r="E115" s="73">
        <f>IFERROR(VLOOKUP(B115,'[1]NUM3.1'!$H$3:$L$72,2,FALSE),0)</f>
        <v>0</v>
      </c>
      <c r="F115" s="73">
        <f>IFERROR(VLOOKUP(B115,'[1]NUM3.1'!$H$3:$L$72,3,FALSE),0)</f>
        <v>0</v>
      </c>
      <c r="G115" s="73">
        <f>IFERROR(VLOOKUP(B115,'[1]NUM3.1'!$H$3:$L$72,4,FALSE),0)</f>
        <v>0</v>
      </c>
      <c r="H115" s="73"/>
      <c r="I115" s="73"/>
      <c r="J115" s="73"/>
      <c r="K115" s="73"/>
      <c r="L115" s="73"/>
      <c r="M115" s="73"/>
      <c r="N115" s="73"/>
      <c r="O115" s="73"/>
      <c r="P115" s="73"/>
      <c r="Q115" s="12">
        <f t="shared" si="62"/>
        <v>0</v>
      </c>
      <c r="R115" s="73">
        <f>IFERROR(VLOOKUP(B115,'[1]DEN3.1'!$H$3:$L$72,2,FALSE),0)</f>
        <v>0</v>
      </c>
      <c r="S115" s="73">
        <f>IFERROR(VLOOKUP(B115,'[1]DEN3.1'!$H$3:$L$72,3,FALSE),0)</f>
        <v>0</v>
      </c>
      <c r="T115" s="73">
        <f>IFERROR(VLOOKUP(B115,'[1]DEN3.1'!$H$3:$L$72,4,FALSE),0)</f>
        <v>0</v>
      </c>
      <c r="U115" s="73"/>
      <c r="V115" s="73"/>
      <c r="W115" s="73"/>
      <c r="X115" s="73"/>
      <c r="Y115" s="73"/>
      <c r="Z115" s="73"/>
      <c r="AA115" s="73"/>
      <c r="AB115" s="73"/>
      <c r="AC115" s="73"/>
      <c r="AD115" s="12">
        <f t="shared" si="63"/>
        <v>0</v>
      </c>
    </row>
    <row r="116" spans="1:30" ht="15" thickBot="1" x14ac:dyDescent="0.25">
      <c r="A116" s="75" t="s">
        <v>145</v>
      </c>
      <c r="B116" s="112" t="s">
        <v>137</v>
      </c>
      <c r="C116" s="53"/>
      <c r="D116" s="53"/>
      <c r="E116" s="73">
        <f>IFERROR(VLOOKUP(B116,'[1]NUM3.1'!$H$3:$L$72,2,FALSE),0)</f>
        <v>0</v>
      </c>
      <c r="F116" s="73">
        <f>IFERROR(VLOOKUP(B116,'[1]NUM3.1'!$H$3:$L$72,3,FALSE),0)</f>
        <v>0</v>
      </c>
      <c r="G116" s="73">
        <f>IFERROR(VLOOKUP(B116,'[1]NUM3.1'!$H$3:$L$72,4,FALSE),0)</f>
        <v>0</v>
      </c>
      <c r="H116" s="73"/>
      <c r="I116" s="73"/>
      <c r="J116" s="73"/>
      <c r="K116" s="73"/>
      <c r="L116" s="73"/>
      <c r="M116" s="73"/>
      <c r="N116" s="73"/>
      <c r="O116" s="73"/>
      <c r="P116" s="73"/>
      <c r="Q116" s="12">
        <f t="shared" si="62"/>
        <v>0</v>
      </c>
      <c r="R116" s="73">
        <f>IFERROR(VLOOKUP(B116,'[1]DEN3.1'!$H$3:$L$72,2,FALSE),0)</f>
        <v>0</v>
      </c>
      <c r="S116" s="73">
        <f>IFERROR(VLOOKUP(B116,'[1]DEN3.1'!$H$3:$L$72,3,FALSE),0)</f>
        <v>0</v>
      </c>
      <c r="T116" s="73">
        <f>IFERROR(VLOOKUP(B116,'[1]DEN3.1'!$H$3:$L$72,4,FALSE),0)</f>
        <v>0</v>
      </c>
      <c r="U116" s="73"/>
      <c r="V116" s="73"/>
      <c r="W116" s="73"/>
      <c r="X116" s="73"/>
      <c r="Y116" s="73"/>
      <c r="Z116" s="73"/>
      <c r="AA116" s="73"/>
      <c r="AB116" s="73"/>
      <c r="AC116" s="73"/>
      <c r="AD116" s="12">
        <f t="shared" si="63"/>
        <v>0</v>
      </c>
    </row>
    <row r="117" spans="1:30" ht="15" thickBot="1" x14ac:dyDescent="0.25">
      <c r="A117" s="75" t="s">
        <v>145</v>
      </c>
      <c r="B117" s="112" t="s">
        <v>138</v>
      </c>
      <c r="C117" s="53"/>
      <c r="D117" s="53"/>
      <c r="E117" s="73">
        <f>IFERROR(VLOOKUP(B117,'[1]NUM3.1'!$H$3:$L$72,2,FALSE),0)</f>
        <v>0</v>
      </c>
      <c r="F117" s="73">
        <f>IFERROR(VLOOKUP(B117,'[1]NUM3.1'!$H$3:$L$72,3,FALSE),0)</f>
        <v>0</v>
      </c>
      <c r="G117" s="73">
        <f>IFERROR(VLOOKUP(B117,'[1]NUM3.1'!$H$3:$L$72,4,FALSE),0)</f>
        <v>0</v>
      </c>
      <c r="H117" s="73"/>
      <c r="I117" s="73"/>
      <c r="J117" s="73"/>
      <c r="K117" s="73"/>
      <c r="L117" s="73"/>
      <c r="M117" s="73"/>
      <c r="N117" s="73"/>
      <c r="O117" s="73"/>
      <c r="P117" s="73"/>
      <c r="Q117" s="12">
        <f t="shared" si="62"/>
        <v>0</v>
      </c>
      <c r="R117" s="73">
        <f>IFERROR(VLOOKUP(B117,'[1]DEN3.1'!$H$3:$L$72,2,FALSE),0)</f>
        <v>0</v>
      </c>
      <c r="S117" s="73">
        <f>IFERROR(VLOOKUP(B117,'[1]DEN3.1'!$H$3:$L$72,3,FALSE),0)</f>
        <v>0</v>
      </c>
      <c r="T117" s="73">
        <f>IFERROR(VLOOKUP(B117,'[1]DEN3.1'!$H$3:$L$72,4,FALSE),0)</f>
        <v>0</v>
      </c>
      <c r="U117" s="73"/>
      <c r="V117" s="73"/>
      <c r="W117" s="73"/>
      <c r="X117" s="73"/>
      <c r="Y117" s="73"/>
      <c r="Z117" s="73"/>
      <c r="AA117" s="73"/>
      <c r="AB117" s="73"/>
      <c r="AC117" s="73"/>
      <c r="AD117" s="12">
        <f t="shared" si="63"/>
        <v>0</v>
      </c>
    </row>
    <row r="118" spans="1:30" ht="15" thickBot="1" x14ac:dyDescent="0.25">
      <c r="A118" s="75" t="s">
        <v>145</v>
      </c>
      <c r="B118" s="112" t="s">
        <v>139</v>
      </c>
      <c r="C118" s="53"/>
      <c r="D118" s="53"/>
      <c r="E118" s="73">
        <f>IFERROR(VLOOKUP(B118,'[1]NUM3.1'!$H$3:$L$72,2,FALSE),0)</f>
        <v>0</v>
      </c>
      <c r="F118" s="73">
        <f>IFERROR(VLOOKUP(B118,'[1]NUM3.1'!$H$3:$L$72,3,FALSE),0)</f>
        <v>0</v>
      </c>
      <c r="G118" s="73">
        <f>IFERROR(VLOOKUP(B118,'[1]NUM3.1'!$H$3:$L$72,4,FALSE),0)</f>
        <v>0</v>
      </c>
      <c r="H118" s="73"/>
      <c r="I118" s="73"/>
      <c r="J118" s="73"/>
      <c r="K118" s="73"/>
      <c r="L118" s="73"/>
      <c r="M118" s="73"/>
      <c r="N118" s="73"/>
      <c r="O118" s="73"/>
      <c r="P118" s="73"/>
      <c r="Q118" s="12">
        <f t="shared" si="62"/>
        <v>0</v>
      </c>
      <c r="R118" s="73">
        <f>IFERROR(VLOOKUP(B118,'[1]DEN3.1'!$H$3:$L$72,2,FALSE),0)</f>
        <v>0</v>
      </c>
      <c r="S118" s="73">
        <f>IFERROR(VLOOKUP(B118,'[1]DEN3.1'!$H$3:$L$72,3,FALSE),0)</f>
        <v>0</v>
      </c>
      <c r="T118" s="73">
        <f>IFERROR(VLOOKUP(B118,'[1]DEN3.1'!$H$3:$L$72,4,FALSE),0)</f>
        <v>0</v>
      </c>
      <c r="U118" s="73"/>
      <c r="V118" s="73"/>
      <c r="W118" s="73"/>
      <c r="X118" s="73"/>
      <c r="Y118" s="73"/>
      <c r="Z118" s="73"/>
      <c r="AA118" s="73"/>
      <c r="AB118" s="73"/>
      <c r="AC118" s="73"/>
      <c r="AD118" s="12">
        <f t="shared" si="63"/>
        <v>0</v>
      </c>
    </row>
    <row r="119" spans="1:30" ht="15" thickBot="1" x14ac:dyDescent="0.25">
      <c r="A119" s="75" t="s">
        <v>145</v>
      </c>
      <c r="B119" s="112" t="s">
        <v>140</v>
      </c>
      <c r="C119" s="53"/>
      <c r="D119" s="53"/>
      <c r="E119" s="73">
        <f>IFERROR(VLOOKUP(B119,'[1]NUM3.1'!$H$3:$L$72,2,FALSE),0)</f>
        <v>0</v>
      </c>
      <c r="F119" s="73">
        <f>IFERROR(VLOOKUP(B119,'[1]NUM3.1'!$H$3:$L$72,3,FALSE),0)</f>
        <v>0</v>
      </c>
      <c r="G119" s="73">
        <f>IFERROR(VLOOKUP(B119,'[1]NUM3.1'!$H$3:$L$72,4,FALSE),0)</f>
        <v>0</v>
      </c>
      <c r="H119" s="73"/>
      <c r="I119" s="73"/>
      <c r="J119" s="73"/>
      <c r="K119" s="73"/>
      <c r="L119" s="73"/>
      <c r="M119" s="73"/>
      <c r="N119" s="73"/>
      <c r="O119" s="73"/>
      <c r="P119" s="73"/>
      <c r="Q119" s="12">
        <f t="shared" si="62"/>
        <v>0</v>
      </c>
      <c r="R119" s="73">
        <f>IFERROR(VLOOKUP(B119,'[1]DEN3.1'!$H$3:$L$72,2,FALSE),0)</f>
        <v>0</v>
      </c>
      <c r="S119" s="73">
        <f>IFERROR(VLOOKUP(B119,'[1]DEN3.1'!$H$3:$L$72,3,FALSE),0)</f>
        <v>0</v>
      </c>
      <c r="T119" s="73">
        <f>IFERROR(VLOOKUP(B119,'[1]DEN3.1'!$H$3:$L$72,4,FALSE),0)</f>
        <v>0</v>
      </c>
      <c r="U119" s="73"/>
      <c r="V119" s="73"/>
      <c r="W119" s="73"/>
      <c r="X119" s="73"/>
      <c r="Y119" s="73"/>
      <c r="Z119" s="73"/>
      <c r="AA119" s="73"/>
      <c r="AB119" s="73"/>
      <c r="AC119" s="73"/>
      <c r="AD119" s="12">
        <f t="shared" si="63"/>
        <v>0</v>
      </c>
    </row>
    <row r="120" spans="1:30" ht="15" thickBot="1" x14ac:dyDescent="0.25">
      <c r="A120" s="75" t="s">
        <v>145</v>
      </c>
      <c r="B120" s="112" t="s">
        <v>141</v>
      </c>
      <c r="C120" s="53"/>
      <c r="D120" s="53"/>
      <c r="E120" s="73">
        <f>IFERROR(VLOOKUP(B120,'[1]NUM3.1'!$H$3:$L$72,2,FALSE),0)</f>
        <v>0</v>
      </c>
      <c r="F120" s="73">
        <f>IFERROR(VLOOKUP(B120,'[1]NUM3.1'!$H$3:$L$72,3,FALSE),0)</f>
        <v>0</v>
      </c>
      <c r="G120" s="73">
        <f>IFERROR(VLOOKUP(B120,'[1]NUM3.1'!$H$3:$L$72,4,FALSE),0)</f>
        <v>0</v>
      </c>
      <c r="H120" s="73"/>
      <c r="I120" s="73"/>
      <c r="J120" s="73"/>
      <c r="K120" s="73"/>
      <c r="L120" s="73"/>
      <c r="M120" s="73"/>
      <c r="N120" s="73"/>
      <c r="O120" s="73"/>
      <c r="P120" s="73"/>
      <c r="Q120" s="12">
        <f t="shared" si="62"/>
        <v>0</v>
      </c>
      <c r="R120" s="73">
        <f>IFERROR(VLOOKUP(B120,'[1]DEN3.1'!$H$3:$L$72,2,FALSE),0)</f>
        <v>0</v>
      </c>
      <c r="S120" s="73">
        <f>IFERROR(VLOOKUP(B120,'[1]DEN3.1'!$H$3:$L$72,3,FALSE),0)</f>
        <v>0</v>
      </c>
      <c r="T120" s="73">
        <f>IFERROR(VLOOKUP(B120,'[1]DEN3.1'!$H$3:$L$72,4,FALSE),0)</f>
        <v>0</v>
      </c>
      <c r="U120" s="73"/>
      <c r="V120" s="73"/>
      <c r="W120" s="73"/>
      <c r="X120" s="73"/>
      <c r="Y120" s="73"/>
      <c r="Z120" s="73"/>
      <c r="AA120" s="73"/>
      <c r="AB120" s="73"/>
      <c r="AC120" s="73"/>
      <c r="AD120" s="12">
        <f t="shared" si="63"/>
        <v>0</v>
      </c>
    </row>
    <row r="121" spans="1:30" ht="15" thickBot="1" x14ac:dyDescent="0.25">
      <c r="A121" s="75" t="s">
        <v>145</v>
      </c>
      <c r="B121" s="112" t="s">
        <v>142</v>
      </c>
      <c r="C121" s="53"/>
      <c r="D121" s="53"/>
      <c r="E121" s="73">
        <f>IFERROR(VLOOKUP(B121,'[1]NUM3.1'!$H$3:$L$72,2,FALSE),0)</f>
        <v>0</v>
      </c>
      <c r="F121" s="73">
        <f>IFERROR(VLOOKUP(B121,'[1]NUM3.1'!$H$3:$L$72,3,FALSE),0)</f>
        <v>0</v>
      </c>
      <c r="G121" s="73">
        <f>IFERROR(VLOOKUP(B121,'[1]NUM3.1'!$H$3:$L$72,4,FALSE),0)</f>
        <v>0</v>
      </c>
      <c r="H121" s="73"/>
      <c r="I121" s="73"/>
      <c r="J121" s="73"/>
      <c r="K121" s="73"/>
      <c r="L121" s="73"/>
      <c r="M121" s="73"/>
      <c r="N121" s="73"/>
      <c r="O121" s="73"/>
      <c r="P121" s="73"/>
      <c r="Q121" s="12">
        <f t="shared" si="62"/>
        <v>0</v>
      </c>
      <c r="R121" s="73">
        <f>IFERROR(VLOOKUP(B121,'[1]DEN3.1'!$H$3:$L$72,2,FALSE),0)</f>
        <v>0</v>
      </c>
      <c r="S121" s="73">
        <f>IFERROR(VLOOKUP(B121,'[1]DEN3.1'!$H$3:$L$72,3,FALSE),0)</f>
        <v>0</v>
      </c>
      <c r="T121" s="73">
        <f>IFERROR(VLOOKUP(B121,'[1]DEN3.1'!$H$3:$L$72,4,FALSE),0)</f>
        <v>0</v>
      </c>
      <c r="U121" s="73"/>
      <c r="V121" s="73"/>
      <c r="W121" s="73"/>
      <c r="X121" s="73"/>
      <c r="Y121" s="73"/>
      <c r="Z121" s="73"/>
      <c r="AA121" s="73"/>
      <c r="AB121" s="73"/>
      <c r="AC121" s="73"/>
      <c r="AD121" s="12">
        <f t="shared" si="63"/>
        <v>0</v>
      </c>
    </row>
    <row r="122" spans="1:30" ht="15" thickBot="1" x14ac:dyDescent="0.25">
      <c r="A122" s="75" t="s">
        <v>145</v>
      </c>
      <c r="B122" s="112" t="s">
        <v>143</v>
      </c>
      <c r="C122" s="53"/>
      <c r="D122" s="53"/>
      <c r="E122" s="73">
        <f>IFERROR(VLOOKUP(B122,'[1]NUM3.1'!$H$3:$L$72,2,FALSE),0)</f>
        <v>0</v>
      </c>
      <c r="F122" s="73">
        <f>IFERROR(VLOOKUP(B122,'[1]NUM3.1'!$H$3:$L$72,3,FALSE),0)</f>
        <v>0</v>
      </c>
      <c r="G122" s="73">
        <f>IFERROR(VLOOKUP(B122,'[1]NUM3.1'!$H$3:$L$72,4,FALSE),0)</f>
        <v>0</v>
      </c>
      <c r="H122" s="73"/>
      <c r="I122" s="73"/>
      <c r="J122" s="73"/>
      <c r="K122" s="73"/>
      <c r="L122" s="73"/>
      <c r="M122" s="73"/>
      <c r="N122" s="73"/>
      <c r="O122" s="73"/>
      <c r="P122" s="73"/>
      <c r="Q122" s="12">
        <f t="shared" si="62"/>
        <v>0</v>
      </c>
      <c r="R122" s="73">
        <f>IFERROR(VLOOKUP(B122,'[1]DEN3.1'!$H$3:$L$72,2,FALSE),0)</f>
        <v>0</v>
      </c>
      <c r="S122" s="73">
        <f>IFERROR(VLOOKUP(B122,'[1]DEN3.1'!$H$3:$L$72,3,FALSE),0)</f>
        <v>0</v>
      </c>
      <c r="T122" s="73">
        <f>IFERROR(VLOOKUP(B122,'[1]DEN3.1'!$H$3:$L$72,4,FALSE),0)</f>
        <v>0</v>
      </c>
      <c r="U122" s="73"/>
      <c r="V122" s="73"/>
      <c r="W122" s="73"/>
      <c r="X122" s="73"/>
      <c r="Y122" s="73"/>
      <c r="Z122" s="73"/>
      <c r="AA122" s="73"/>
      <c r="AB122" s="73"/>
      <c r="AC122" s="73"/>
      <c r="AD122" s="12">
        <f t="shared" si="63"/>
        <v>0</v>
      </c>
    </row>
    <row r="123" spans="1:30" ht="15" thickBot="1" x14ac:dyDescent="0.25">
      <c r="A123" s="75" t="s">
        <v>145</v>
      </c>
      <c r="B123" s="112" t="s">
        <v>144</v>
      </c>
      <c r="C123" s="53"/>
      <c r="D123" s="53"/>
      <c r="E123" s="73">
        <f>IFERROR(VLOOKUP(B123,'[1]NUM3.1'!$H$3:$L$72,2,FALSE),0)</f>
        <v>0</v>
      </c>
      <c r="F123" s="73">
        <f>IFERROR(VLOOKUP(B123,'[1]NUM3.1'!$H$3:$L$72,3,FALSE),0)</f>
        <v>0</v>
      </c>
      <c r="G123" s="73">
        <f>IFERROR(VLOOKUP(B123,'[1]NUM3.1'!$H$3:$L$72,4,FALSE),0)</f>
        <v>0</v>
      </c>
      <c r="H123" s="73"/>
      <c r="I123" s="73"/>
      <c r="J123" s="73"/>
      <c r="K123" s="73"/>
      <c r="L123" s="73"/>
      <c r="M123" s="73"/>
      <c r="N123" s="73"/>
      <c r="O123" s="73"/>
      <c r="P123" s="73"/>
      <c r="Q123" s="12">
        <f t="shared" si="62"/>
        <v>0</v>
      </c>
      <c r="R123" s="73">
        <f>IFERROR(VLOOKUP(B123,'[1]DEN3.1'!$H$3:$L$72,2,FALSE),0)</f>
        <v>0</v>
      </c>
      <c r="S123" s="73">
        <f>IFERROR(VLOOKUP(B123,'[1]DEN3.1'!$H$3:$L$72,3,FALSE),0)</f>
        <v>0</v>
      </c>
      <c r="T123" s="73">
        <f>IFERROR(VLOOKUP(B123,'[1]DEN3.1'!$H$3:$L$72,4,FALSE),0)</f>
        <v>0</v>
      </c>
      <c r="U123" s="73"/>
      <c r="V123" s="73"/>
      <c r="W123" s="73"/>
      <c r="X123" s="73"/>
      <c r="Y123" s="73"/>
      <c r="Z123" s="73"/>
      <c r="AA123" s="73"/>
      <c r="AB123" s="73"/>
      <c r="AC123" s="73"/>
      <c r="AD123" s="12">
        <f t="shared" si="63"/>
        <v>0</v>
      </c>
    </row>
    <row r="124" spans="1:30" ht="15" thickBot="1" x14ac:dyDescent="0.25">
      <c r="A124" s="308" t="s">
        <v>180</v>
      </c>
      <c r="B124" s="309"/>
      <c r="C124" s="181" t="e">
        <f>+D124/Metas!H7</f>
        <v>#DIV/0!</v>
      </c>
      <c r="D124" s="14" t="e">
        <f>+Q124/AD124</f>
        <v>#DIV/0!</v>
      </c>
      <c r="E124" s="46">
        <f>SUM(E112:E123)</f>
        <v>0</v>
      </c>
      <c r="F124" s="46">
        <f t="shared" ref="F124:M124" si="64">SUM(F112:F123)</f>
        <v>0</v>
      </c>
      <c r="G124" s="46">
        <f t="shared" si="64"/>
        <v>0</v>
      </c>
      <c r="H124" s="46">
        <f t="shared" si="64"/>
        <v>0</v>
      </c>
      <c r="I124" s="46">
        <f t="shared" ref="I124:J124" si="65">SUM(I112:I123)</f>
        <v>0</v>
      </c>
      <c r="J124" s="46">
        <f t="shared" si="65"/>
        <v>0</v>
      </c>
      <c r="K124" s="46">
        <f t="shared" ref="K124:L124" si="66">SUM(K112:K123)</f>
        <v>0</v>
      </c>
      <c r="L124" s="46">
        <f t="shared" si="66"/>
        <v>0</v>
      </c>
      <c r="M124" s="46">
        <f t="shared" si="64"/>
        <v>0</v>
      </c>
      <c r="N124" s="46">
        <f t="shared" ref="N124:P124" si="67">SUM(N112:N123)</f>
        <v>0</v>
      </c>
      <c r="O124" s="46">
        <f t="shared" si="67"/>
        <v>0</v>
      </c>
      <c r="P124" s="46">
        <f t="shared" si="67"/>
        <v>0</v>
      </c>
      <c r="Q124" s="9">
        <f>SUM(Q112:Q123)</f>
        <v>0</v>
      </c>
      <c r="R124" s="46">
        <f t="shared" ref="R124:U124" si="68">SUM(R112:R123)</f>
        <v>0</v>
      </c>
      <c r="S124" s="46">
        <f t="shared" si="68"/>
        <v>0</v>
      </c>
      <c r="T124" s="46">
        <f t="shared" si="68"/>
        <v>0</v>
      </c>
      <c r="U124" s="46">
        <f t="shared" si="68"/>
        <v>0</v>
      </c>
      <c r="V124" s="46">
        <f t="shared" ref="V124:W124" si="69">SUM(V112:V123)</f>
        <v>0</v>
      </c>
      <c r="W124" s="46">
        <f t="shared" si="69"/>
        <v>0</v>
      </c>
      <c r="X124" s="46">
        <f t="shared" ref="X124:Y124" si="70">SUM(X112:X123)</f>
        <v>0</v>
      </c>
      <c r="Y124" s="46">
        <f t="shared" si="70"/>
        <v>0</v>
      </c>
      <c r="Z124" s="46">
        <f t="shared" ref="Z124:AA124" si="71">SUM(Z112:Z123)</f>
        <v>0</v>
      </c>
      <c r="AA124" s="46">
        <f t="shared" si="71"/>
        <v>0</v>
      </c>
      <c r="AB124" s="46">
        <f t="shared" ref="AB124:AC124" si="72">SUM(AB112:AB123)</f>
        <v>0</v>
      </c>
      <c r="AC124" s="46">
        <f t="shared" si="72"/>
        <v>0</v>
      </c>
      <c r="AD124" s="9">
        <f>SUM(AD112:AD123)</f>
        <v>0</v>
      </c>
    </row>
    <row r="125" spans="1:30" ht="15" thickBot="1" x14ac:dyDescent="0.25">
      <c r="A125" s="75" t="s">
        <v>159</v>
      </c>
      <c r="B125" s="112" t="s">
        <v>146</v>
      </c>
      <c r="C125" s="53"/>
      <c r="D125" s="53"/>
      <c r="E125" s="73">
        <f>IFERROR(VLOOKUP(B125,'[1]NUM3.1'!$H$3:$L$72,2,FALSE),0)</f>
        <v>5</v>
      </c>
      <c r="F125" s="73">
        <f>IFERROR(VLOOKUP(B125,'[1]NUM3.1'!$H$3:$L$72,3,FALSE),0)</f>
        <v>2</v>
      </c>
      <c r="G125" s="73">
        <f>IFERROR(VLOOKUP(B125,'[1]NUM3.1'!$H$3:$L$72,4,FALSE),0)</f>
        <v>2</v>
      </c>
      <c r="H125" s="73"/>
      <c r="I125" s="73"/>
      <c r="J125" s="73"/>
      <c r="K125" s="73"/>
      <c r="L125" s="73"/>
      <c r="M125" s="73"/>
      <c r="N125" s="73"/>
      <c r="O125" s="73"/>
      <c r="P125" s="73"/>
      <c r="Q125" s="12">
        <f t="shared" ref="Q125:Q137" si="73">SUM(E125:P125)</f>
        <v>9</v>
      </c>
      <c r="R125" s="73">
        <f>IFERROR(VLOOKUP(B125,'[1]DEN3.1'!$H$3:$L$72,2,FALSE),0)</f>
        <v>5</v>
      </c>
      <c r="S125" s="73">
        <f>IFERROR(VLOOKUP(B125,'[1]DEN3.1'!$H$3:$L$72,3,FALSE),0)</f>
        <v>2</v>
      </c>
      <c r="T125" s="73">
        <f>IFERROR(VLOOKUP(B125,'[1]DEN3.1'!$H$3:$L$72,4,FALSE),0)</f>
        <v>2</v>
      </c>
      <c r="U125" s="73"/>
      <c r="V125" s="73"/>
      <c r="W125" s="73"/>
      <c r="X125" s="73"/>
      <c r="Y125" s="73"/>
      <c r="Z125" s="73"/>
      <c r="AA125" s="73"/>
      <c r="AB125" s="73"/>
      <c r="AC125" s="73"/>
      <c r="AD125" s="12">
        <f t="shared" ref="AD125:AD137" si="74">SUM(R125:AC125)</f>
        <v>9</v>
      </c>
    </row>
    <row r="126" spans="1:30" ht="15" thickBot="1" x14ac:dyDescent="0.25">
      <c r="A126" s="75" t="s">
        <v>159</v>
      </c>
      <c r="B126" s="112" t="s">
        <v>147</v>
      </c>
      <c r="C126" s="53"/>
      <c r="D126" s="53"/>
      <c r="E126" s="73">
        <f>IFERROR(VLOOKUP(B126,'[1]NUM3.1'!$H$3:$L$72,2,FALSE),0)</f>
        <v>1</v>
      </c>
      <c r="F126" s="73">
        <f>IFERROR(VLOOKUP(B126,'[1]NUM3.1'!$H$3:$L$72,3,FALSE),0)</f>
        <v>2</v>
      </c>
      <c r="G126" s="73">
        <f>IFERROR(VLOOKUP(B126,'[1]NUM3.1'!$H$3:$L$72,4,FALSE),0)</f>
        <v>5</v>
      </c>
      <c r="H126" s="73"/>
      <c r="I126" s="73"/>
      <c r="J126" s="73"/>
      <c r="K126" s="73"/>
      <c r="L126" s="73"/>
      <c r="M126" s="73"/>
      <c r="N126" s="73"/>
      <c r="O126" s="73"/>
      <c r="P126" s="73"/>
      <c r="Q126" s="12">
        <f t="shared" si="73"/>
        <v>8</v>
      </c>
      <c r="R126" s="73">
        <f>IFERROR(VLOOKUP(B126,'[1]DEN3.1'!$H$3:$L$72,2,FALSE),0)</f>
        <v>1</v>
      </c>
      <c r="S126" s="73">
        <f>IFERROR(VLOOKUP(B126,'[1]DEN3.1'!$H$3:$L$72,3,FALSE),0)</f>
        <v>2</v>
      </c>
      <c r="T126" s="73">
        <f>IFERROR(VLOOKUP(B126,'[1]DEN3.1'!$H$3:$L$72,4,FALSE),0)</f>
        <v>5</v>
      </c>
      <c r="U126" s="73"/>
      <c r="V126" s="73"/>
      <c r="W126" s="73"/>
      <c r="X126" s="73"/>
      <c r="Y126" s="73"/>
      <c r="Z126" s="73"/>
      <c r="AA126" s="73"/>
      <c r="AB126" s="73"/>
      <c r="AC126" s="73"/>
      <c r="AD126" s="12">
        <f t="shared" si="74"/>
        <v>8</v>
      </c>
    </row>
    <row r="127" spans="1:30" ht="15" thickBot="1" x14ac:dyDescent="0.25">
      <c r="A127" s="75" t="s">
        <v>159</v>
      </c>
      <c r="B127" s="112" t="s">
        <v>148</v>
      </c>
      <c r="C127" s="53"/>
      <c r="D127" s="53"/>
      <c r="E127" s="73">
        <f>IFERROR(VLOOKUP(B127,'[1]NUM3.1'!$H$3:$L$72,2,FALSE),0)</f>
        <v>0</v>
      </c>
      <c r="F127" s="73">
        <f>IFERROR(VLOOKUP(B127,'[1]NUM3.1'!$H$3:$L$72,3,FALSE),0)</f>
        <v>0</v>
      </c>
      <c r="G127" s="73">
        <f>IFERROR(VLOOKUP(B127,'[1]NUM3.1'!$H$3:$L$72,4,FALSE),0)</f>
        <v>2</v>
      </c>
      <c r="H127" s="73"/>
      <c r="I127" s="73"/>
      <c r="J127" s="73"/>
      <c r="K127" s="73"/>
      <c r="L127" s="73"/>
      <c r="M127" s="73"/>
      <c r="N127" s="73"/>
      <c r="O127" s="73"/>
      <c r="P127" s="73"/>
      <c r="Q127" s="12">
        <f t="shared" si="73"/>
        <v>2</v>
      </c>
      <c r="R127" s="73">
        <f>IFERROR(VLOOKUP(B127,'[1]DEN3.1'!$H$3:$L$72,2,FALSE),0)</f>
        <v>0</v>
      </c>
      <c r="S127" s="73">
        <f>IFERROR(VLOOKUP(B127,'[1]DEN3.1'!$H$3:$L$72,3,FALSE),0)</f>
        <v>0</v>
      </c>
      <c r="T127" s="73">
        <f>IFERROR(VLOOKUP(B127,'[1]DEN3.1'!$H$3:$L$72,4,FALSE),0)</f>
        <v>2</v>
      </c>
      <c r="U127" s="73"/>
      <c r="V127" s="73"/>
      <c r="W127" s="73"/>
      <c r="X127" s="73"/>
      <c r="Y127" s="73"/>
      <c r="Z127" s="73"/>
      <c r="AA127" s="73"/>
      <c r="AB127" s="73"/>
      <c r="AC127" s="73"/>
      <c r="AD127" s="12">
        <f t="shared" si="74"/>
        <v>2</v>
      </c>
    </row>
    <row r="128" spans="1:30" ht="15" thickBot="1" x14ac:dyDescent="0.25">
      <c r="A128" s="75" t="s">
        <v>159</v>
      </c>
      <c r="B128" s="112" t="s">
        <v>149</v>
      </c>
      <c r="C128" s="53"/>
      <c r="D128" s="53"/>
      <c r="E128" s="73">
        <f>IFERROR(VLOOKUP(B128,'[1]NUM3.1'!$H$3:$L$72,2,FALSE),0)</f>
        <v>0</v>
      </c>
      <c r="F128" s="73">
        <f>IFERROR(VLOOKUP(B128,'[1]NUM3.1'!$H$3:$L$72,3,FALSE),0)</f>
        <v>0</v>
      </c>
      <c r="G128" s="73">
        <f>IFERROR(VLOOKUP(B128,'[1]NUM3.1'!$H$3:$L$72,4,FALSE),0)</f>
        <v>1</v>
      </c>
      <c r="H128" s="73"/>
      <c r="I128" s="73"/>
      <c r="J128" s="73"/>
      <c r="K128" s="73"/>
      <c r="L128" s="73"/>
      <c r="M128" s="73"/>
      <c r="N128" s="73"/>
      <c r="O128" s="73"/>
      <c r="P128" s="73"/>
      <c r="Q128" s="12">
        <f t="shared" si="73"/>
        <v>1</v>
      </c>
      <c r="R128" s="73">
        <f>IFERROR(VLOOKUP(B128,'[1]DEN3.1'!$H$3:$L$72,2,FALSE),0)</f>
        <v>0</v>
      </c>
      <c r="S128" s="73">
        <f>IFERROR(VLOOKUP(B128,'[1]DEN3.1'!$H$3:$L$72,3,FALSE),0)</f>
        <v>0</v>
      </c>
      <c r="T128" s="73">
        <f>IFERROR(VLOOKUP(B128,'[1]DEN3.1'!$H$3:$L$72,4,FALSE),0)</f>
        <v>1</v>
      </c>
      <c r="U128" s="73"/>
      <c r="V128" s="73"/>
      <c r="W128" s="73"/>
      <c r="X128" s="73"/>
      <c r="Y128" s="73"/>
      <c r="Z128" s="73"/>
      <c r="AA128" s="73"/>
      <c r="AB128" s="73"/>
      <c r="AC128" s="73"/>
      <c r="AD128" s="12">
        <f t="shared" si="74"/>
        <v>1</v>
      </c>
    </row>
    <row r="129" spans="1:30" ht="15" thickBot="1" x14ac:dyDescent="0.25">
      <c r="A129" s="75" t="s">
        <v>159</v>
      </c>
      <c r="B129" s="112" t="s">
        <v>150</v>
      </c>
      <c r="C129" s="53"/>
      <c r="D129" s="53"/>
      <c r="E129" s="73">
        <f>IFERROR(VLOOKUP(B129,'[1]NUM3.1'!$H$3:$L$72,2,FALSE),0)</f>
        <v>0</v>
      </c>
      <c r="F129" s="73">
        <f>IFERROR(VLOOKUP(B129,'[1]NUM3.1'!$H$3:$L$72,3,FALSE),0)</f>
        <v>0</v>
      </c>
      <c r="G129" s="73">
        <f>IFERROR(VLOOKUP(B129,'[1]NUM3.1'!$H$3:$L$72,4,FALSE),0)</f>
        <v>0</v>
      </c>
      <c r="H129" s="73"/>
      <c r="I129" s="73"/>
      <c r="J129" s="73"/>
      <c r="K129" s="73"/>
      <c r="L129" s="73"/>
      <c r="M129" s="73"/>
      <c r="N129" s="73"/>
      <c r="O129" s="73"/>
      <c r="P129" s="73"/>
      <c r="Q129" s="12">
        <f t="shared" si="73"/>
        <v>0</v>
      </c>
      <c r="R129" s="73">
        <f>IFERROR(VLOOKUP(B129,'[1]DEN3.1'!$H$3:$L$72,2,FALSE),0)</f>
        <v>0</v>
      </c>
      <c r="S129" s="73">
        <f>IFERROR(VLOOKUP(B129,'[1]DEN3.1'!$H$3:$L$72,3,FALSE),0)</f>
        <v>0</v>
      </c>
      <c r="T129" s="73">
        <f>IFERROR(VLOOKUP(B129,'[1]DEN3.1'!$H$3:$L$72,4,FALSE),0)</f>
        <v>0</v>
      </c>
      <c r="U129" s="73"/>
      <c r="V129" s="73"/>
      <c r="W129" s="73"/>
      <c r="X129" s="73"/>
      <c r="Y129" s="73"/>
      <c r="Z129" s="73"/>
      <c r="AA129" s="73"/>
      <c r="AB129" s="73"/>
      <c r="AC129" s="73"/>
      <c r="AD129" s="12">
        <f t="shared" si="74"/>
        <v>0</v>
      </c>
    </row>
    <row r="130" spans="1:30" ht="15" thickBot="1" x14ac:dyDescent="0.25">
      <c r="A130" s="75" t="s">
        <v>159</v>
      </c>
      <c r="B130" s="112" t="s">
        <v>151</v>
      </c>
      <c r="C130" s="53"/>
      <c r="D130" s="53"/>
      <c r="E130" s="73">
        <f>IFERROR(VLOOKUP(B130,'[1]NUM3.1'!$H$3:$L$72,2,FALSE),0)</f>
        <v>0</v>
      </c>
      <c r="F130" s="73">
        <f>IFERROR(VLOOKUP(B130,'[1]NUM3.1'!$H$3:$L$72,3,FALSE),0)</f>
        <v>0</v>
      </c>
      <c r="G130" s="73">
        <f>IFERROR(VLOOKUP(B130,'[1]NUM3.1'!$H$3:$L$72,4,FALSE),0)</f>
        <v>0</v>
      </c>
      <c r="H130" s="73"/>
      <c r="I130" s="73"/>
      <c r="J130" s="73"/>
      <c r="K130" s="73"/>
      <c r="L130" s="73"/>
      <c r="M130" s="73"/>
      <c r="N130" s="73"/>
      <c r="O130" s="73"/>
      <c r="P130" s="73"/>
      <c r="Q130" s="12">
        <f>SUM(E130:P130)</f>
        <v>0</v>
      </c>
      <c r="R130" s="73">
        <f>IFERROR(VLOOKUP(B130,'[1]DEN3.1'!$H$3:$L$72,2,FALSE),0)</f>
        <v>0</v>
      </c>
      <c r="S130" s="73">
        <f>IFERROR(VLOOKUP(B130,'[1]DEN3.1'!$H$3:$L$72,3,FALSE),0)</f>
        <v>0</v>
      </c>
      <c r="T130" s="73">
        <f>IFERROR(VLOOKUP(B130,'[1]DEN3.1'!$H$3:$L$72,4,FALSE),0)</f>
        <v>0</v>
      </c>
      <c r="U130" s="73"/>
      <c r="V130" s="73"/>
      <c r="W130" s="73"/>
      <c r="X130" s="73"/>
      <c r="Y130" s="73"/>
      <c r="Z130" s="73"/>
      <c r="AA130" s="73"/>
      <c r="AB130" s="73"/>
      <c r="AC130" s="73"/>
      <c r="AD130" s="12">
        <f t="shared" si="74"/>
        <v>0</v>
      </c>
    </row>
    <row r="131" spans="1:30" ht="15" thickBot="1" x14ac:dyDescent="0.25">
      <c r="A131" s="75" t="s">
        <v>159</v>
      </c>
      <c r="B131" s="112" t="s">
        <v>152</v>
      </c>
      <c r="C131" s="53"/>
      <c r="D131" s="53"/>
      <c r="E131" s="73">
        <f>IFERROR(VLOOKUP(B131,'[1]NUM3.1'!$H$3:$L$72,2,FALSE),0)</f>
        <v>0</v>
      </c>
      <c r="F131" s="73">
        <f>IFERROR(VLOOKUP(B131,'[1]NUM3.1'!$H$3:$L$72,3,FALSE),0)</f>
        <v>0</v>
      </c>
      <c r="G131" s="73">
        <f>IFERROR(VLOOKUP(B131,'[1]NUM3.1'!$H$3:$L$72,4,FALSE),0)</f>
        <v>0</v>
      </c>
      <c r="H131" s="73"/>
      <c r="I131" s="73"/>
      <c r="J131" s="73"/>
      <c r="K131" s="73"/>
      <c r="L131" s="73"/>
      <c r="M131" s="73"/>
      <c r="N131" s="73"/>
      <c r="O131" s="73"/>
      <c r="P131" s="73"/>
      <c r="Q131" s="12">
        <f t="shared" si="73"/>
        <v>0</v>
      </c>
      <c r="R131" s="73">
        <f>IFERROR(VLOOKUP(B131,'[1]DEN3.1'!$H$3:$L$72,2,FALSE),0)</f>
        <v>0</v>
      </c>
      <c r="S131" s="73">
        <f>IFERROR(VLOOKUP(B131,'[1]DEN3.1'!$H$3:$L$72,3,FALSE),0)</f>
        <v>0</v>
      </c>
      <c r="T131" s="73">
        <f>IFERROR(VLOOKUP(B131,'[1]DEN3.1'!$H$3:$L$72,4,FALSE),0)</f>
        <v>0</v>
      </c>
      <c r="U131" s="73"/>
      <c r="V131" s="73"/>
      <c r="W131" s="73"/>
      <c r="X131" s="73"/>
      <c r="Y131" s="73"/>
      <c r="Z131" s="73"/>
      <c r="AA131" s="73"/>
      <c r="AB131" s="73"/>
      <c r="AC131" s="73"/>
      <c r="AD131" s="12">
        <f t="shared" si="74"/>
        <v>0</v>
      </c>
    </row>
    <row r="132" spans="1:30" ht="15" thickBot="1" x14ac:dyDescent="0.25">
      <c r="A132" s="75" t="s">
        <v>159</v>
      </c>
      <c r="B132" s="112" t="s">
        <v>153</v>
      </c>
      <c r="C132" s="53"/>
      <c r="D132" s="53"/>
      <c r="E132" s="73">
        <f>IFERROR(VLOOKUP(B132,'[1]NUM3.1'!$H$3:$L$72,2,FALSE),0)</f>
        <v>0</v>
      </c>
      <c r="F132" s="73">
        <f>IFERROR(VLOOKUP(B132,'[1]NUM3.1'!$H$3:$L$72,3,FALSE),0)</f>
        <v>0</v>
      </c>
      <c r="G132" s="73">
        <f>IFERROR(VLOOKUP(B132,'[1]NUM3.1'!$H$3:$L$72,4,FALSE),0)</f>
        <v>0</v>
      </c>
      <c r="H132" s="73"/>
      <c r="I132" s="73"/>
      <c r="J132" s="73"/>
      <c r="K132" s="73"/>
      <c r="L132" s="73"/>
      <c r="M132" s="73"/>
      <c r="N132" s="73"/>
      <c r="O132" s="73"/>
      <c r="P132" s="73"/>
      <c r="Q132" s="12">
        <f t="shared" si="73"/>
        <v>0</v>
      </c>
      <c r="R132" s="73">
        <f>IFERROR(VLOOKUP(B132,'[1]DEN3.1'!$H$3:$L$72,2,FALSE),0)</f>
        <v>0</v>
      </c>
      <c r="S132" s="73">
        <f>IFERROR(VLOOKUP(B132,'[1]DEN3.1'!$H$3:$L$72,3,FALSE),0)</f>
        <v>0</v>
      </c>
      <c r="T132" s="73">
        <f>IFERROR(VLOOKUP(B132,'[1]DEN3.1'!$H$3:$L$72,4,FALSE),0)</f>
        <v>0</v>
      </c>
      <c r="U132" s="73"/>
      <c r="V132" s="73"/>
      <c r="W132" s="73"/>
      <c r="X132" s="73"/>
      <c r="Y132" s="73"/>
      <c r="Z132" s="73"/>
      <c r="AA132" s="73"/>
      <c r="AB132" s="73"/>
      <c r="AC132" s="73"/>
      <c r="AD132" s="12">
        <f t="shared" si="74"/>
        <v>0</v>
      </c>
    </row>
    <row r="133" spans="1:30" ht="15" thickBot="1" x14ac:dyDescent="0.25">
      <c r="A133" s="75" t="s">
        <v>159</v>
      </c>
      <c r="B133" s="112" t="s">
        <v>154</v>
      </c>
      <c r="C133" s="53"/>
      <c r="D133" s="53"/>
      <c r="E133" s="73">
        <f>IFERROR(VLOOKUP(B133,'[1]NUM3.1'!$H$3:$L$72,2,FALSE),0)</f>
        <v>0</v>
      </c>
      <c r="F133" s="73">
        <f>IFERROR(VLOOKUP(B133,'[1]NUM3.1'!$H$3:$L$72,3,FALSE),0)</f>
        <v>0</v>
      </c>
      <c r="G133" s="73">
        <f>IFERROR(VLOOKUP(B133,'[1]NUM3.1'!$H$3:$L$72,4,FALSE),0)</f>
        <v>0</v>
      </c>
      <c r="H133" s="73"/>
      <c r="I133" s="73"/>
      <c r="J133" s="73"/>
      <c r="K133" s="73"/>
      <c r="L133" s="73"/>
      <c r="M133" s="73"/>
      <c r="N133" s="73"/>
      <c r="O133" s="73"/>
      <c r="P133" s="73"/>
      <c r="Q133" s="12">
        <f t="shared" si="73"/>
        <v>0</v>
      </c>
      <c r="R133" s="73">
        <f>IFERROR(VLOOKUP(B133,'[1]DEN3.1'!$H$3:$L$72,2,FALSE),0)</f>
        <v>0</v>
      </c>
      <c r="S133" s="73">
        <f>IFERROR(VLOOKUP(B133,'[1]DEN3.1'!$H$3:$L$72,3,FALSE),0)</f>
        <v>0</v>
      </c>
      <c r="T133" s="73">
        <f>IFERROR(VLOOKUP(B133,'[1]DEN3.1'!$H$3:$L$72,4,FALSE),0)</f>
        <v>0</v>
      </c>
      <c r="U133" s="73"/>
      <c r="V133" s="73"/>
      <c r="W133" s="73"/>
      <c r="X133" s="73"/>
      <c r="Y133" s="73"/>
      <c r="Z133" s="73"/>
      <c r="AA133" s="73"/>
      <c r="AB133" s="73"/>
      <c r="AC133" s="73"/>
      <c r="AD133" s="12">
        <f t="shared" si="74"/>
        <v>0</v>
      </c>
    </row>
    <row r="134" spans="1:30" ht="15" thickBot="1" x14ac:dyDescent="0.25">
      <c r="A134" s="75" t="s">
        <v>159</v>
      </c>
      <c r="B134" s="112" t="s">
        <v>155</v>
      </c>
      <c r="C134" s="53"/>
      <c r="D134" s="53"/>
      <c r="E134" s="73">
        <f>IFERROR(VLOOKUP(B134,'[1]NUM3.1'!$H$3:$L$72,2,FALSE),0)</f>
        <v>0</v>
      </c>
      <c r="F134" s="73">
        <f>IFERROR(VLOOKUP(B134,'[1]NUM3.1'!$H$3:$L$72,3,FALSE),0)</f>
        <v>0</v>
      </c>
      <c r="G134" s="73">
        <f>IFERROR(VLOOKUP(B134,'[1]NUM3.1'!$H$3:$L$72,4,FALSE),0)</f>
        <v>0</v>
      </c>
      <c r="H134" s="73"/>
      <c r="I134" s="73"/>
      <c r="J134" s="73"/>
      <c r="K134" s="73"/>
      <c r="L134" s="73"/>
      <c r="M134" s="73"/>
      <c r="N134" s="73"/>
      <c r="O134" s="73"/>
      <c r="P134" s="73"/>
      <c r="Q134" s="12">
        <f t="shared" si="73"/>
        <v>0</v>
      </c>
      <c r="R134" s="73">
        <f>IFERROR(VLOOKUP(B134,'[1]DEN3.1'!$H$3:$L$72,2,FALSE),0)</f>
        <v>0</v>
      </c>
      <c r="S134" s="73">
        <f>IFERROR(VLOOKUP(B134,'[1]DEN3.1'!$H$3:$L$72,3,FALSE),0)</f>
        <v>0</v>
      </c>
      <c r="T134" s="73">
        <f>IFERROR(VLOOKUP(B134,'[1]DEN3.1'!$H$3:$L$72,4,FALSE),0)</f>
        <v>0</v>
      </c>
      <c r="U134" s="73"/>
      <c r="V134" s="73"/>
      <c r="W134" s="73"/>
      <c r="X134" s="73"/>
      <c r="Y134" s="73"/>
      <c r="Z134" s="73"/>
      <c r="AA134" s="73"/>
      <c r="AB134" s="73"/>
      <c r="AC134" s="73"/>
      <c r="AD134" s="12">
        <f t="shared" si="74"/>
        <v>0</v>
      </c>
    </row>
    <row r="135" spans="1:30" ht="15" thickBot="1" x14ac:dyDescent="0.25">
      <c r="A135" s="75" t="s">
        <v>159</v>
      </c>
      <c r="B135" s="112" t="s">
        <v>156</v>
      </c>
      <c r="C135" s="53"/>
      <c r="D135" s="53"/>
      <c r="E135" s="73">
        <f>IFERROR(VLOOKUP(B135,'[1]NUM3.1'!$H$3:$L$72,2,FALSE),0)</f>
        <v>0</v>
      </c>
      <c r="F135" s="73">
        <f>IFERROR(VLOOKUP(B135,'[1]NUM3.1'!$H$3:$L$72,3,FALSE),0)</f>
        <v>0</v>
      </c>
      <c r="G135" s="73">
        <f>IFERROR(VLOOKUP(B135,'[1]NUM3.1'!$H$3:$L$72,4,FALSE),0)</f>
        <v>0</v>
      </c>
      <c r="H135" s="73"/>
      <c r="I135" s="73"/>
      <c r="J135" s="73"/>
      <c r="K135" s="73"/>
      <c r="L135" s="73"/>
      <c r="M135" s="73"/>
      <c r="N135" s="73"/>
      <c r="O135" s="73"/>
      <c r="P135" s="73"/>
      <c r="Q135" s="12">
        <f t="shared" si="73"/>
        <v>0</v>
      </c>
      <c r="R135" s="73">
        <f>IFERROR(VLOOKUP(B135,'[1]DEN3.1'!$H$3:$L$72,2,FALSE),0)</f>
        <v>0</v>
      </c>
      <c r="S135" s="73">
        <f>IFERROR(VLOOKUP(B135,'[1]DEN3.1'!$H$3:$L$72,3,FALSE),0)</f>
        <v>0</v>
      </c>
      <c r="T135" s="73">
        <f>IFERROR(VLOOKUP(B135,'[1]DEN3.1'!$H$3:$L$72,4,FALSE),0)</f>
        <v>0</v>
      </c>
      <c r="U135" s="73"/>
      <c r="V135" s="73"/>
      <c r="W135" s="73"/>
      <c r="X135" s="73"/>
      <c r="Y135" s="73"/>
      <c r="Z135" s="73"/>
      <c r="AA135" s="73"/>
      <c r="AB135" s="73"/>
      <c r="AC135" s="73"/>
      <c r="AD135" s="12">
        <f t="shared" si="74"/>
        <v>0</v>
      </c>
    </row>
    <row r="136" spans="1:30" ht="15" thickBot="1" x14ac:dyDescent="0.25">
      <c r="A136" s="75" t="s">
        <v>159</v>
      </c>
      <c r="B136" s="112" t="s">
        <v>157</v>
      </c>
      <c r="C136" s="53"/>
      <c r="D136" s="53"/>
      <c r="E136" s="73">
        <f>IFERROR(VLOOKUP(B136,'[1]NUM3.1'!$H$3:$L$72,2,FALSE),0)</f>
        <v>0</v>
      </c>
      <c r="F136" s="73">
        <f>IFERROR(VLOOKUP(B136,'[1]NUM3.1'!$H$3:$L$72,3,FALSE),0)</f>
        <v>0</v>
      </c>
      <c r="G136" s="73">
        <f>IFERROR(VLOOKUP(B136,'[1]NUM3.1'!$H$3:$L$72,4,FALSE),0)</f>
        <v>0</v>
      </c>
      <c r="H136" s="73"/>
      <c r="I136" s="73"/>
      <c r="J136" s="73"/>
      <c r="K136" s="73"/>
      <c r="L136" s="73"/>
      <c r="M136" s="73"/>
      <c r="N136" s="73"/>
      <c r="O136" s="73"/>
      <c r="P136" s="73"/>
      <c r="Q136" s="12">
        <f t="shared" si="73"/>
        <v>0</v>
      </c>
      <c r="R136" s="73">
        <f>IFERROR(VLOOKUP(B136,'[1]DEN3.1'!$H$3:$L$72,2,FALSE),0)</f>
        <v>0</v>
      </c>
      <c r="S136" s="73">
        <f>IFERROR(VLOOKUP(B136,'[1]DEN3.1'!$H$3:$L$72,3,FALSE),0)</f>
        <v>0</v>
      </c>
      <c r="T136" s="73">
        <f>IFERROR(VLOOKUP(B136,'[1]DEN3.1'!$H$3:$L$72,4,FALSE),0)</f>
        <v>0</v>
      </c>
      <c r="U136" s="73"/>
      <c r="V136" s="73"/>
      <c r="W136" s="73"/>
      <c r="X136" s="73"/>
      <c r="Y136" s="73"/>
      <c r="Z136" s="73"/>
      <c r="AA136" s="73"/>
      <c r="AB136" s="73"/>
      <c r="AC136" s="73"/>
      <c r="AD136" s="12">
        <f t="shared" si="74"/>
        <v>0</v>
      </c>
    </row>
    <row r="137" spans="1:30" ht="15" thickBot="1" x14ac:dyDescent="0.25">
      <c r="A137" s="75" t="s">
        <v>159</v>
      </c>
      <c r="B137" s="112" t="s">
        <v>158</v>
      </c>
      <c r="C137" s="53"/>
      <c r="D137" s="53"/>
      <c r="E137" s="73">
        <f>IFERROR(VLOOKUP(B137,'[1]NUM3.1'!$H$3:$L$72,2,FALSE),0)</f>
        <v>0</v>
      </c>
      <c r="F137" s="73">
        <f>IFERROR(VLOOKUP(B137,'[1]NUM3.1'!$H$3:$L$72,3,FALSE),0)</f>
        <v>0</v>
      </c>
      <c r="G137" s="73">
        <f>IFERROR(VLOOKUP(B137,'[1]NUM3.1'!$H$3:$L$72,4,FALSE),0)</f>
        <v>0</v>
      </c>
      <c r="H137" s="73"/>
      <c r="I137" s="73"/>
      <c r="J137" s="73"/>
      <c r="K137" s="73"/>
      <c r="L137" s="73"/>
      <c r="M137" s="73"/>
      <c r="N137" s="73"/>
      <c r="O137" s="73"/>
      <c r="P137" s="73"/>
      <c r="Q137" s="12">
        <f t="shared" si="73"/>
        <v>0</v>
      </c>
      <c r="R137" s="73">
        <f>IFERROR(VLOOKUP(B137,'[1]DEN3.1'!$H$3:$L$72,2,FALSE),0)</f>
        <v>0</v>
      </c>
      <c r="S137" s="73">
        <f>IFERROR(VLOOKUP(B137,'[1]DEN3.1'!$H$3:$L$72,3,FALSE),0)</f>
        <v>0</v>
      </c>
      <c r="T137" s="73">
        <f>IFERROR(VLOOKUP(B137,'[1]DEN3.1'!$H$3:$L$72,4,FALSE),0)</f>
        <v>0</v>
      </c>
      <c r="U137" s="73"/>
      <c r="V137" s="73"/>
      <c r="W137" s="73"/>
      <c r="X137" s="73"/>
      <c r="Y137" s="73"/>
      <c r="Z137" s="73"/>
      <c r="AA137" s="73"/>
      <c r="AB137" s="73"/>
      <c r="AC137" s="73"/>
      <c r="AD137" s="12">
        <f t="shared" si="74"/>
        <v>0</v>
      </c>
    </row>
    <row r="138" spans="1:30" ht="24" customHeight="1" thickBot="1" x14ac:dyDescent="0.25">
      <c r="A138" s="308" t="s">
        <v>181</v>
      </c>
      <c r="B138" s="309"/>
      <c r="C138" s="181">
        <f>+D138/Metas!H12</f>
        <v>1.0204081632653061</v>
      </c>
      <c r="D138" s="14">
        <f>+Q138/AD138</f>
        <v>1</v>
      </c>
      <c r="E138" s="46">
        <f>SUM(E125:E137)</f>
        <v>6</v>
      </c>
      <c r="F138" s="46">
        <f t="shared" ref="F138:M138" si="75">SUM(F125:F137)</f>
        <v>4</v>
      </c>
      <c r="G138" s="46">
        <f t="shared" si="75"/>
        <v>10</v>
      </c>
      <c r="H138" s="46">
        <f t="shared" si="75"/>
        <v>0</v>
      </c>
      <c r="I138" s="46">
        <f t="shared" ref="I138:J138" si="76">SUM(I125:I137)</f>
        <v>0</v>
      </c>
      <c r="J138" s="46">
        <f t="shared" si="76"/>
        <v>0</v>
      </c>
      <c r="K138" s="46">
        <f t="shared" ref="K138:L138" si="77">SUM(K125:K137)</f>
        <v>0</v>
      </c>
      <c r="L138" s="46">
        <f t="shared" si="77"/>
        <v>0</v>
      </c>
      <c r="M138" s="46">
        <f t="shared" si="75"/>
        <v>0</v>
      </c>
      <c r="N138" s="46">
        <f t="shared" ref="N138:P138" si="78">SUM(N125:N137)</f>
        <v>0</v>
      </c>
      <c r="O138" s="46">
        <f t="shared" si="78"/>
        <v>0</v>
      </c>
      <c r="P138" s="46">
        <f t="shared" si="78"/>
        <v>0</v>
      </c>
      <c r="Q138" s="9">
        <f>SUM(Q125:Q137)</f>
        <v>20</v>
      </c>
      <c r="R138" s="46">
        <f t="shared" ref="R138:U138" si="79">SUM(R125:R137)</f>
        <v>6</v>
      </c>
      <c r="S138" s="46">
        <f t="shared" si="79"/>
        <v>4</v>
      </c>
      <c r="T138" s="46">
        <f t="shared" si="79"/>
        <v>10</v>
      </c>
      <c r="U138" s="46">
        <f t="shared" si="79"/>
        <v>0</v>
      </c>
      <c r="V138" s="46">
        <f t="shared" ref="V138:W138" si="80">SUM(V125:V137)</f>
        <v>0</v>
      </c>
      <c r="W138" s="46">
        <f t="shared" si="80"/>
        <v>0</v>
      </c>
      <c r="X138" s="46">
        <f t="shared" ref="X138:Y138" si="81">SUM(X125:X137)</f>
        <v>0</v>
      </c>
      <c r="Y138" s="46">
        <f t="shared" si="81"/>
        <v>0</v>
      </c>
      <c r="Z138" s="46">
        <f t="shared" ref="Z138:AA138" si="82">SUM(Z125:Z137)</f>
        <v>0</v>
      </c>
      <c r="AA138" s="46">
        <f t="shared" si="82"/>
        <v>0</v>
      </c>
      <c r="AB138" s="46">
        <f t="shared" ref="AB138:AC138" si="83">SUM(AB125:AB137)</f>
        <v>0</v>
      </c>
      <c r="AC138" s="46">
        <f t="shared" si="83"/>
        <v>0</v>
      </c>
      <c r="AD138" s="9">
        <f>SUM(AD125:AD137)</f>
        <v>20</v>
      </c>
    </row>
    <row r="139" spans="1:30" ht="15" thickBot="1" x14ac:dyDescent="0.25">
      <c r="A139" s="75" t="s">
        <v>164</v>
      </c>
      <c r="B139" s="112" t="s">
        <v>160</v>
      </c>
      <c r="C139" s="53"/>
      <c r="D139" s="53"/>
      <c r="E139" s="73">
        <f>IFERROR(VLOOKUP(B139,'[1]NUM3.1'!$H$3:$L$72,2,FALSE),0)</f>
        <v>3</v>
      </c>
      <c r="F139" s="73">
        <f>IFERROR(VLOOKUP(B139,'[1]NUM3.1'!$H$3:$L$72,3,FALSE),0)</f>
        <v>2</v>
      </c>
      <c r="G139" s="73">
        <f>IFERROR(VLOOKUP(B139,'[1]NUM3.1'!$H$3:$L$72,4,FALSE),0)</f>
        <v>4</v>
      </c>
      <c r="H139" s="73"/>
      <c r="I139" s="73"/>
      <c r="J139" s="73"/>
      <c r="K139" s="73"/>
      <c r="L139" s="73"/>
      <c r="M139" s="73"/>
      <c r="N139" s="73"/>
      <c r="O139" s="73"/>
      <c r="P139" s="73"/>
      <c r="Q139" s="12">
        <f>SUM(E139:P139)</f>
        <v>9</v>
      </c>
      <c r="R139" s="73">
        <f>IFERROR(VLOOKUP(B139,'[1]DEN3.1'!$H$3:$L$72,2,FALSE),0)</f>
        <v>3</v>
      </c>
      <c r="S139" s="73">
        <f>IFERROR(VLOOKUP(B139,'[1]DEN3.1'!$H$3:$L$72,3,FALSE),0)</f>
        <v>2</v>
      </c>
      <c r="T139" s="73">
        <f>IFERROR(VLOOKUP(B139,'[1]DEN3.1'!$H$3:$L$72,4,FALSE),0)</f>
        <v>4</v>
      </c>
      <c r="U139" s="73"/>
      <c r="V139" s="73"/>
      <c r="W139" s="73"/>
      <c r="X139" s="73"/>
      <c r="Y139" s="73"/>
      <c r="Z139" s="73"/>
      <c r="AA139" s="73"/>
      <c r="AB139" s="73"/>
      <c r="AC139" s="73"/>
      <c r="AD139" s="12">
        <f>SUM(R139:AC139)</f>
        <v>9</v>
      </c>
    </row>
    <row r="140" spans="1:30" ht="15" thickBot="1" x14ac:dyDescent="0.25">
      <c r="A140" s="75" t="s">
        <v>164</v>
      </c>
      <c r="B140" s="112" t="s">
        <v>161</v>
      </c>
      <c r="C140" s="53"/>
      <c r="D140" s="53"/>
      <c r="E140" s="73">
        <f>IFERROR(VLOOKUP(B140,'[1]NUM3.1'!$H$3:$L$72,2,FALSE),0)</f>
        <v>0</v>
      </c>
      <c r="F140" s="73">
        <f>IFERROR(VLOOKUP(B140,'[1]NUM3.1'!$H$3:$L$72,3,FALSE),0)</f>
        <v>0</v>
      </c>
      <c r="G140" s="73">
        <f>IFERROR(VLOOKUP(B140,'[1]NUM3.1'!$H$3:$L$72,4,FALSE),0)</f>
        <v>0</v>
      </c>
      <c r="H140" s="73"/>
      <c r="I140" s="73"/>
      <c r="J140" s="73"/>
      <c r="K140" s="73"/>
      <c r="L140" s="73"/>
      <c r="M140" s="73"/>
      <c r="N140" s="73"/>
      <c r="O140" s="73"/>
      <c r="P140" s="73"/>
      <c r="Q140" s="12">
        <f>SUM(E140:P140)</f>
        <v>0</v>
      </c>
      <c r="R140" s="73">
        <f>IFERROR(VLOOKUP(B140,'[1]DEN3.1'!$H$3:$L$72,2,FALSE),0)</f>
        <v>0</v>
      </c>
      <c r="S140" s="73">
        <f>IFERROR(VLOOKUP(B140,'[1]DEN3.1'!$H$3:$L$72,3,FALSE),0)</f>
        <v>0</v>
      </c>
      <c r="T140" s="73">
        <f>IFERROR(VLOOKUP(B140,'[1]DEN3.1'!$H$3:$L$72,4,FALSE),0)</f>
        <v>0</v>
      </c>
      <c r="U140" s="73"/>
      <c r="V140" s="73"/>
      <c r="W140" s="73"/>
      <c r="X140" s="73"/>
      <c r="Y140" s="73"/>
      <c r="Z140" s="73"/>
      <c r="AA140" s="73"/>
      <c r="AB140" s="73"/>
      <c r="AC140" s="73"/>
      <c r="AD140" s="12">
        <f>SUM(R140:AC140)</f>
        <v>0</v>
      </c>
    </row>
    <row r="141" spans="1:30" ht="15" thickBot="1" x14ac:dyDescent="0.25">
      <c r="A141" s="75" t="s">
        <v>164</v>
      </c>
      <c r="B141" s="112" t="s">
        <v>162</v>
      </c>
      <c r="C141" s="53"/>
      <c r="D141" s="53"/>
      <c r="E141" s="73">
        <f>IFERROR(VLOOKUP(B141,'[1]NUM3.1'!$H$3:$L$72,2,FALSE),0)</f>
        <v>0</v>
      </c>
      <c r="F141" s="73">
        <f>IFERROR(VLOOKUP(B141,'[1]NUM3.1'!$H$3:$L$72,3,FALSE),0)</f>
        <v>0</v>
      </c>
      <c r="G141" s="73">
        <f>IFERROR(VLOOKUP(B141,'[1]NUM3.1'!$H$3:$L$72,4,FALSE),0)</f>
        <v>0</v>
      </c>
      <c r="H141" s="73"/>
      <c r="I141" s="73"/>
      <c r="J141" s="73"/>
      <c r="K141" s="73"/>
      <c r="L141" s="73"/>
      <c r="M141" s="73"/>
      <c r="N141" s="73"/>
      <c r="O141" s="73"/>
      <c r="P141" s="73"/>
      <c r="Q141" s="12">
        <f>SUM(E141:P141)</f>
        <v>0</v>
      </c>
      <c r="R141" s="73">
        <f>IFERROR(VLOOKUP(B141,'[1]DEN3.1'!$H$3:$L$72,2,FALSE),0)</f>
        <v>0</v>
      </c>
      <c r="S141" s="73">
        <f>IFERROR(VLOOKUP(B141,'[1]DEN3.1'!$H$3:$L$72,3,FALSE),0)</f>
        <v>0</v>
      </c>
      <c r="T141" s="73">
        <f>IFERROR(VLOOKUP(B141,'[1]DEN3.1'!$H$3:$L$72,4,FALSE),0)</f>
        <v>0</v>
      </c>
      <c r="U141" s="73"/>
      <c r="V141" s="73"/>
      <c r="W141" s="73"/>
      <c r="X141" s="73"/>
      <c r="Y141" s="73"/>
      <c r="Z141" s="73"/>
      <c r="AA141" s="73"/>
      <c r="AB141" s="73"/>
      <c r="AC141" s="73"/>
      <c r="AD141" s="12">
        <f>SUM(R141:AC141)</f>
        <v>0</v>
      </c>
    </row>
    <row r="142" spans="1:30" ht="15" thickBot="1" x14ac:dyDescent="0.25">
      <c r="A142" s="75" t="s">
        <v>164</v>
      </c>
      <c r="B142" s="112" t="s">
        <v>163</v>
      </c>
      <c r="C142" s="53"/>
      <c r="D142" s="53"/>
      <c r="E142" s="73">
        <f>IFERROR(VLOOKUP(B142,'[1]NUM3.1'!$H$3:$L$72,2,FALSE),0)</f>
        <v>0</v>
      </c>
      <c r="F142" s="73">
        <f>IFERROR(VLOOKUP(B142,'[1]NUM3.1'!$H$3:$L$72,3,FALSE),0)</f>
        <v>0</v>
      </c>
      <c r="G142" s="73">
        <f>IFERROR(VLOOKUP(B142,'[1]NUM3.1'!$H$3:$L$72,4,FALSE),0)</f>
        <v>0</v>
      </c>
      <c r="H142" s="73"/>
      <c r="I142" s="73"/>
      <c r="J142" s="73"/>
      <c r="K142" s="73"/>
      <c r="L142" s="73"/>
      <c r="M142" s="73"/>
      <c r="N142" s="73"/>
      <c r="O142" s="73"/>
      <c r="P142" s="73"/>
      <c r="Q142" s="12">
        <f>SUM(E142:P142)</f>
        <v>0</v>
      </c>
      <c r="R142" s="73">
        <f>IFERROR(VLOOKUP(B142,'[1]DEN3.1'!$H$3:$L$72,2,FALSE),0)</f>
        <v>0</v>
      </c>
      <c r="S142" s="73">
        <f>IFERROR(VLOOKUP(B142,'[1]DEN3.1'!$H$3:$L$72,3,FALSE),0)</f>
        <v>0</v>
      </c>
      <c r="T142" s="73">
        <f>IFERROR(VLOOKUP(B142,'[1]DEN3.1'!$H$3:$L$72,4,FALSE),0)</f>
        <v>0</v>
      </c>
      <c r="U142" s="73"/>
      <c r="V142" s="73"/>
      <c r="W142" s="73"/>
      <c r="X142" s="73"/>
      <c r="Y142" s="73"/>
      <c r="Z142" s="73"/>
      <c r="AA142" s="73"/>
      <c r="AB142" s="73"/>
      <c r="AC142" s="73"/>
      <c r="AD142" s="12">
        <f>SUM(R142:AC142)</f>
        <v>0</v>
      </c>
    </row>
    <row r="143" spans="1:30" ht="15" thickBot="1" x14ac:dyDescent="0.25">
      <c r="A143" s="308" t="s">
        <v>182</v>
      </c>
      <c r="B143" s="309"/>
      <c r="C143" s="181">
        <f>+D143/Metas!H14</f>
        <v>1.0197838058331634</v>
      </c>
      <c r="D143" s="14">
        <f>+Q143/AD143</f>
        <v>1</v>
      </c>
      <c r="E143" s="46">
        <f t="shared" ref="E143:M143" si="84">SUM(E139:E142)</f>
        <v>3</v>
      </c>
      <c r="F143" s="46">
        <f t="shared" si="84"/>
        <v>2</v>
      </c>
      <c r="G143" s="46">
        <f t="shared" si="84"/>
        <v>4</v>
      </c>
      <c r="H143" s="46">
        <f t="shared" si="84"/>
        <v>0</v>
      </c>
      <c r="I143" s="46">
        <f t="shared" ref="I143:J143" si="85">SUM(I139:I142)</f>
        <v>0</v>
      </c>
      <c r="J143" s="46">
        <f t="shared" si="85"/>
        <v>0</v>
      </c>
      <c r="K143" s="46">
        <f t="shared" ref="K143:L143" si="86">SUM(K139:K142)</f>
        <v>0</v>
      </c>
      <c r="L143" s="46">
        <f t="shared" si="86"/>
        <v>0</v>
      </c>
      <c r="M143" s="46">
        <f t="shared" si="84"/>
        <v>0</v>
      </c>
      <c r="N143" s="46">
        <f t="shared" ref="N143:P143" si="87">SUM(N139:N142)</f>
        <v>0</v>
      </c>
      <c r="O143" s="46">
        <f t="shared" si="87"/>
        <v>0</v>
      </c>
      <c r="P143" s="46">
        <f t="shared" si="87"/>
        <v>0</v>
      </c>
      <c r="Q143" s="9">
        <f>SUM(Q139:Q142)</f>
        <v>9</v>
      </c>
      <c r="R143" s="46">
        <f t="shared" ref="R143:U143" si="88">SUM(R139:R142)</f>
        <v>3</v>
      </c>
      <c r="S143" s="46">
        <f t="shared" si="88"/>
        <v>2</v>
      </c>
      <c r="T143" s="46">
        <f t="shared" si="88"/>
        <v>4</v>
      </c>
      <c r="U143" s="46">
        <f t="shared" si="88"/>
        <v>0</v>
      </c>
      <c r="V143" s="46">
        <f t="shared" ref="V143:W143" si="89">SUM(V139:V142)</f>
        <v>0</v>
      </c>
      <c r="W143" s="46">
        <f t="shared" si="89"/>
        <v>0</v>
      </c>
      <c r="X143" s="46">
        <f t="shared" ref="X143:Y143" si="90">SUM(X139:X142)</f>
        <v>0</v>
      </c>
      <c r="Y143" s="46">
        <f t="shared" si="90"/>
        <v>0</v>
      </c>
      <c r="Z143" s="46">
        <f t="shared" ref="Z143:AA143" si="91">SUM(Z139:Z142)</f>
        <v>0</v>
      </c>
      <c r="AA143" s="46">
        <f t="shared" si="91"/>
        <v>0</v>
      </c>
      <c r="AB143" s="46">
        <f t="shared" ref="AB143:AC143" si="92">SUM(AB139:AB142)</f>
        <v>0</v>
      </c>
      <c r="AC143" s="46">
        <f t="shared" si="92"/>
        <v>0</v>
      </c>
      <c r="AD143" s="9">
        <f>SUM(AD139:AD142)</f>
        <v>9</v>
      </c>
    </row>
    <row r="144" spans="1:30" ht="15" thickBot="1" x14ac:dyDescent="0.25">
      <c r="A144" s="75" t="s">
        <v>172</v>
      </c>
      <c r="B144" s="112" t="s">
        <v>165</v>
      </c>
      <c r="C144" s="53"/>
      <c r="D144" s="53"/>
      <c r="E144" s="73">
        <f>IFERROR(VLOOKUP(B144,'[1]NUM3.1'!$H$3:$L$72,2,FALSE),0)</f>
        <v>0</v>
      </c>
      <c r="F144" s="73">
        <f>IFERROR(VLOOKUP(B144,'[1]NUM3.1'!$H$3:$L$72,3,FALSE),0)</f>
        <v>0</v>
      </c>
      <c r="G144" s="73">
        <f>IFERROR(VLOOKUP(B144,'[1]NUM3.1'!$H$3:$L$72,4,FALSE),0)</f>
        <v>0</v>
      </c>
      <c r="H144" s="73"/>
      <c r="I144" s="73"/>
      <c r="J144" s="73"/>
      <c r="K144" s="73"/>
      <c r="L144" s="73"/>
      <c r="M144" s="73"/>
      <c r="N144" s="73"/>
      <c r="O144" s="73"/>
      <c r="P144" s="73"/>
      <c r="Q144" s="12">
        <f t="shared" ref="Q144:Q149" si="93">SUM(E144:P144)</f>
        <v>0</v>
      </c>
      <c r="R144" s="73">
        <f>IFERROR(VLOOKUP(B144,'[1]DEN3.1'!$H$3:$L$72,2,FALSE),0)</f>
        <v>0</v>
      </c>
      <c r="S144" s="73">
        <f>IFERROR(VLOOKUP(B144,'[1]DEN3.1'!$H$3:$L$72,3,FALSE),0)</f>
        <v>0</v>
      </c>
      <c r="T144" s="73">
        <f>IFERROR(VLOOKUP(B144,'[1]DEN3.1'!$H$3:$L$72,4,FALSE),0)</f>
        <v>0</v>
      </c>
      <c r="U144" s="73"/>
      <c r="V144" s="73"/>
      <c r="W144" s="73"/>
      <c r="X144" s="73"/>
      <c r="Y144" s="73"/>
      <c r="Z144" s="73"/>
      <c r="AA144" s="73"/>
      <c r="AB144" s="73"/>
      <c r="AC144" s="73"/>
      <c r="AD144" s="12">
        <f t="shared" ref="AD144:AD150" si="94">SUM(R144:AC144)</f>
        <v>0</v>
      </c>
    </row>
    <row r="145" spans="1:30" ht="15" thickBot="1" x14ac:dyDescent="0.25">
      <c r="A145" s="75" t="s">
        <v>172</v>
      </c>
      <c r="B145" s="112" t="s">
        <v>166</v>
      </c>
      <c r="C145" s="53"/>
      <c r="D145" s="53"/>
      <c r="E145" s="73">
        <f>IFERROR(VLOOKUP(B145,'[1]NUM3.1'!$H$3:$L$72,2,FALSE),0)</f>
        <v>0</v>
      </c>
      <c r="F145" s="73">
        <f>IFERROR(VLOOKUP(B145,'[1]NUM3.1'!$H$3:$L$72,3,FALSE),0)</f>
        <v>0</v>
      </c>
      <c r="G145" s="73">
        <f>IFERROR(VLOOKUP(B145,'[1]NUM3.1'!$H$3:$L$72,4,FALSE),0)</f>
        <v>0</v>
      </c>
      <c r="H145" s="73"/>
      <c r="I145" s="73"/>
      <c r="J145" s="73"/>
      <c r="K145" s="73"/>
      <c r="L145" s="73"/>
      <c r="M145" s="73"/>
      <c r="N145" s="73"/>
      <c r="O145" s="73"/>
      <c r="P145" s="73"/>
      <c r="Q145" s="12">
        <f t="shared" si="93"/>
        <v>0</v>
      </c>
      <c r="R145" s="73">
        <f>IFERROR(VLOOKUP(B145,'[1]DEN3.1'!$H$3:$L$72,2,FALSE),0)</f>
        <v>0</v>
      </c>
      <c r="S145" s="73">
        <f>IFERROR(VLOOKUP(B145,'[1]DEN3.1'!$H$3:$L$72,3,FALSE),0)</f>
        <v>0</v>
      </c>
      <c r="T145" s="73">
        <f>IFERROR(VLOOKUP(B145,'[1]DEN3.1'!$H$3:$L$72,4,FALSE),0)</f>
        <v>0</v>
      </c>
      <c r="U145" s="73"/>
      <c r="V145" s="73"/>
      <c r="W145" s="73"/>
      <c r="X145" s="73"/>
      <c r="Y145" s="73"/>
      <c r="Z145" s="73"/>
      <c r="AA145" s="73"/>
      <c r="AB145" s="73"/>
      <c r="AC145" s="73"/>
      <c r="AD145" s="12">
        <f t="shared" si="94"/>
        <v>0</v>
      </c>
    </row>
    <row r="146" spans="1:30" ht="15" thickBot="1" x14ac:dyDescent="0.25">
      <c r="A146" s="75" t="s">
        <v>172</v>
      </c>
      <c r="B146" s="112" t="s">
        <v>167</v>
      </c>
      <c r="C146" s="53"/>
      <c r="D146" s="53"/>
      <c r="E146" s="73">
        <f>IFERROR(VLOOKUP(B146,'[1]NUM3.1'!$H$3:$L$72,2,FALSE),0)</f>
        <v>0</v>
      </c>
      <c r="F146" s="73">
        <f>IFERROR(VLOOKUP(B146,'[1]NUM3.1'!$H$3:$L$72,3,FALSE),0)</f>
        <v>0</v>
      </c>
      <c r="G146" s="73">
        <f>IFERROR(VLOOKUP(B146,'[1]NUM3.1'!$H$3:$L$72,4,FALSE),0)</f>
        <v>0</v>
      </c>
      <c r="H146" s="73"/>
      <c r="I146" s="73"/>
      <c r="J146" s="73"/>
      <c r="K146" s="73"/>
      <c r="L146" s="73"/>
      <c r="M146" s="73"/>
      <c r="N146" s="73"/>
      <c r="O146" s="73"/>
      <c r="P146" s="73"/>
      <c r="Q146" s="12">
        <f t="shared" si="93"/>
        <v>0</v>
      </c>
      <c r="R146" s="73">
        <f>IFERROR(VLOOKUP(B146,'[1]DEN3.1'!$H$3:$L$72,2,FALSE),0)</f>
        <v>0</v>
      </c>
      <c r="S146" s="73">
        <f>IFERROR(VLOOKUP(B146,'[1]DEN3.1'!$H$3:$L$72,3,FALSE),0)</f>
        <v>0</v>
      </c>
      <c r="T146" s="73">
        <f>IFERROR(VLOOKUP(B146,'[1]DEN3.1'!$H$3:$L$72,4,FALSE),0)</f>
        <v>0</v>
      </c>
      <c r="U146" s="73"/>
      <c r="V146" s="73"/>
      <c r="W146" s="73"/>
      <c r="X146" s="73"/>
      <c r="Y146" s="73"/>
      <c r="Z146" s="73"/>
      <c r="AA146" s="73"/>
      <c r="AB146" s="73"/>
      <c r="AC146" s="73"/>
      <c r="AD146" s="12">
        <f t="shared" si="94"/>
        <v>0</v>
      </c>
    </row>
    <row r="147" spans="1:30" ht="15" thickBot="1" x14ac:dyDescent="0.25">
      <c r="A147" s="75" t="s">
        <v>172</v>
      </c>
      <c r="B147" s="112" t="s">
        <v>168</v>
      </c>
      <c r="C147" s="53"/>
      <c r="D147" s="53"/>
      <c r="E147" s="73">
        <f>IFERROR(VLOOKUP(B147,'[1]NUM3.1'!$H$3:$L$72,2,FALSE),0)</f>
        <v>0</v>
      </c>
      <c r="F147" s="73">
        <f>IFERROR(VLOOKUP(B147,'[1]NUM3.1'!$H$3:$L$72,3,FALSE),0)</f>
        <v>0</v>
      </c>
      <c r="G147" s="73">
        <f>IFERROR(VLOOKUP(B147,'[1]NUM3.1'!$H$3:$L$72,4,FALSE),0)</f>
        <v>0</v>
      </c>
      <c r="H147" s="73"/>
      <c r="I147" s="73"/>
      <c r="J147" s="73"/>
      <c r="K147" s="73"/>
      <c r="L147" s="73"/>
      <c r="M147" s="73"/>
      <c r="N147" s="73"/>
      <c r="O147" s="73"/>
      <c r="P147" s="73"/>
      <c r="Q147" s="12">
        <f t="shared" si="93"/>
        <v>0</v>
      </c>
      <c r="R147" s="73">
        <f>IFERROR(VLOOKUP(B147,'[1]DEN3.1'!$H$3:$L$72,2,FALSE),0)</f>
        <v>0</v>
      </c>
      <c r="S147" s="73">
        <f>IFERROR(VLOOKUP(B147,'[1]DEN3.1'!$H$3:$L$72,3,FALSE),0)</f>
        <v>0</v>
      </c>
      <c r="T147" s="73">
        <f>IFERROR(VLOOKUP(B147,'[1]DEN3.1'!$H$3:$L$72,4,FALSE),0)</f>
        <v>0</v>
      </c>
      <c r="U147" s="73"/>
      <c r="V147" s="73"/>
      <c r="W147" s="73"/>
      <c r="X147" s="73"/>
      <c r="Y147" s="73"/>
      <c r="Z147" s="73"/>
      <c r="AA147" s="73"/>
      <c r="AB147" s="73"/>
      <c r="AC147" s="73"/>
      <c r="AD147" s="12">
        <f t="shared" si="94"/>
        <v>0</v>
      </c>
    </row>
    <row r="148" spans="1:30" ht="15" thickBot="1" x14ac:dyDescent="0.25">
      <c r="A148" s="75" t="s">
        <v>172</v>
      </c>
      <c r="B148" s="112" t="s">
        <v>169</v>
      </c>
      <c r="C148" s="53"/>
      <c r="D148" s="53"/>
      <c r="E148" s="73">
        <f>IFERROR(VLOOKUP(B148,'[1]NUM3.1'!$H$3:$L$72,2,FALSE),0)</f>
        <v>0</v>
      </c>
      <c r="F148" s="73">
        <f>IFERROR(VLOOKUP(B148,'[1]NUM3.1'!$H$3:$L$72,3,FALSE),0)</f>
        <v>0</v>
      </c>
      <c r="G148" s="73">
        <f>IFERROR(VLOOKUP(B148,'[1]NUM3.1'!$H$3:$L$72,4,FALSE),0)</f>
        <v>0</v>
      </c>
      <c r="H148" s="73"/>
      <c r="I148" s="73"/>
      <c r="J148" s="73"/>
      <c r="K148" s="73"/>
      <c r="L148" s="73"/>
      <c r="M148" s="73"/>
      <c r="N148" s="73"/>
      <c r="O148" s="73"/>
      <c r="P148" s="73"/>
      <c r="Q148" s="12">
        <f t="shared" si="93"/>
        <v>0</v>
      </c>
      <c r="R148" s="73">
        <f>IFERROR(VLOOKUP(B148,'[1]DEN3.1'!$H$3:$L$72,2,FALSE),0)</f>
        <v>0</v>
      </c>
      <c r="S148" s="73">
        <f>IFERROR(VLOOKUP(B148,'[1]DEN3.1'!$H$3:$L$72,3,FALSE),0)</f>
        <v>0</v>
      </c>
      <c r="T148" s="73">
        <f>IFERROR(VLOOKUP(B148,'[1]DEN3.1'!$H$3:$L$72,4,FALSE),0)</f>
        <v>0</v>
      </c>
      <c r="U148" s="73"/>
      <c r="V148" s="73"/>
      <c r="W148" s="73"/>
      <c r="X148" s="73"/>
      <c r="Y148" s="73"/>
      <c r="Z148" s="73"/>
      <c r="AA148" s="73"/>
      <c r="AB148" s="73"/>
      <c r="AC148" s="73"/>
      <c r="AD148" s="12">
        <f t="shared" si="94"/>
        <v>0</v>
      </c>
    </row>
    <row r="149" spans="1:30" ht="15" thickBot="1" x14ac:dyDescent="0.25">
      <c r="A149" s="75" t="s">
        <v>172</v>
      </c>
      <c r="B149" s="112" t="s">
        <v>170</v>
      </c>
      <c r="C149" s="53"/>
      <c r="D149" s="53"/>
      <c r="E149" s="73">
        <f>IFERROR(VLOOKUP(B149,'[1]NUM3.1'!$H$3:$L$72,2,FALSE),0)</f>
        <v>0</v>
      </c>
      <c r="F149" s="73">
        <f>IFERROR(VLOOKUP(B149,'[1]NUM3.1'!$H$3:$L$72,3,FALSE),0)</f>
        <v>0</v>
      </c>
      <c r="G149" s="73">
        <f>IFERROR(VLOOKUP(B149,'[1]NUM3.1'!$H$3:$L$72,4,FALSE),0)</f>
        <v>0</v>
      </c>
      <c r="H149" s="73"/>
      <c r="I149" s="73"/>
      <c r="J149" s="73"/>
      <c r="K149" s="73"/>
      <c r="L149" s="73"/>
      <c r="M149" s="73"/>
      <c r="N149" s="73"/>
      <c r="O149" s="73"/>
      <c r="P149" s="73"/>
      <c r="Q149" s="12">
        <f t="shared" si="93"/>
        <v>0</v>
      </c>
      <c r="R149" s="73">
        <f>IFERROR(VLOOKUP(B149,'[1]DEN3.1'!$H$3:$L$72,2,FALSE),0)</f>
        <v>0</v>
      </c>
      <c r="S149" s="73">
        <f>IFERROR(VLOOKUP(B149,'[1]DEN3.1'!$H$3:$L$72,3,FALSE),0)</f>
        <v>0</v>
      </c>
      <c r="T149" s="73">
        <f>IFERROR(VLOOKUP(B149,'[1]DEN3.1'!$H$3:$L$72,4,FALSE),0)</f>
        <v>0</v>
      </c>
      <c r="U149" s="73"/>
      <c r="V149" s="73"/>
      <c r="W149" s="73"/>
      <c r="X149" s="73"/>
      <c r="Y149" s="73"/>
      <c r="Z149" s="73"/>
      <c r="AA149" s="73"/>
      <c r="AB149" s="73"/>
      <c r="AC149" s="73"/>
      <c r="AD149" s="12">
        <f t="shared" si="94"/>
        <v>0</v>
      </c>
    </row>
    <row r="150" spans="1:30" ht="15" thickBot="1" x14ac:dyDescent="0.25">
      <c r="A150" s="75" t="s">
        <v>172</v>
      </c>
      <c r="B150" s="112" t="s">
        <v>171</v>
      </c>
      <c r="C150" s="53"/>
      <c r="D150" s="53"/>
      <c r="E150" s="73">
        <f>IFERROR(VLOOKUP(B150,'[1]NUM3.1'!$H$3:$L$72,2,FALSE),0)</f>
        <v>0</v>
      </c>
      <c r="F150" s="73">
        <f>IFERROR(VLOOKUP(B150,'[1]NUM3.1'!$H$3:$L$72,3,FALSE),0)</f>
        <v>0</v>
      </c>
      <c r="G150" s="73">
        <f>IFERROR(VLOOKUP(B150,'[1]NUM3.1'!$H$3:$L$72,4,FALSE),0)</f>
        <v>0</v>
      </c>
      <c r="H150" s="73"/>
      <c r="I150" s="73"/>
      <c r="J150" s="73"/>
      <c r="K150" s="73"/>
      <c r="L150" s="73"/>
      <c r="M150" s="73"/>
      <c r="N150" s="73"/>
      <c r="O150" s="73"/>
      <c r="P150" s="73"/>
      <c r="Q150" s="12">
        <f>SUM(E150:P150)</f>
        <v>0</v>
      </c>
      <c r="R150" s="73">
        <f>IFERROR(VLOOKUP(B150,'[1]DEN3.1'!$H$3:$L$72,2,FALSE),0)</f>
        <v>0</v>
      </c>
      <c r="S150" s="73">
        <f>IFERROR(VLOOKUP(B150,'[1]DEN3.1'!$H$3:$L$72,3,FALSE),0)</f>
        <v>0</v>
      </c>
      <c r="T150" s="73">
        <f>IFERROR(VLOOKUP(B150,'[1]DEN3.1'!$H$3:$L$72,4,FALSE),0)</f>
        <v>0</v>
      </c>
      <c r="U150" s="73"/>
      <c r="V150" s="73"/>
      <c r="W150" s="73"/>
      <c r="X150" s="73"/>
      <c r="Y150" s="73"/>
      <c r="Z150" s="73"/>
      <c r="AA150" s="73"/>
      <c r="AB150" s="73"/>
      <c r="AC150" s="73"/>
      <c r="AD150" s="12">
        <f t="shared" si="94"/>
        <v>0</v>
      </c>
    </row>
    <row r="151" spans="1:30" ht="15" thickBot="1" x14ac:dyDescent="0.25">
      <c r="A151" s="308" t="s">
        <v>183</v>
      </c>
      <c r="B151" s="309"/>
      <c r="C151" s="181" t="e">
        <f>+D151/Metas!H15</f>
        <v>#DIV/0!</v>
      </c>
      <c r="D151" s="14" t="e">
        <f>+Q151/AD151</f>
        <v>#DIV/0!</v>
      </c>
      <c r="E151" s="46">
        <f>SUM(E144:E150)</f>
        <v>0</v>
      </c>
      <c r="F151" s="46">
        <f t="shared" ref="F151:M151" si="95">SUM(F144:F150)</f>
        <v>0</v>
      </c>
      <c r="G151" s="46">
        <f t="shared" si="95"/>
        <v>0</v>
      </c>
      <c r="H151" s="46">
        <f t="shared" si="95"/>
        <v>0</v>
      </c>
      <c r="I151" s="46">
        <f t="shared" ref="I151:J151" si="96">SUM(I144:I150)</f>
        <v>0</v>
      </c>
      <c r="J151" s="46">
        <f t="shared" si="96"/>
        <v>0</v>
      </c>
      <c r="K151" s="46">
        <f t="shared" ref="K151:L151" si="97">SUM(K144:K150)</f>
        <v>0</v>
      </c>
      <c r="L151" s="46">
        <f t="shared" si="97"/>
        <v>0</v>
      </c>
      <c r="M151" s="46">
        <f t="shared" si="95"/>
        <v>0</v>
      </c>
      <c r="N151" s="46">
        <f t="shared" ref="N151:P151" si="98">SUM(N144:N150)</f>
        <v>0</v>
      </c>
      <c r="O151" s="46">
        <f t="shared" si="98"/>
        <v>0</v>
      </c>
      <c r="P151" s="46">
        <f t="shared" si="98"/>
        <v>0</v>
      </c>
      <c r="Q151" s="9">
        <f>SUM(Q144:Q150)</f>
        <v>0</v>
      </c>
      <c r="R151" s="46">
        <f t="shared" ref="R151:U151" si="99">SUM(R144:R150)</f>
        <v>0</v>
      </c>
      <c r="S151" s="46">
        <f t="shared" si="99"/>
        <v>0</v>
      </c>
      <c r="T151" s="46">
        <f t="shared" si="99"/>
        <v>0</v>
      </c>
      <c r="U151" s="46">
        <f t="shared" si="99"/>
        <v>0</v>
      </c>
      <c r="V151" s="46">
        <f t="shared" ref="V151:W151" si="100">SUM(V144:V150)</f>
        <v>0</v>
      </c>
      <c r="W151" s="46">
        <f t="shared" si="100"/>
        <v>0</v>
      </c>
      <c r="X151" s="46">
        <f t="shared" ref="X151:Y151" si="101">SUM(X144:X150)</f>
        <v>0</v>
      </c>
      <c r="Y151" s="46">
        <f t="shared" si="101"/>
        <v>0</v>
      </c>
      <c r="Z151" s="46">
        <f t="shared" ref="Z151:AA151" si="102">SUM(Z144:Z150)</f>
        <v>0</v>
      </c>
      <c r="AA151" s="46">
        <f t="shared" si="102"/>
        <v>0</v>
      </c>
      <c r="AB151" s="46">
        <f t="shared" ref="AB151:AC151" si="103">SUM(AB144:AB150)</f>
        <v>0</v>
      </c>
      <c r="AC151" s="46">
        <f t="shared" si="103"/>
        <v>0</v>
      </c>
      <c r="AD151" s="9">
        <f>SUM(AD144:AD150)</f>
        <v>0</v>
      </c>
    </row>
    <row r="152" spans="1:30" ht="15" x14ac:dyDescent="0.25">
      <c r="B152" s="80" t="s">
        <v>188</v>
      </c>
      <c r="C152" s="192"/>
      <c r="D152" s="64"/>
      <c r="E152" s="64">
        <f>+E26+E38+E49+E64+E75+E81+E92+E111+E124+E138+E143+E151</f>
        <v>154</v>
      </c>
      <c r="F152" s="64">
        <f>+F26+F38+F49+F64+F75+F81+F92+F111+F124+F138+F143+F151</f>
        <v>164</v>
      </c>
      <c r="G152" s="64">
        <f>+G26+G38+G49+G64+G75+G81+G92+G111+G124+G138+G143+G151</f>
        <v>210</v>
      </c>
      <c r="H152" s="64">
        <f>+H26+H38+H49+H64+H75+H81+H92+H111+H124+H138+H143+H151</f>
        <v>0</v>
      </c>
      <c r="I152" s="64">
        <f t="shared" ref="I152:J152" si="104">+I26+I38+I49+I64+I75+I81+I92+I111+I124+I138+I143+I151</f>
        <v>0</v>
      </c>
      <c r="J152" s="64">
        <f t="shared" si="104"/>
        <v>0</v>
      </c>
      <c r="K152" s="64">
        <f t="shared" ref="K152:L152" si="105">+K26+K38+K49+K64+K75+K81+K92+K111+K124+K138+K143+K151</f>
        <v>0</v>
      </c>
      <c r="L152" s="64">
        <f t="shared" si="105"/>
        <v>0</v>
      </c>
      <c r="M152" s="64">
        <f t="shared" ref="M152:U152" si="106">+M26+M38+M49+M64+M75+M81+M92+M111+M124+M138+M143+M151</f>
        <v>0</v>
      </c>
      <c r="N152" s="64">
        <f t="shared" ref="N152:P152" si="107">+N26+N38+N49+N64+N75+N81+N92+N111+N124+N138+N143+N151</f>
        <v>0</v>
      </c>
      <c r="O152" s="64">
        <f t="shared" si="107"/>
        <v>0</v>
      </c>
      <c r="P152" s="64">
        <f t="shared" si="107"/>
        <v>0</v>
      </c>
      <c r="Q152" s="57">
        <f t="shared" si="106"/>
        <v>528</v>
      </c>
      <c r="R152" s="64">
        <f t="shared" si="106"/>
        <v>154</v>
      </c>
      <c r="S152" s="64">
        <f t="shared" si="106"/>
        <v>164</v>
      </c>
      <c r="T152" s="64">
        <f t="shared" si="106"/>
        <v>210</v>
      </c>
      <c r="U152" s="64">
        <f t="shared" si="106"/>
        <v>0</v>
      </c>
      <c r="V152" s="64">
        <f t="shared" ref="V152:W152" si="108">+V26+V38+V49+V64+V75+V81+V92+V111+V124+V138+V143+V151</f>
        <v>0</v>
      </c>
      <c r="W152" s="64">
        <f t="shared" si="108"/>
        <v>0</v>
      </c>
      <c r="X152" s="64">
        <f t="shared" ref="X152:Y152" si="109">+X26+X38+X49+X64+X75+X81+X92+X111+X124+X138+X143+X151</f>
        <v>0</v>
      </c>
      <c r="Y152" s="64">
        <f t="shared" si="109"/>
        <v>0</v>
      </c>
      <c r="Z152" s="64">
        <f t="shared" ref="Z152:AA152" si="110">+Z26+Z38+Z49+Z64+Z75+Z81+Z92+Z111+Z124+Z138+Z143+Z151</f>
        <v>0</v>
      </c>
      <c r="AA152" s="64">
        <f t="shared" si="110"/>
        <v>0</v>
      </c>
      <c r="AB152" s="64">
        <f t="shared" ref="AB152:AC152" si="111">+AB26+AB38+AB49+AB64+AB75+AB81+AB92+AB111+AB124+AB138+AB143+AB151</f>
        <v>0</v>
      </c>
      <c r="AC152" s="64">
        <f t="shared" si="111"/>
        <v>0</v>
      </c>
      <c r="AD152" s="57">
        <f>+AD26+AD38+AD49+AD64+AD75+AD81+AD92+AD111+AD124+AD138+AD143+AD151</f>
        <v>528</v>
      </c>
    </row>
    <row r="153" spans="1:30" x14ac:dyDescent="0.2">
      <c r="C153" s="189"/>
      <c r="D153" s="71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6:B26"/>
    <mergeCell ref="A38:B38"/>
    <mergeCell ref="A1:A10"/>
    <mergeCell ref="A124:B124"/>
    <mergeCell ref="B1:B10"/>
    <mergeCell ref="A138:B138"/>
    <mergeCell ref="A143:B143"/>
    <mergeCell ref="A151:B151"/>
    <mergeCell ref="A49:B49"/>
    <mergeCell ref="A64:B64"/>
    <mergeCell ref="A75:B75"/>
    <mergeCell ref="A81:B81"/>
    <mergeCell ref="A92:B92"/>
    <mergeCell ref="A111:B1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42578125" style="54" customWidth="1"/>
    <col min="4" max="4" width="12.28515625" style="52" bestFit="1" customWidth="1"/>
    <col min="5" max="7" width="12.42578125" style="62" bestFit="1" customWidth="1"/>
    <col min="8" max="11" width="8" style="62" bestFit="1" customWidth="1"/>
    <col min="12" max="12" width="8.7109375" style="62" bestFit="1" customWidth="1"/>
    <col min="13" max="13" width="8.5703125" style="62" bestFit="1" customWidth="1"/>
    <col min="14" max="15" width="8.7109375" style="62" bestFit="1" customWidth="1"/>
    <col min="16" max="16" width="8.140625" style="62" bestFit="1" customWidth="1"/>
    <col min="17" max="17" width="12.5703125" style="62" bestFit="1" customWidth="1"/>
    <col min="18" max="18" width="14.140625" style="52" customWidth="1"/>
    <col min="19" max="19" width="15.7109375" style="52" customWidth="1"/>
    <col min="20" max="16384" width="11.42578125" style="52"/>
  </cols>
  <sheetData>
    <row r="1" spans="1:19" s="226" customFormat="1" ht="81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31" t="s">
        <v>324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3"/>
    </row>
    <row r="2" spans="1:19" s="226" customFormat="1" ht="15" thickTop="1" x14ac:dyDescent="0.2">
      <c r="A2" s="311"/>
      <c r="B2" s="313"/>
      <c r="C2" s="286"/>
      <c r="D2" s="329"/>
      <c r="E2" s="318" t="s">
        <v>2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34" t="s">
        <v>3</v>
      </c>
      <c r="S2" s="335"/>
    </row>
    <row r="3" spans="1:19" s="226" customFormat="1" x14ac:dyDescent="0.2">
      <c r="A3" s="311"/>
      <c r="B3" s="313"/>
      <c r="C3" s="286"/>
      <c r="D3" s="329"/>
      <c r="E3" s="318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34"/>
      <c r="S3" s="335"/>
    </row>
    <row r="4" spans="1:19" s="226" customFormat="1" x14ac:dyDescent="0.2">
      <c r="A4" s="311"/>
      <c r="B4" s="313"/>
      <c r="C4" s="286"/>
      <c r="D4" s="329"/>
      <c r="E4" s="318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34"/>
      <c r="S4" s="335"/>
    </row>
    <row r="5" spans="1:19" s="226" customFormat="1" x14ac:dyDescent="0.2">
      <c r="A5" s="311"/>
      <c r="B5" s="313"/>
      <c r="C5" s="286"/>
      <c r="D5" s="329"/>
      <c r="E5" s="318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34"/>
      <c r="S5" s="335"/>
    </row>
    <row r="6" spans="1:19" s="226" customFormat="1" x14ac:dyDescent="0.2">
      <c r="A6" s="311"/>
      <c r="B6" s="313"/>
      <c r="C6" s="286"/>
      <c r="D6" s="329"/>
      <c r="E6" s="318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34"/>
      <c r="S6" s="335"/>
    </row>
    <row r="7" spans="1:19" s="226" customFormat="1" x14ac:dyDescent="0.2">
      <c r="A7" s="311"/>
      <c r="B7" s="313"/>
      <c r="C7" s="286"/>
      <c r="D7" s="329"/>
      <c r="E7" s="318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34"/>
      <c r="S7" s="335"/>
    </row>
    <row r="8" spans="1:19" s="226" customFormat="1" x14ac:dyDescent="0.2">
      <c r="A8" s="311"/>
      <c r="B8" s="313"/>
      <c r="C8" s="286"/>
      <c r="D8" s="329"/>
      <c r="E8" s="318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34"/>
      <c r="S8" s="335"/>
    </row>
    <row r="9" spans="1:19" s="226" customFormat="1" ht="15" thickBot="1" x14ac:dyDescent="0.25">
      <c r="A9" s="311"/>
      <c r="B9" s="313"/>
      <c r="C9" s="286"/>
      <c r="D9" s="329"/>
      <c r="E9" s="320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36"/>
      <c r="S9" s="337"/>
    </row>
    <row r="10" spans="1:19" s="226" customFormat="1" ht="27" customHeight="1" thickTop="1" thickBot="1" x14ac:dyDescent="0.25">
      <c r="A10" s="312"/>
      <c r="B10" s="287"/>
      <c r="C10" s="286"/>
      <c r="D10" s="330"/>
      <c r="E10" s="325" t="s">
        <v>325</v>
      </c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38" t="s">
        <v>326</v>
      </c>
      <c r="S10" s="339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9" t="s">
        <v>6</v>
      </c>
      <c r="H11" s="229" t="s">
        <v>7</v>
      </c>
      <c r="I11" s="229" t="s">
        <v>8</v>
      </c>
      <c r="J11" s="229" t="s">
        <v>9</v>
      </c>
      <c r="K11" s="229" t="s">
        <v>10</v>
      </c>
      <c r="L11" s="229" t="s">
        <v>11</v>
      </c>
      <c r="M11" s="229" t="s">
        <v>12</v>
      </c>
      <c r="N11" s="229" t="s">
        <v>13</v>
      </c>
      <c r="O11" s="229" t="s">
        <v>14</v>
      </c>
      <c r="P11" s="229" t="s">
        <v>15</v>
      </c>
      <c r="Q11" s="230" t="s">
        <v>16</v>
      </c>
      <c r="R11" s="340"/>
      <c r="S11" s="341"/>
    </row>
    <row r="12" spans="1:19" ht="15" thickBot="1" x14ac:dyDescent="0.25">
      <c r="A12" s="75" t="s">
        <v>51</v>
      </c>
      <c r="B12" s="112" t="s">
        <v>38</v>
      </c>
      <c r="C12" s="53" t="s">
        <v>390</v>
      </c>
      <c r="D12" s="53"/>
      <c r="E12" s="77">
        <f>IFERROR(VLOOKUP(B12,[1]NUM5!$H$3:$L$165,2,FALSE),0)</f>
        <v>2113</v>
      </c>
      <c r="F12" s="77">
        <f>IFERROR(VLOOKUP(B12,[1]NUM5!$H$3:$L$165,3,FALSE),0)</f>
        <v>1609</v>
      </c>
      <c r="G12" s="77">
        <f>IFERROR(VLOOKUP(B12,[1]NUM5!$H$3:$L$165,4,FALSE),0)</f>
        <v>1993</v>
      </c>
      <c r="H12" s="77"/>
      <c r="I12" s="77"/>
      <c r="J12" s="77"/>
      <c r="K12" s="77"/>
      <c r="L12" s="77"/>
      <c r="M12" s="77"/>
      <c r="N12" s="77"/>
      <c r="O12" s="77"/>
      <c r="P12" s="77"/>
      <c r="Q12" s="12">
        <f>SUM(E12:P12)</f>
        <v>5715</v>
      </c>
    </row>
    <row r="13" spans="1:19" ht="15" thickBot="1" x14ac:dyDescent="0.25">
      <c r="A13" s="75" t="s">
        <v>51</v>
      </c>
      <c r="B13" s="112" t="s">
        <v>39</v>
      </c>
      <c r="C13" s="53"/>
      <c r="D13" s="53"/>
      <c r="E13" s="77">
        <f>IFERROR(VLOOKUP(B13,[1]NUM5!$H$3:$L$165,2,FALSE),0)</f>
        <v>2264</v>
      </c>
      <c r="F13" s="77">
        <f>IFERROR(VLOOKUP(B13,[1]NUM5!$H$3:$L$165,3,FALSE),0)</f>
        <v>2250</v>
      </c>
      <c r="G13" s="77">
        <f>IFERROR(VLOOKUP(B13,[1]NUM5!$H$3:$L$165,4,FALSE),0)</f>
        <v>2721</v>
      </c>
      <c r="H13" s="77"/>
      <c r="I13" s="77"/>
      <c r="J13" s="77"/>
      <c r="K13" s="77"/>
      <c r="L13" s="77"/>
      <c r="M13" s="77"/>
      <c r="N13" s="77"/>
      <c r="O13" s="77"/>
      <c r="P13" s="77"/>
      <c r="Q13" s="12">
        <f t="shared" ref="Q13:Q24" si="0">SUM(E13:P13)</f>
        <v>7235</v>
      </c>
    </row>
    <row r="14" spans="1:19" ht="15" thickBot="1" x14ac:dyDescent="0.25">
      <c r="A14" s="75" t="s">
        <v>51</v>
      </c>
      <c r="B14" s="112" t="s">
        <v>40</v>
      </c>
      <c r="C14" s="53"/>
      <c r="D14" s="53"/>
      <c r="E14" s="77">
        <f>IFERROR(VLOOKUP(B14,[1]NUM5!$H$3:$L$165,2,FALSE),0)</f>
        <v>1988</v>
      </c>
      <c r="F14" s="77">
        <f>IFERROR(VLOOKUP(B14,[1]NUM5!$H$3:$L$165,3,FALSE),0)</f>
        <v>1764</v>
      </c>
      <c r="G14" s="77">
        <f>IFERROR(VLOOKUP(B14,[1]NUM5!$H$3:$L$165,4,FALSE),0)</f>
        <v>1810</v>
      </c>
      <c r="H14" s="77"/>
      <c r="I14" s="77"/>
      <c r="J14" s="77"/>
      <c r="K14" s="77"/>
      <c r="L14" s="77"/>
      <c r="M14" s="77"/>
      <c r="N14" s="77"/>
      <c r="O14" s="77"/>
      <c r="P14" s="77"/>
      <c r="Q14" s="12">
        <f t="shared" si="0"/>
        <v>5562</v>
      </c>
    </row>
    <row r="15" spans="1:19" ht="15" thickBot="1" x14ac:dyDescent="0.25">
      <c r="A15" s="75" t="s">
        <v>51</v>
      </c>
      <c r="B15" s="112" t="s">
        <v>41</v>
      </c>
      <c r="C15" s="53"/>
      <c r="D15" s="53"/>
      <c r="E15" s="77">
        <f>IFERROR(VLOOKUP(B15,[1]NUM5!$H$3:$L$165,2,FALSE),0)</f>
        <v>2364</v>
      </c>
      <c r="F15" s="77">
        <f>IFERROR(VLOOKUP(B15,[1]NUM5!$H$3:$L$165,3,FALSE),0)</f>
        <v>1225</v>
      </c>
      <c r="G15" s="77">
        <f>IFERROR(VLOOKUP(B15,[1]NUM5!$H$3:$L$165,4,FALSE),0)</f>
        <v>1201</v>
      </c>
      <c r="H15" s="77"/>
      <c r="I15" s="77"/>
      <c r="J15" s="77"/>
      <c r="K15" s="77"/>
      <c r="L15" s="77"/>
      <c r="M15" s="77"/>
      <c r="N15" s="77"/>
      <c r="O15" s="77"/>
      <c r="P15" s="77"/>
      <c r="Q15" s="12">
        <f t="shared" si="0"/>
        <v>4790</v>
      </c>
    </row>
    <row r="16" spans="1:19" ht="15" thickBot="1" x14ac:dyDescent="0.25">
      <c r="A16" s="75" t="s">
        <v>51</v>
      </c>
      <c r="B16" s="112" t="s">
        <v>42</v>
      </c>
      <c r="C16" s="55"/>
      <c r="D16" s="53"/>
      <c r="E16" s="77">
        <f>IFERROR(VLOOKUP(B16,[1]NUM5!$H$3:$L$165,2,FALSE),0)</f>
        <v>3277</v>
      </c>
      <c r="F16" s="77">
        <f>IFERROR(VLOOKUP(B16,[1]NUM5!$H$3:$L$165,3,FALSE),0)</f>
        <v>2869</v>
      </c>
      <c r="G16" s="77">
        <f>IFERROR(VLOOKUP(B16,[1]NUM5!$H$3:$L$165,4,FALSE),0)</f>
        <v>2830</v>
      </c>
      <c r="H16" s="77"/>
      <c r="I16" s="77"/>
      <c r="J16" s="77"/>
      <c r="K16" s="77"/>
      <c r="L16" s="77"/>
      <c r="M16" s="77"/>
      <c r="N16" s="77"/>
      <c r="O16" s="77"/>
      <c r="P16" s="77"/>
      <c r="Q16" s="12">
        <f t="shared" si="0"/>
        <v>8976</v>
      </c>
    </row>
    <row r="17" spans="1:30" ht="15" thickBot="1" x14ac:dyDescent="0.25">
      <c r="A17" s="75" t="s">
        <v>51</v>
      </c>
      <c r="B17" s="112" t="s">
        <v>43</v>
      </c>
      <c r="C17" s="53"/>
      <c r="D17" s="53"/>
      <c r="E17" s="77">
        <f>IFERROR(VLOOKUP(B17,[1]NUM5!$H$3:$L$165,2,FALSE),0)</f>
        <v>1589</v>
      </c>
      <c r="F17" s="77">
        <f>IFERROR(VLOOKUP(B17,[1]NUM5!$H$3:$L$165,3,FALSE),0)</f>
        <v>1388</v>
      </c>
      <c r="G17" s="77">
        <f>IFERROR(VLOOKUP(B17,[1]NUM5!$H$3:$L$165,4,FALSE),0)</f>
        <v>1544</v>
      </c>
      <c r="H17" s="77"/>
      <c r="I17" s="77"/>
      <c r="J17" s="77"/>
      <c r="K17" s="77"/>
      <c r="L17" s="77"/>
      <c r="M17" s="77"/>
      <c r="N17" s="77"/>
      <c r="O17" s="77"/>
      <c r="P17" s="77"/>
      <c r="Q17" s="12">
        <f t="shared" si="0"/>
        <v>4521</v>
      </c>
    </row>
    <row r="18" spans="1:30" ht="15" thickBot="1" x14ac:dyDescent="0.25">
      <c r="A18" s="75" t="s">
        <v>51</v>
      </c>
      <c r="B18" s="112" t="s">
        <v>44</v>
      </c>
      <c r="C18" s="53"/>
      <c r="D18" s="53"/>
      <c r="E18" s="77">
        <f>IFERROR(VLOOKUP(B18,[1]NUM5!$H$3:$L$165,2,FALSE),0)</f>
        <v>272</v>
      </c>
      <c r="F18" s="77">
        <f>IFERROR(VLOOKUP(B18,[1]NUM5!$H$3:$L$165,3,FALSE),0)</f>
        <v>324</v>
      </c>
      <c r="G18" s="77">
        <f>IFERROR(VLOOKUP(B18,[1]NUM5!$H$3:$L$165,4,FALSE),0)</f>
        <v>229</v>
      </c>
      <c r="H18" s="77"/>
      <c r="I18" s="77"/>
      <c r="J18" s="77"/>
      <c r="K18" s="77"/>
      <c r="L18" s="77"/>
      <c r="M18" s="77"/>
      <c r="N18" s="77"/>
      <c r="O18" s="77"/>
      <c r="P18" s="77"/>
      <c r="Q18" s="12">
        <f t="shared" si="0"/>
        <v>825</v>
      </c>
    </row>
    <row r="19" spans="1:30" ht="15" thickBot="1" x14ac:dyDescent="0.25">
      <c r="A19" s="75" t="s">
        <v>51</v>
      </c>
      <c r="B19" s="112" t="s">
        <v>45</v>
      </c>
      <c r="C19" s="53"/>
      <c r="D19" s="53"/>
      <c r="E19" s="77">
        <f>IFERROR(VLOOKUP(B19,[1]NUM5!$H$3:$L$165,2,FALSE),0)</f>
        <v>37</v>
      </c>
      <c r="F19" s="77">
        <f>IFERROR(VLOOKUP(B19,[1]NUM5!$H$3:$L$165,3,FALSE),0)</f>
        <v>33</v>
      </c>
      <c r="G19" s="77">
        <f>IFERROR(VLOOKUP(B19,[1]NUM5!$H$3:$L$165,4,FALSE),0)</f>
        <v>49</v>
      </c>
      <c r="H19" s="77"/>
      <c r="I19" s="77"/>
      <c r="J19" s="77"/>
      <c r="K19" s="77"/>
      <c r="L19" s="77"/>
      <c r="M19" s="77"/>
      <c r="N19" s="77"/>
      <c r="O19" s="77"/>
      <c r="P19" s="77"/>
      <c r="Q19" s="12">
        <f t="shared" si="0"/>
        <v>119</v>
      </c>
    </row>
    <row r="20" spans="1:30" ht="15" thickBot="1" x14ac:dyDescent="0.25">
      <c r="A20" s="75" t="s">
        <v>51</v>
      </c>
      <c r="B20" s="112" t="s">
        <v>46</v>
      </c>
      <c r="C20" s="53"/>
      <c r="D20" s="53"/>
      <c r="E20" s="77">
        <f>IFERROR(VLOOKUP(B20,[1]NUM5!$H$3:$L$165,2,FALSE),0)</f>
        <v>29</v>
      </c>
      <c r="F20" s="77">
        <f>IFERROR(VLOOKUP(B20,[1]NUM5!$H$3:$L$165,3,FALSE),0)</f>
        <v>42</v>
      </c>
      <c r="G20" s="77">
        <f>IFERROR(VLOOKUP(B20,[1]NUM5!$H$3:$L$165,4,FALSE),0)</f>
        <v>22</v>
      </c>
      <c r="H20" s="77"/>
      <c r="I20" s="77"/>
      <c r="J20" s="77"/>
      <c r="K20" s="77"/>
      <c r="L20" s="77"/>
      <c r="M20" s="77"/>
      <c r="N20" s="77"/>
      <c r="O20" s="77"/>
      <c r="P20" s="77"/>
      <c r="Q20" s="12">
        <f t="shared" si="0"/>
        <v>93</v>
      </c>
    </row>
    <row r="21" spans="1:30" ht="15" thickBot="1" x14ac:dyDescent="0.25">
      <c r="A21" s="75" t="s">
        <v>51</v>
      </c>
      <c r="B21" s="112" t="s">
        <v>47</v>
      </c>
      <c r="C21" s="56"/>
      <c r="D21" s="53"/>
      <c r="E21" s="77">
        <f>IFERROR(VLOOKUP(B21,[1]NUM5!$H$3:$L$165,2,FALSE),0)</f>
        <v>25</v>
      </c>
      <c r="F21" s="77">
        <f>IFERROR(VLOOKUP(B21,[1]NUM5!$H$3:$L$165,3,FALSE),0)</f>
        <v>50</v>
      </c>
      <c r="G21" s="77">
        <f>IFERROR(VLOOKUP(B21,[1]NUM5!$H$3:$L$165,4,FALSE),0)</f>
        <v>37</v>
      </c>
      <c r="H21" s="77"/>
      <c r="I21" s="77"/>
      <c r="J21" s="77"/>
      <c r="K21" s="77"/>
      <c r="L21" s="77"/>
      <c r="M21" s="77"/>
      <c r="N21" s="77"/>
      <c r="O21" s="77"/>
      <c r="P21" s="77"/>
      <c r="Q21" s="12">
        <f t="shared" si="0"/>
        <v>112</v>
      </c>
    </row>
    <row r="22" spans="1:30" ht="15" thickBot="1" x14ac:dyDescent="0.25">
      <c r="A22" s="75" t="s">
        <v>51</v>
      </c>
      <c r="B22" s="112" t="s">
        <v>48</v>
      </c>
      <c r="C22" s="53"/>
      <c r="D22" s="53"/>
      <c r="E22" s="77">
        <f>IFERROR(VLOOKUP(B22,[1]NUM5!$H$3:$L$165,2,FALSE),0)</f>
        <v>256</v>
      </c>
      <c r="F22" s="77">
        <f>IFERROR(VLOOKUP(B22,[1]NUM5!$H$3:$L$165,3,FALSE),0)</f>
        <v>142</v>
      </c>
      <c r="G22" s="77">
        <f>IFERROR(VLOOKUP(B22,[1]NUM5!$H$3:$L$165,4,FALSE),0)</f>
        <v>248</v>
      </c>
      <c r="H22" s="77"/>
      <c r="I22" s="77"/>
      <c r="J22" s="77"/>
      <c r="K22" s="77"/>
      <c r="L22" s="77"/>
      <c r="M22" s="77"/>
      <c r="N22" s="77"/>
      <c r="O22" s="77"/>
      <c r="P22" s="77"/>
      <c r="Q22" s="12">
        <f t="shared" si="0"/>
        <v>646</v>
      </c>
    </row>
    <row r="23" spans="1:30" ht="15" thickBot="1" x14ac:dyDescent="0.25">
      <c r="A23" s="75" t="s">
        <v>51</v>
      </c>
      <c r="B23" s="112" t="s">
        <v>49</v>
      </c>
      <c r="C23" s="53"/>
      <c r="D23" s="53"/>
      <c r="E23" s="77">
        <f>IFERROR(VLOOKUP(B23,[1]NUM5!$H$3:$L$165,2,FALSE),0)</f>
        <v>129</v>
      </c>
      <c r="F23" s="77">
        <f>IFERROR(VLOOKUP(B23,[1]NUM5!$H$3:$L$165,3,FALSE),0)</f>
        <v>61</v>
      </c>
      <c r="G23" s="77">
        <f>IFERROR(VLOOKUP(B23,[1]NUM5!$H$3:$L$165,4,FALSE),0)</f>
        <v>234</v>
      </c>
      <c r="H23" s="77"/>
      <c r="I23" s="77"/>
      <c r="J23" s="77"/>
      <c r="K23" s="77"/>
      <c r="L23" s="77"/>
      <c r="M23" s="77"/>
      <c r="N23" s="77"/>
      <c r="O23" s="77"/>
      <c r="P23" s="77"/>
      <c r="Q23" s="12">
        <f t="shared" si="0"/>
        <v>424</v>
      </c>
      <c r="U23" s="58"/>
    </row>
    <row r="24" spans="1:30" ht="15" thickBot="1" x14ac:dyDescent="0.25">
      <c r="A24" s="75" t="s">
        <v>51</v>
      </c>
      <c r="B24" s="112" t="s">
        <v>50</v>
      </c>
      <c r="C24" s="53"/>
      <c r="D24" s="53"/>
      <c r="E24" s="77">
        <f>IFERROR(VLOOKUP(B24,[1]NUM5!$H$3:$L$165,2,FALSE),0)</f>
        <v>185</v>
      </c>
      <c r="F24" s="77">
        <f>IFERROR(VLOOKUP(B24,[1]NUM5!$H$3:$L$165,3,FALSE),0)</f>
        <v>70</v>
      </c>
      <c r="G24" s="77">
        <f>IFERROR(VLOOKUP(B24,[1]NUM5!$H$3:$L$165,4,FALSE),0)</f>
        <v>155</v>
      </c>
      <c r="H24" s="77"/>
      <c r="I24" s="77"/>
      <c r="J24" s="77"/>
      <c r="K24" s="77"/>
      <c r="L24" s="77"/>
      <c r="M24" s="77"/>
      <c r="N24" s="77"/>
      <c r="O24" s="77"/>
      <c r="P24" s="77"/>
      <c r="Q24" s="12">
        <f t="shared" si="0"/>
        <v>410</v>
      </c>
    </row>
    <row r="25" spans="1:30" ht="15" thickBot="1" x14ac:dyDescent="0.25">
      <c r="A25" s="72" t="s">
        <v>51</v>
      </c>
      <c r="B25" s="112" t="s">
        <v>389</v>
      </c>
      <c r="C25" s="53"/>
      <c r="D25" s="53"/>
      <c r="E25" s="77">
        <f>IFERROR(VLOOKUP(B25,[1]NUM5!$H$3:$L$165,2,FALSE),0)</f>
        <v>177</v>
      </c>
      <c r="F25" s="77">
        <f>IFERROR(VLOOKUP(B25,[1]NUM5!$H$3:$L$165,3,FALSE),0)</f>
        <v>225</v>
      </c>
      <c r="G25" s="77">
        <f>IFERROR(VLOOKUP(B25,[1]NUM5!$H$3:$L$165,4,FALSE),0)</f>
        <v>242</v>
      </c>
      <c r="H25" s="77"/>
      <c r="I25" s="77"/>
      <c r="J25" s="77"/>
      <c r="K25" s="77"/>
      <c r="L25" s="77"/>
      <c r="M25" s="77"/>
      <c r="N25" s="77"/>
      <c r="O25" s="77"/>
      <c r="P25" s="77"/>
      <c r="Q25" s="12">
        <f t="shared" ref="Q25" si="1">SUM(E25:P25)</f>
        <v>644</v>
      </c>
    </row>
    <row r="26" spans="1:30" ht="15" thickBot="1" x14ac:dyDescent="0.25">
      <c r="A26" s="342" t="s">
        <v>173</v>
      </c>
      <c r="B26" s="343"/>
      <c r="C26" s="181">
        <f>+D26/Metas!I10</f>
        <v>0.23036004161565216</v>
      </c>
      <c r="D26" s="83">
        <f>+Q26/R26</f>
        <v>0.20962763787024347</v>
      </c>
      <c r="E26" s="63">
        <f>SUM(E12:E25)</f>
        <v>14705</v>
      </c>
      <c r="F26" s="63">
        <f t="shared" ref="F26:N26" si="2">SUM(F12:F25)</f>
        <v>12052</v>
      </c>
      <c r="G26" s="63">
        <f t="shared" si="2"/>
        <v>13315</v>
      </c>
      <c r="H26" s="63">
        <f t="shared" si="2"/>
        <v>0</v>
      </c>
      <c r="I26" s="63">
        <f t="shared" si="2"/>
        <v>0</v>
      </c>
      <c r="J26" s="63">
        <f t="shared" si="2"/>
        <v>0</v>
      </c>
      <c r="K26" s="63">
        <f t="shared" si="2"/>
        <v>0</v>
      </c>
      <c r="L26" s="63">
        <f t="shared" si="2"/>
        <v>0</v>
      </c>
      <c r="M26" s="63">
        <f t="shared" si="2"/>
        <v>0</v>
      </c>
      <c r="N26" s="63">
        <f t="shared" si="2"/>
        <v>0</v>
      </c>
      <c r="O26" s="63">
        <f t="shared" ref="O26" si="3">SUM(O12:O25)</f>
        <v>0</v>
      </c>
      <c r="P26" s="63">
        <f t="shared" ref="P26" si="4">SUM(P12:P25)</f>
        <v>0</v>
      </c>
      <c r="Q26" s="84">
        <f>SUM(Q12:Q25)</f>
        <v>40072</v>
      </c>
      <c r="R26" s="344">
        <v>191158</v>
      </c>
      <c r="S26" s="345"/>
      <c r="T26" s="68"/>
      <c r="Z26" s="52">
        <f>SUM(Z12:Z25)</f>
        <v>0</v>
      </c>
      <c r="AA26" s="52">
        <f>SUM(AA12:AA25)</f>
        <v>0</v>
      </c>
      <c r="AB26" s="52">
        <f>SUM(AB12:AB25)</f>
        <v>0</v>
      </c>
      <c r="AC26" s="52">
        <f>SUM(AC12:AC25)</f>
        <v>0</v>
      </c>
      <c r="AD26" s="52">
        <f>SUM(AD12:AD25)</f>
        <v>0</v>
      </c>
    </row>
    <row r="27" spans="1:30" ht="15" thickBot="1" x14ac:dyDescent="0.25">
      <c r="A27" s="75" t="s">
        <v>52</v>
      </c>
      <c r="B27" s="112" t="s">
        <v>53</v>
      </c>
      <c r="C27" s="53"/>
      <c r="D27" s="69"/>
      <c r="E27" s="77">
        <f>IFERROR(VLOOKUP(B27,[1]NUM5!$H$3:$L$165,2,FALSE),0)</f>
        <v>2438</v>
      </c>
      <c r="F27" s="77">
        <f>IFERROR(VLOOKUP(B27,[1]NUM5!$H$3:$L$165,3,FALSE),0)</f>
        <v>3777</v>
      </c>
      <c r="G27" s="77">
        <f>IFERROR(VLOOKUP(B27,[1]NUM5!$H$3:$L$165,4,FALSE),0)</f>
        <v>3062</v>
      </c>
      <c r="H27" s="77"/>
      <c r="I27" s="77"/>
      <c r="J27" s="77"/>
      <c r="K27" s="77"/>
      <c r="L27" s="77"/>
      <c r="M27" s="77"/>
      <c r="N27" s="77"/>
      <c r="O27" s="77"/>
      <c r="P27" s="77"/>
      <c r="Q27" s="12">
        <f t="shared" ref="Q27:Q37" si="5">SUM(E27:P27)</f>
        <v>9277</v>
      </c>
      <c r="U27" s="70"/>
    </row>
    <row r="28" spans="1:30" ht="15" thickBot="1" x14ac:dyDescent="0.25">
      <c r="A28" s="75" t="s">
        <v>52</v>
      </c>
      <c r="B28" s="112" t="s">
        <v>54</v>
      </c>
      <c r="C28" s="53"/>
      <c r="D28" s="69"/>
      <c r="E28" s="77">
        <f>IFERROR(VLOOKUP(B28,[1]NUM5!$H$3:$L$165,2,FALSE),0)</f>
        <v>3492</v>
      </c>
      <c r="F28" s="77">
        <f>IFERROR(VLOOKUP(B28,[1]NUM5!$H$3:$L$165,3,FALSE),0)</f>
        <v>3431</v>
      </c>
      <c r="G28" s="77">
        <f>IFERROR(VLOOKUP(B28,[1]NUM5!$H$3:$L$165,4,FALSE),0)</f>
        <v>3871</v>
      </c>
      <c r="H28" s="77"/>
      <c r="I28" s="77"/>
      <c r="J28" s="77"/>
      <c r="K28" s="77"/>
      <c r="L28" s="77"/>
      <c r="M28" s="77"/>
      <c r="N28" s="77"/>
      <c r="O28" s="77"/>
      <c r="P28" s="77"/>
      <c r="Q28" s="12">
        <f t="shared" si="5"/>
        <v>10794</v>
      </c>
    </row>
    <row r="29" spans="1:30" ht="15" thickBot="1" x14ac:dyDescent="0.25">
      <c r="A29" s="75" t="s">
        <v>52</v>
      </c>
      <c r="B29" s="112" t="s">
        <v>55</v>
      </c>
      <c r="C29" s="53"/>
      <c r="D29" s="69"/>
      <c r="E29" s="77">
        <f>IFERROR(VLOOKUP(B29,[1]NUM5!$H$3:$L$165,2,FALSE),0)</f>
        <v>3908</v>
      </c>
      <c r="F29" s="77">
        <f>IFERROR(VLOOKUP(B29,[1]NUM5!$H$3:$L$165,3,FALSE),0)</f>
        <v>3676</v>
      </c>
      <c r="G29" s="77">
        <f>IFERROR(VLOOKUP(B29,[1]NUM5!$H$3:$L$165,4,FALSE),0)</f>
        <v>3240</v>
      </c>
      <c r="H29" s="77"/>
      <c r="I29" s="77"/>
      <c r="J29" s="77"/>
      <c r="K29" s="77"/>
      <c r="L29" s="77"/>
      <c r="M29" s="77"/>
      <c r="N29" s="77"/>
      <c r="O29" s="77"/>
      <c r="P29" s="77"/>
      <c r="Q29" s="12">
        <f t="shared" si="5"/>
        <v>10824</v>
      </c>
    </row>
    <row r="30" spans="1:30" ht="15" thickBot="1" x14ac:dyDescent="0.25">
      <c r="A30" s="75" t="s">
        <v>52</v>
      </c>
      <c r="B30" s="112" t="s">
        <v>56</v>
      </c>
      <c r="C30" s="53"/>
      <c r="D30" s="69"/>
      <c r="E30" s="77">
        <f>IFERROR(VLOOKUP(B30,[1]NUM5!$H$3:$L$165,2,FALSE),0)</f>
        <v>693</v>
      </c>
      <c r="F30" s="77">
        <f>IFERROR(VLOOKUP(B30,[1]NUM5!$H$3:$L$165,3,FALSE),0)</f>
        <v>646</v>
      </c>
      <c r="G30" s="77">
        <f>IFERROR(VLOOKUP(B30,[1]NUM5!$H$3:$L$165,4,FALSE),0)</f>
        <v>714</v>
      </c>
      <c r="H30" s="77"/>
      <c r="I30" s="77"/>
      <c r="J30" s="77"/>
      <c r="K30" s="77"/>
      <c r="L30" s="77"/>
      <c r="M30" s="77"/>
      <c r="N30" s="77"/>
      <c r="O30" s="77"/>
      <c r="P30" s="77"/>
      <c r="Q30" s="12">
        <f t="shared" si="5"/>
        <v>2053</v>
      </c>
    </row>
    <row r="31" spans="1:30" ht="15" thickBot="1" x14ac:dyDescent="0.25">
      <c r="A31" s="75" t="s">
        <v>52</v>
      </c>
      <c r="B31" s="112" t="s">
        <v>57</v>
      </c>
      <c r="C31" s="53"/>
      <c r="D31" s="69"/>
      <c r="E31" s="77">
        <f>IFERROR(VLOOKUP(B31,[1]NUM5!$H$3:$L$165,2,FALSE),0)</f>
        <v>2979</v>
      </c>
      <c r="F31" s="77">
        <f>IFERROR(VLOOKUP(B31,[1]NUM5!$H$3:$L$165,3,FALSE),0)</f>
        <v>1047</v>
      </c>
      <c r="G31" s="77">
        <f>IFERROR(VLOOKUP(B31,[1]NUM5!$H$3:$L$165,4,FALSE),0)</f>
        <v>3076</v>
      </c>
      <c r="H31" s="77"/>
      <c r="I31" s="77"/>
      <c r="J31" s="77"/>
      <c r="K31" s="77"/>
      <c r="L31" s="77"/>
      <c r="M31" s="77"/>
      <c r="N31" s="77"/>
      <c r="O31" s="77"/>
      <c r="P31" s="77"/>
      <c r="Q31" s="12">
        <f t="shared" si="5"/>
        <v>7102</v>
      </c>
    </row>
    <row r="32" spans="1:30" ht="15" thickBot="1" x14ac:dyDescent="0.25">
      <c r="A32" s="75" t="s">
        <v>52</v>
      </c>
      <c r="B32" s="112" t="s">
        <v>58</v>
      </c>
      <c r="C32" s="53"/>
      <c r="D32" s="69"/>
      <c r="E32" s="77">
        <f>IFERROR(VLOOKUP(B32,[1]NUM5!$H$3:$L$165,2,FALSE),0)</f>
        <v>18</v>
      </c>
      <c r="F32" s="77">
        <f>IFERROR(VLOOKUP(B32,[1]NUM5!$H$3:$L$165,3,FALSE),0)</f>
        <v>0</v>
      </c>
      <c r="G32" s="77">
        <f>IFERROR(VLOOKUP(B32,[1]NUM5!$H$3:$L$165,4,FALSE),0)</f>
        <v>13</v>
      </c>
      <c r="H32" s="77"/>
      <c r="I32" s="77"/>
      <c r="J32" s="77"/>
      <c r="K32" s="77"/>
      <c r="L32" s="77"/>
      <c r="M32" s="77"/>
      <c r="N32" s="77"/>
      <c r="O32" s="77"/>
      <c r="P32" s="77"/>
      <c r="Q32" s="12">
        <f t="shared" si="5"/>
        <v>31</v>
      </c>
    </row>
    <row r="33" spans="1:19" ht="15" thickBot="1" x14ac:dyDescent="0.25">
      <c r="A33" s="75" t="s">
        <v>52</v>
      </c>
      <c r="B33" s="112" t="s">
        <v>59</v>
      </c>
      <c r="C33" s="53"/>
      <c r="D33" s="69"/>
      <c r="E33" s="77">
        <f>IFERROR(VLOOKUP(B33,[1]NUM5!$H$3:$L$165,2,FALSE),0)</f>
        <v>218</v>
      </c>
      <c r="F33" s="77">
        <f>IFERROR(VLOOKUP(B33,[1]NUM5!$H$3:$L$165,3,FALSE),0)</f>
        <v>226</v>
      </c>
      <c r="G33" s="77">
        <f>IFERROR(VLOOKUP(B33,[1]NUM5!$H$3:$L$165,4,FALSE),0)</f>
        <v>279</v>
      </c>
      <c r="H33" s="77"/>
      <c r="I33" s="77"/>
      <c r="J33" s="77"/>
      <c r="K33" s="77"/>
      <c r="L33" s="77"/>
      <c r="M33" s="77"/>
      <c r="N33" s="77"/>
      <c r="O33" s="77"/>
      <c r="P33" s="77"/>
      <c r="Q33" s="12">
        <f t="shared" si="5"/>
        <v>723</v>
      </c>
    </row>
    <row r="34" spans="1:19" ht="15" thickBot="1" x14ac:dyDescent="0.25">
      <c r="A34" s="75" t="s">
        <v>52</v>
      </c>
      <c r="B34" s="112" t="s">
        <v>60</v>
      </c>
      <c r="C34" s="53"/>
      <c r="D34" s="69"/>
      <c r="E34" s="77">
        <f>IFERROR(VLOOKUP(B34,[1]NUM5!$H$3:$L$165,2,FALSE),0)</f>
        <v>976</v>
      </c>
      <c r="F34" s="77">
        <f>IFERROR(VLOOKUP(B34,[1]NUM5!$H$3:$L$165,3,FALSE),0)</f>
        <v>703</v>
      </c>
      <c r="G34" s="77">
        <f>IFERROR(VLOOKUP(B34,[1]NUM5!$H$3:$L$165,4,FALSE),0)</f>
        <v>942</v>
      </c>
      <c r="H34" s="77"/>
      <c r="I34" s="77"/>
      <c r="J34" s="77"/>
      <c r="K34" s="77"/>
      <c r="L34" s="77"/>
      <c r="M34" s="77"/>
      <c r="N34" s="77"/>
      <c r="O34" s="77"/>
      <c r="P34" s="77"/>
      <c r="Q34" s="12">
        <f t="shared" si="5"/>
        <v>2621</v>
      </c>
    </row>
    <row r="35" spans="1:19" ht="15" thickBot="1" x14ac:dyDescent="0.25">
      <c r="A35" s="75" t="s">
        <v>52</v>
      </c>
      <c r="B35" s="112" t="s">
        <v>61</v>
      </c>
      <c r="C35" s="53"/>
      <c r="D35" s="69"/>
      <c r="E35" s="77">
        <f>IFERROR(VLOOKUP(B35,[1]NUM5!$H$3:$L$165,2,FALSE),0)</f>
        <v>55</v>
      </c>
      <c r="F35" s="77">
        <f>IFERROR(VLOOKUP(B35,[1]NUM5!$H$3:$L$165,3,FALSE),0)</f>
        <v>27</v>
      </c>
      <c r="G35" s="77">
        <f>IFERROR(VLOOKUP(B35,[1]NUM5!$H$3:$L$165,4,FALSE),0)</f>
        <v>44</v>
      </c>
      <c r="H35" s="77"/>
      <c r="I35" s="77"/>
      <c r="J35" s="77"/>
      <c r="K35" s="77"/>
      <c r="L35" s="77"/>
      <c r="M35" s="77"/>
      <c r="N35" s="77"/>
      <c r="O35" s="77"/>
      <c r="P35" s="77"/>
      <c r="Q35" s="12">
        <f t="shared" si="5"/>
        <v>126</v>
      </c>
    </row>
    <row r="36" spans="1:19" ht="15" thickBot="1" x14ac:dyDescent="0.25">
      <c r="A36" s="75" t="s">
        <v>52</v>
      </c>
      <c r="B36" s="112" t="s">
        <v>62</v>
      </c>
      <c r="C36" s="53"/>
      <c r="D36" s="69"/>
      <c r="E36" s="77">
        <f>IFERROR(VLOOKUP(B36,[1]NUM5!$H$3:$L$165,2,FALSE),0)</f>
        <v>419</v>
      </c>
      <c r="F36" s="77">
        <f>IFERROR(VLOOKUP(B36,[1]NUM5!$H$3:$L$165,3,FALSE),0)</f>
        <v>345</v>
      </c>
      <c r="G36" s="77">
        <f>IFERROR(VLOOKUP(B36,[1]NUM5!$H$3:$L$165,4,FALSE),0)</f>
        <v>401</v>
      </c>
      <c r="H36" s="77"/>
      <c r="I36" s="77"/>
      <c r="J36" s="77"/>
      <c r="K36" s="77"/>
      <c r="L36" s="77"/>
      <c r="M36" s="77"/>
      <c r="N36" s="77"/>
      <c r="O36" s="77"/>
      <c r="P36" s="77"/>
      <c r="Q36" s="12">
        <f t="shared" si="5"/>
        <v>1165</v>
      </c>
    </row>
    <row r="37" spans="1:19" ht="15" thickBot="1" x14ac:dyDescent="0.25">
      <c r="A37" s="75" t="s">
        <v>52</v>
      </c>
      <c r="B37" s="112" t="s">
        <v>341</v>
      </c>
      <c r="C37" s="53"/>
      <c r="D37" s="69"/>
      <c r="E37" s="77">
        <f>IFERROR(VLOOKUP(B37,[1]NUM5!$H$3:$L$165,2,FALSE),0)</f>
        <v>759</v>
      </c>
      <c r="F37" s="77">
        <f>IFERROR(VLOOKUP(B37,[1]NUM5!$H$3:$L$165,3,FALSE),0)</f>
        <v>514</v>
      </c>
      <c r="G37" s="77">
        <f>IFERROR(VLOOKUP(B37,[1]NUM5!$H$3:$L$165,4,FALSE),0)</f>
        <v>364</v>
      </c>
      <c r="H37" s="77"/>
      <c r="I37" s="77"/>
      <c r="J37" s="77"/>
      <c r="K37" s="77"/>
      <c r="L37" s="77"/>
      <c r="M37" s="77"/>
      <c r="N37" s="77"/>
      <c r="O37" s="77"/>
      <c r="P37" s="77"/>
      <c r="Q37" s="12">
        <f t="shared" si="5"/>
        <v>1637</v>
      </c>
    </row>
    <row r="38" spans="1:19" s="54" customFormat="1" ht="15" thickBot="1" x14ac:dyDescent="0.25">
      <c r="A38" s="342" t="s">
        <v>174</v>
      </c>
      <c r="B38" s="343"/>
      <c r="C38" s="181">
        <f>+D38/Metas!I8</f>
        <v>0.24859220645493452</v>
      </c>
      <c r="D38" s="83">
        <f>+Q38/R38</f>
        <v>0.24859220645493452</v>
      </c>
      <c r="E38" s="84">
        <f>SUM(E27:E37)</f>
        <v>15955</v>
      </c>
      <c r="F38" s="84">
        <f t="shared" ref="F38:G38" si="6">SUM(F27:F37)</f>
        <v>14392</v>
      </c>
      <c r="G38" s="84">
        <f t="shared" si="6"/>
        <v>16006</v>
      </c>
      <c r="H38" s="84">
        <f t="shared" ref="H38:M38" si="7">SUM(H27:H37)</f>
        <v>0</v>
      </c>
      <c r="I38" s="84">
        <f t="shared" si="7"/>
        <v>0</v>
      </c>
      <c r="J38" s="84">
        <f t="shared" si="7"/>
        <v>0</v>
      </c>
      <c r="K38" s="84">
        <f t="shared" si="7"/>
        <v>0</v>
      </c>
      <c r="L38" s="84">
        <f t="shared" si="7"/>
        <v>0</v>
      </c>
      <c r="M38" s="84">
        <f t="shared" si="7"/>
        <v>0</v>
      </c>
      <c r="N38" s="84">
        <f t="shared" ref="N38:P38" si="8">SUM(N27:N37)</f>
        <v>0</v>
      </c>
      <c r="O38" s="84">
        <f t="shared" si="8"/>
        <v>0</v>
      </c>
      <c r="P38" s="84">
        <f t="shared" si="8"/>
        <v>0</v>
      </c>
      <c r="Q38" s="84">
        <f>SUM(Q27:Q37)</f>
        <v>46353</v>
      </c>
      <c r="R38" s="346">
        <v>186462</v>
      </c>
      <c r="S38" s="347"/>
    </row>
    <row r="39" spans="1:19" ht="15" thickBot="1" x14ac:dyDescent="0.25">
      <c r="A39" s="75" t="s">
        <v>73</v>
      </c>
      <c r="B39" s="112" t="s">
        <v>63</v>
      </c>
      <c r="C39" s="53"/>
      <c r="D39" s="69"/>
      <c r="E39" s="77">
        <f>IFERROR(VLOOKUP(B39,[1]NUM5!$H$3:$L$165,2,FALSE),0)</f>
        <v>157</v>
      </c>
      <c r="F39" s="77">
        <f>IFERROR(VLOOKUP(B39,[1]NUM5!$H$3:$L$165,3,FALSE),0)</f>
        <v>92</v>
      </c>
      <c r="G39" s="77">
        <f>IFERROR(VLOOKUP(B39,[1]NUM5!$H$3:$L$165,4,FALSE),0)</f>
        <v>125</v>
      </c>
      <c r="H39" s="77"/>
      <c r="I39" s="77"/>
      <c r="J39" s="77"/>
      <c r="K39" s="77"/>
      <c r="L39" s="77"/>
      <c r="M39" s="77"/>
      <c r="N39" s="77"/>
      <c r="O39" s="77"/>
      <c r="P39" s="77"/>
      <c r="Q39" s="12">
        <f t="shared" ref="Q39:Q48" si="9">SUM(E39:P39)</f>
        <v>374</v>
      </c>
    </row>
    <row r="40" spans="1:19" ht="15" thickBot="1" x14ac:dyDescent="0.25">
      <c r="A40" s="75" t="s">
        <v>73</v>
      </c>
      <c r="B40" s="112" t="s">
        <v>64</v>
      </c>
      <c r="C40" s="53"/>
      <c r="D40" s="69"/>
      <c r="E40" s="77">
        <f>IFERROR(VLOOKUP(B40,[1]NUM5!$H$3:$L$165,2,FALSE),0)</f>
        <v>88</v>
      </c>
      <c r="F40" s="77">
        <f>IFERROR(VLOOKUP(B40,[1]NUM5!$H$3:$L$165,3,FALSE),0)</f>
        <v>60</v>
      </c>
      <c r="G40" s="77">
        <f>IFERROR(VLOOKUP(B40,[1]NUM5!$H$3:$L$165,4,FALSE),0)</f>
        <v>65</v>
      </c>
      <c r="H40" s="77"/>
      <c r="I40" s="77"/>
      <c r="J40" s="77"/>
      <c r="K40" s="77"/>
      <c r="L40" s="77"/>
      <c r="M40" s="77"/>
      <c r="N40" s="77"/>
      <c r="O40" s="77"/>
      <c r="P40" s="77"/>
      <c r="Q40" s="12">
        <f t="shared" si="9"/>
        <v>213</v>
      </c>
    </row>
    <row r="41" spans="1:19" ht="15" thickBot="1" x14ac:dyDescent="0.25">
      <c r="A41" s="75" t="s">
        <v>73</v>
      </c>
      <c r="B41" s="112" t="s">
        <v>65</v>
      </c>
      <c r="C41" s="53"/>
      <c r="D41" s="69"/>
      <c r="E41" s="77">
        <f>IFERROR(VLOOKUP(B41,[1]NUM5!$H$3:$L$165,2,FALSE),0)</f>
        <v>129</v>
      </c>
      <c r="F41" s="77">
        <f>IFERROR(VLOOKUP(B41,[1]NUM5!$H$3:$L$165,3,FALSE),0)</f>
        <v>110</v>
      </c>
      <c r="G41" s="77">
        <f>IFERROR(VLOOKUP(B41,[1]NUM5!$H$3:$L$165,4,FALSE),0)</f>
        <v>114</v>
      </c>
      <c r="H41" s="77"/>
      <c r="I41" s="77"/>
      <c r="J41" s="77"/>
      <c r="K41" s="77"/>
      <c r="L41" s="77"/>
      <c r="M41" s="77"/>
      <c r="N41" s="77"/>
      <c r="O41" s="77"/>
      <c r="P41" s="77"/>
      <c r="Q41" s="12">
        <f t="shared" si="9"/>
        <v>353</v>
      </c>
    </row>
    <row r="42" spans="1:19" ht="15" thickBot="1" x14ac:dyDescent="0.25">
      <c r="A42" s="75" t="s">
        <v>73</v>
      </c>
      <c r="B42" s="112" t="s">
        <v>66</v>
      </c>
      <c r="C42" s="53"/>
      <c r="D42" s="69"/>
      <c r="E42" s="77">
        <f>IFERROR(VLOOKUP(B42,[1]NUM5!$H$3:$L$165,2,FALSE),0)</f>
        <v>19</v>
      </c>
      <c r="F42" s="77">
        <f>IFERROR(VLOOKUP(B42,[1]NUM5!$H$3:$L$165,3,FALSE),0)</f>
        <v>21</v>
      </c>
      <c r="G42" s="77">
        <f>IFERROR(VLOOKUP(B42,[1]NUM5!$H$3:$L$165,4,FALSE),0)</f>
        <v>19</v>
      </c>
      <c r="H42" s="77"/>
      <c r="I42" s="77"/>
      <c r="J42" s="77"/>
      <c r="K42" s="77"/>
      <c r="L42" s="77"/>
      <c r="M42" s="77"/>
      <c r="N42" s="77"/>
      <c r="O42" s="77"/>
      <c r="P42" s="77"/>
      <c r="Q42" s="12">
        <f t="shared" si="9"/>
        <v>59</v>
      </c>
    </row>
    <row r="43" spans="1:19" ht="15" thickBot="1" x14ac:dyDescent="0.25">
      <c r="A43" s="75" t="s">
        <v>73</v>
      </c>
      <c r="B43" s="112" t="s">
        <v>67</v>
      </c>
      <c r="C43" s="53"/>
      <c r="D43" s="69"/>
      <c r="E43" s="77">
        <f>IFERROR(VLOOKUP(B43,[1]NUM5!$H$3:$L$165,2,FALSE),0)</f>
        <v>94</v>
      </c>
      <c r="F43" s="77">
        <f>IFERROR(VLOOKUP(B43,[1]NUM5!$H$3:$L$165,3,FALSE),0)</f>
        <v>147</v>
      </c>
      <c r="G43" s="77">
        <f>IFERROR(VLOOKUP(B43,[1]NUM5!$H$3:$L$165,4,FALSE),0)</f>
        <v>140</v>
      </c>
      <c r="H43" s="77"/>
      <c r="I43" s="77"/>
      <c r="J43" s="77"/>
      <c r="K43" s="77"/>
      <c r="L43" s="77"/>
      <c r="M43" s="77"/>
      <c r="N43" s="77"/>
      <c r="O43" s="77"/>
      <c r="P43" s="77"/>
      <c r="Q43" s="12">
        <f t="shared" si="9"/>
        <v>381</v>
      </c>
    </row>
    <row r="44" spans="1:19" ht="15" thickBot="1" x14ac:dyDescent="0.25">
      <c r="A44" s="75" t="s">
        <v>73</v>
      </c>
      <c r="B44" s="112" t="s">
        <v>68</v>
      </c>
      <c r="C44" s="53"/>
      <c r="D44" s="69"/>
      <c r="E44" s="77">
        <f>IFERROR(VLOOKUP(B44,[1]NUM5!$H$3:$L$165,2,FALSE),0)</f>
        <v>127</v>
      </c>
      <c r="F44" s="77">
        <f>IFERROR(VLOOKUP(B44,[1]NUM5!$H$3:$L$165,3,FALSE),0)</f>
        <v>75</v>
      </c>
      <c r="G44" s="77">
        <f>IFERROR(VLOOKUP(B44,[1]NUM5!$H$3:$L$165,4,FALSE),0)</f>
        <v>90</v>
      </c>
      <c r="H44" s="77"/>
      <c r="I44" s="77"/>
      <c r="J44" s="77"/>
      <c r="K44" s="77"/>
      <c r="L44" s="77"/>
      <c r="M44" s="77"/>
      <c r="N44" s="77"/>
      <c r="O44" s="77"/>
      <c r="P44" s="77"/>
      <c r="Q44" s="12">
        <f t="shared" si="9"/>
        <v>292</v>
      </c>
    </row>
    <row r="45" spans="1:19" ht="15" thickBot="1" x14ac:dyDescent="0.25">
      <c r="A45" s="75" t="s">
        <v>73</v>
      </c>
      <c r="B45" s="112" t="s">
        <v>69</v>
      </c>
      <c r="C45" s="53"/>
      <c r="D45" s="69"/>
      <c r="E45" s="77">
        <f>IFERROR(VLOOKUP(B45,[1]NUM5!$H$3:$L$165,2,FALSE),0)</f>
        <v>113</v>
      </c>
      <c r="F45" s="77">
        <f>IFERROR(VLOOKUP(B45,[1]NUM5!$H$3:$L$165,3,FALSE),0)</f>
        <v>112</v>
      </c>
      <c r="G45" s="77">
        <f>IFERROR(VLOOKUP(B45,[1]NUM5!$H$3:$L$165,4,FALSE),0)</f>
        <v>99</v>
      </c>
      <c r="H45" s="77"/>
      <c r="I45" s="77"/>
      <c r="J45" s="77"/>
      <c r="K45" s="77"/>
      <c r="L45" s="77"/>
      <c r="M45" s="77"/>
      <c r="N45" s="77"/>
      <c r="O45" s="77"/>
      <c r="P45" s="77"/>
      <c r="Q45" s="12">
        <f t="shared" si="9"/>
        <v>324</v>
      </c>
    </row>
    <row r="46" spans="1:19" ht="15" thickBot="1" x14ac:dyDescent="0.25">
      <c r="A46" s="75" t="s">
        <v>73</v>
      </c>
      <c r="B46" s="112" t="s">
        <v>70</v>
      </c>
      <c r="C46" s="53"/>
      <c r="D46" s="69"/>
      <c r="E46" s="77">
        <f>IFERROR(VLOOKUP(B46,[1]NUM5!$H$3:$L$165,2,FALSE),0)</f>
        <v>16</v>
      </c>
      <c r="F46" s="77">
        <f>IFERROR(VLOOKUP(B46,[1]NUM5!$H$3:$L$165,3,FALSE),0)</f>
        <v>36</v>
      </c>
      <c r="G46" s="77">
        <f>IFERROR(VLOOKUP(B46,[1]NUM5!$H$3:$L$165,4,FALSE),0)</f>
        <v>33</v>
      </c>
      <c r="H46" s="77"/>
      <c r="I46" s="77"/>
      <c r="J46" s="77"/>
      <c r="K46" s="77"/>
      <c r="L46" s="77"/>
      <c r="M46" s="77"/>
      <c r="N46" s="77"/>
      <c r="O46" s="77"/>
      <c r="P46" s="77"/>
      <c r="Q46" s="12">
        <f t="shared" si="9"/>
        <v>85</v>
      </c>
    </row>
    <row r="47" spans="1:19" ht="15" thickBot="1" x14ac:dyDescent="0.25">
      <c r="A47" s="75" t="s">
        <v>73</v>
      </c>
      <c r="B47" s="112" t="s">
        <v>71</v>
      </c>
      <c r="C47" s="53"/>
      <c r="D47" s="69"/>
      <c r="E47" s="77">
        <f>IFERROR(VLOOKUP(B47,[1]NUM5!$H$3:$L$165,2,FALSE),0)</f>
        <v>192</v>
      </c>
      <c r="F47" s="77">
        <f>IFERROR(VLOOKUP(B47,[1]NUM5!$H$3:$L$165,3,FALSE),0)</f>
        <v>220</v>
      </c>
      <c r="G47" s="77">
        <f>IFERROR(VLOOKUP(B47,[1]NUM5!$H$3:$L$165,4,FALSE),0)</f>
        <v>210</v>
      </c>
      <c r="H47" s="77"/>
      <c r="I47" s="77"/>
      <c r="J47" s="77"/>
      <c r="K47" s="77"/>
      <c r="L47" s="77"/>
      <c r="M47" s="77"/>
      <c r="N47" s="77"/>
      <c r="O47" s="77"/>
      <c r="P47" s="77"/>
      <c r="Q47" s="12">
        <f t="shared" si="9"/>
        <v>622</v>
      </c>
    </row>
    <row r="48" spans="1:19" ht="15" thickBot="1" x14ac:dyDescent="0.25">
      <c r="A48" s="75" t="s">
        <v>73</v>
      </c>
      <c r="B48" s="112" t="s">
        <v>72</v>
      </c>
      <c r="C48" s="53"/>
      <c r="D48" s="69"/>
      <c r="E48" s="77">
        <f>IFERROR(VLOOKUP(B48,[1]NUM5!$H$3:$L$165,2,FALSE),0)</f>
        <v>25</v>
      </c>
      <c r="F48" s="77">
        <f>IFERROR(VLOOKUP(B48,[1]NUM5!$H$3:$L$165,3,FALSE),0)</f>
        <v>30</v>
      </c>
      <c r="G48" s="77">
        <f>IFERROR(VLOOKUP(B48,[1]NUM5!$H$3:$L$165,4,FALSE),0)</f>
        <v>18</v>
      </c>
      <c r="H48" s="77"/>
      <c r="I48" s="77"/>
      <c r="J48" s="77"/>
      <c r="K48" s="77"/>
      <c r="L48" s="77"/>
      <c r="M48" s="77"/>
      <c r="N48" s="77"/>
      <c r="O48" s="77"/>
      <c r="P48" s="77"/>
      <c r="Q48" s="12">
        <f t="shared" si="9"/>
        <v>73</v>
      </c>
    </row>
    <row r="49" spans="1:19" s="54" customFormat="1" ht="15" thickBot="1" x14ac:dyDescent="0.25">
      <c r="A49" s="308" t="s">
        <v>175</v>
      </c>
      <c r="B49" s="309"/>
      <c r="C49" s="181">
        <f>+D49/Metas!I17</f>
        <v>0.20901568370566131</v>
      </c>
      <c r="D49" s="15">
        <f>+Q49/R49</f>
        <v>0.1881141153350952</v>
      </c>
      <c r="E49" s="9">
        <f>SUM(E39:E48)</f>
        <v>960</v>
      </c>
      <c r="F49" s="9">
        <f t="shared" ref="F49:H49" si="10">SUM(F39:F48)</f>
        <v>903</v>
      </c>
      <c r="G49" s="9">
        <f t="shared" si="10"/>
        <v>913</v>
      </c>
      <c r="H49" s="9">
        <f t="shared" si="10"/>
        <v>0</v>
      </c>
      <c r="I49" s="9">
        <f t="shared" ref="I49:J49" si="11">SUM(I39:I48)</f>
        <v>0</v>
      </c>
      <c r="J49" s="9">
        <f t="shared" si="11"/>
        <v>0</v>
      </c>
      <c r="K49" s="9">
        <f t="shared" ref="K49:L49" si="12">SUM(K39:K48)</f>
        <v>0</v>
      </c>
      <c r="L49" s="9">
        <f t="shared" si="12"/>
        <v>0</v>
      </c>
      <c r="M49" s="9">
        <f t="shared" ref="M49:N49" si="13">SUM(M39:M48)</f>
        <v>0</v>
      </c>
      <c r="N49" s="9">
        <f t="shared" si="13"/>
        <v>0</v>
      </c>
      <c r="O49" s="9">
        <f t="shared" ref="O49:P49" si="14">SUM(O39:O48)</f>
        <v>0</v>
      </c>
      <c r="P49" s="9">
        <f t="shared" si="14"/>
        <v>0</v>
      </c>
      <c r="Q49" s="9">
        <f>SUM(Q39:Q48)</f>
        <v>2776</v>
      </c>
      <c r="R49" s="348">
        <v>14757</v>
      </c>
      <c r="S49" s="349"/>
    </row>
    <row r="50" spans="1:19" ht="15" thickBot="1" x14ac:dyDescent="0.25">
      <c r="A50" s="113" t="s">
        <v>87</v>
      </c>
      <c r="B50" s="112" t="s">
        <v>74</v>
      </c>
      <c r="C50" s="53"/>
      <c r="D50" s="69"/>
      <c r="E50" s="77">
        <f>IFERROR(VLOOKUP(B50,[1]NUM5!$H$3:$L$165,2,FALSE),0)</f>
        <v>434</v>
      </c>
      <c r="F50" s="77">
        <f>IFERROR(VLOOKUP(B50,[1]NUM5!$H$3:$L$165,3,FALSE),0)</f>
        <v>1153</v>
      </c>
      <c r="G50" s="77">
        <f>IFERROR(VLOOKUP(B50,[1]NUM5!$H$3:$L$165,4,FALSE),0)</f>
        <v>734</v>
      </c>
      <c r="H50" s="77"/>
      <c r="I50" s="77"/>
      <c r="J50" s="77"/>
      <c r="K50" s="77"/>
      <c r="L50" s="77"/>
      <c r="M50" s="77"/>
      <c r="N50" s="77"/>
      <c r="O50" s="77"/>
      <c r="P50" s="77"/>
      <c r="Q50" s="12">
        <f t="shared" ref="Q50:Q63" si="15">SUM(E50:P50)</f>
        <v>2321</v>
      </c>
    </row>
    <row r="51" spans="1:19" ht="15" thickBot="1" x14ac:dyDescent="0.25">
      <c r="A51" s="113" t="s">
        <v>87</v>
      </c>
      <c r="B51" s="112" t="s">
        <v>75</v>
      </c>
      <c r="C51" s="53"/>
      <c r="D51" s="69"/>
      <c r="E51" s="77">
        <f>IFERROR(VLOOKUP(B51,[1]NUM5!$H$3:$L$165,2,FALSE),0)</f>
        <v>26</v>
      </c>
      <c r="F51" s="77">
        <f>IFERROR(VLOOKUP(B51,[1]NUM5!$H$3:$L$165,3,FALSE),0)</f>
        <v>61</v>
      </c>
      <c r="G51" s="77">
        <f>IFERROR(VLOOKUP(B51,[1]NUM5!$H$3:$L$165,4,FALSE),0)</f>
        <v>71</v>
      </c>
      <c r="H51" s="77"/>
      <c r="I51" s="77"/>
      <c r="J51" s="77"/>
      <c r="K51" s="77"/>
      <c r="L51" s="77"/>
      <c r="M51" s="77"/>
      <c r="N51" s="77"/>
      <c r="O51" s="77"/>
      <c r="P51" s="77"/>
      <c r="Q51" s="12">
        <f t="shared" si="15"/>
        <v>158</v>
      </c>
    </row>
    <row r="52" spans="1:19" ht="15" thickBot="1" x14ac:dyDescent="0.25">
      <c r="A52" s="113" t="s">
        <v>87</v>
      </c>
      <c r="B52" s="112" t="s">
        <v>76</v>
      </c>
      <c r="C52" s="53"/>
      <c r="D52" s="69"/>
      <c r="E52" s="77">
        <f>IFERROR(VLOOKUP(B52,[1]NUM5!$H$3:$L$165,2,FALSE),0)</f>
        <v>34</v>
      </c>
      <c r="F52" s="77">
        <f>IFERROR(VLOOKUP(B52,[1]NUM5!$H$3:$L$165,3,FALSE),0)</f>
        <v>44</v>
      </c>
      <c r="G52" s="77">
        <f>IFERROR(VLOOKUP(B52,[1]NUM5!$H$3:$L$165,4,FALSE),0)</f>
        <v>57</v>
      </c>
      <c r="H52" s="77"/>
      <c r="I52" s="77"/>
      <c r="J52" s="77"/>
      <c r="K52" s="77"/>
      <c r="L52" s="77"/>
      <c r="M52" s="77"/>
      <c r="N52" s="77"/>
      <c r="O52" s="77"/>
      <c r="P52" s="77"/>
      <c r="Q52" s="12">
        <f t="shared" si="15"/>
        <v>135</v>
      </c>
    </row>
    <row r="53" spans="1:19" ht="15" thickBot="1" x14ac:dyDescent="0.25">
      <c r="A53" s="113" t="s">
        <v>87</v>
      </c>
      <c r="B53" s="112" t="s">
        <v>77</v>
      </c>
      <c r="C53" s="53"/>
      <c r="D53" s="69"/>
      <c r="E53" s="77">
        <f>IFERROR(VLOOKUP(B53,[1]NUM5!$H$3:$L$165,2,FALSE),0)</f>
        <v>0</v>
      </c>
      <c r="F53" s="77">
        <f>IFERROR(VLOOKUP(B53,[1]NUM5!$H$3:$L$165,3,FALSE),0)</f>
        <v>46</v>
      </c>
      <c r="G53" s="77">
        <f>IFERROR(VLOOKUP(B53,[1]NUM5!$H$3:$L$165,4,FALSE),0)</f>
        <v>36</v>
      </c>
      <c r="H53" s="77"/>
      <c r="I53" s="77"/>
      <c r="J53" s="77"/>
      <c r="K53" s="77"/>
      <c r="L53" s="77"/>
      <c r="M53" s="77"/>
      <c r="N53" s="77"/>
      <c r="O53" s="77"/>
      <c r="P53" s="77"/>
      <c r="Q53" s="12">
        <f t="shared" si="15"/>
        <v>82</v>
      </c>
    </row>
    <row r="54" spans="1:19" ht="15" thickBot="1" x14ac:dyDescent="0.25">
      <c r="A54" s="113" t="s">
        <v>87</v>
      </c>
      <c r="B54" s="112" t="s">
        <v>78</v>
      </c>
      <c r="C54" s="53"/>
      <c r="D54" s="69"/>
      <c r="E54" s="77">
        <f>IFERROR(VLOOKUP(B54,[1]NUM5!$H$3:$L$165,2,FALSE),0)</f>
        <v>19</v>
      </c>
      <c r="F54" s="77">
        <f>IFERROR(VLOOKUP(B54,[1]NUM5!$H$3:$L$165,3,FALSE),0)</f>
        <v>11</v>
      </c>
      <c r="G54" s="77">
        <f>IFERROR(VLOOKUP(B54,[1]NUM5!$H$3:$L$165,4,FALSE),0)</f>
        <v>9</v>
      </c>
      <c r="H54" s="77"/>
      <c r="I54" s="77"/>
      <c r="J54" s="77"/>
      <c r="K54" s="77"/>
      <c r="L54" s="77"/>
      <c r="M54" s="77"/>
      <c r="N54" s="77"/>
      <c r="O54" s="77"/>
      <c r="P54" s="77"/>
      <c r="Q54" s="12">
        <f t="shared" si="15"/>
        <v>39</v>
      </c>
    </row>
    <row r="55" spans="1:19" ht="15" thickBot="1" x14ac:dyDescent="0.25">
      <c r="A55" s="113" t="s">
        <v>87</v>
      </c>
      <c r="B55" s="112" t="s">
        <v>79</v>
      </c>
      <c r="C55" s="53"/>
      <c r="D55" s="69"/>
      <c r="E55" s="77">
        <f>IFERROR(VLOOKUP(B55,[1]NUM5!$H$3:$L$165,2,FALSE),0)</f>
        <v>50</v>
      </c>
      <c r="F55" s="77">
        <f>IFERROR(VLOOKUP(B55,[1]NUM5!$H$3:$L$165,3,FALSE),0)</f>
        <v>46</v>
      </c>
      <c r="G55" s="77">
        <f>IFERROR(VLOOKUP(B55,[1]NUM5!$H$3:$L$165,4,FALSE),0)</f>
        <v>38</v>
      </c>
      <c r="H55" s="77"/>
      <c r="I55" s="77"/>
      <c r="J55" s="77"/>
      <c r="K55" s="77"/>
      <c r="L55" s="77"/>
      <c r="M55" s="77"/>
      <c r="N55" s="77"/>
      <c r="O55" s="77"/>
      <c r="P55" s="77"/>
      <c r="Q55" s="12">
        <f t="shared" si="15"/>
        <v>134</v>
      </c>
    </row>
    <row r="56" spans="1:19" ht="15" thickBot="1" x14ac:dyDescent="0.25">
      <c r="A56" s="113" t="s">
        <v>87</v>
      </c>
      <c r="B56" s="112" t="s">
        <v>80</v>
      </c>
      <c r="C56" s="53"/>
      <c r="D56" s="69"/>
      <c r="E56" s="77">
        <f>IFERROR(VLOOKUP(B56,[1]NUM5!$H$3:$L$165,2,FALSE),0)</f>
        <v>32</v>
      </c>
      <c r="F56" s="77">
        <f>IFERROR(VLOOKUP(B56,[1]NUM5!$H$3:$L$165,3,FALSE),0)</f>
        <v>31</v>
      </c>
      <c r="G56" s="77">
        <f>IFERROR(VLOOKUP(B56,[1]NUM5!$H$3:$L$165,4,FALSE),0)</f>
        <v>61</v>
      </c>
      <c r="H56" s="77"/>
      <c r="I56" s="77"/>
      <c r="J56" s="77"/>
      <c r="K56" s="77"/>
      <c r="L56" s="77"/>
      <c r="M56" s="77"/>
      <c r="N56" s="77"/>
      <c r="O56" s="77"/>
      <c r="P56" s="77"/>
      <c r="Q56" s="12">
        <f t="shared" si="15"/>
        <v>124</v>
      </c>
    </row>
    <row r="57" spans="1:19" ht="15" thickBot="1" x14ac:dyDescent="0.25">
      <c r="A57" s="113" t="s">
        <v>87</v>
      </c>
      <c r="B57" s="112" t="s">
        <v>81</v>
      </c>
      <c r="C57" s="53"/>
      <c r="D57" s="69"/>
      <c r="E57" s="77">
        <f>IFERROR(VLOOKUP(B57,[1]NUM5!$H$3:$L$165,2,FALSE),0)</f>
        <v>9</v>
      </c>
      <c r="F57" s="77">
        <f>IFERROR(VLOOKUP(B57,[1]NUM5!$H$3:$L$165,3,FALSE),0)</f>
        <v>20</v>
      </c>
      <c r="G57" s="77">
        <f>IFERROR(VLOOKUP(B57,[1]NUM5!$H$3:$L$165,4,FALSE),0)</f>
        <v>21</v>
      </c>
      <c r="H57" s="77"/>
      <c r="I57" s="77"/>
      <c r="J57" s="77"/>
      <c r="K57" s="77"/>
      <c r="L57" s="77"/>
      <c r="M57" s="77"/>
      <c r="N57" s="77"/>
      <c r="O57" s="77"/>
      <c r="P57" s="77"/>
      <c r="Q57" s="12">
        <f t="shared" si="15"/>
        <v>50</v>
      </c>
    </row>
    <row r="58" spans="1:19" ht="15" thickBot="1" x14ac:dyDescent="0.25">
      <c r="A58" s="113" t="s">
        <v>87</v>
      </c>
      <c r="B58" s="112" t="s">
        <v>82</v>
      </c>
      <c r="C58" s="53"/>
      <c r="D58" s="69"/>
      <c r="E58" s="77">
        <f>IFERROR(VLOOKUP(B58,[1]NUM5!$H$3:$L$165,2,FALSE),0)</f>
        <v>84</v>
      </c>
      <c r="F58" s="77">
        <f>IFERROR(VLOOKUP(B58,[1]NUM5!$H$3:$L$165,3,FALSE),0)</f>
        <v>51</v>
      </c>
      <c r="G58" s="77">
        <f>IFERROR(VLOOKUP(B58,[1]NUM5!$H$3:$L$165,4,FALSE),0)</f>
        <v>73</v>
      </c>
      <c r="H58" s="77"/>
      <c r="I58" s="77"/>
      <c r="J58" s="77"/>
      <c r="K58" s="77"/>
      <c r="L58" s="77"/>
      <c r="M58" s="77"/>
      <c r="N58" s="77"/>
      <c r="O58" s="77"/>
      <c r="P58" s="77"/>
      <c r="Q58" s="12">
        <f t="shared" si="15"/>
        <v>208</v>
      </c>
    </row>
    <row r="59" spans="1:19" ht="15" thickBot="1" x14ac:dyDescent="0.25">
      <c r="A59" s="113" t="s">
        <v>87</v>
      </c>
      <c r="B59" s="112" t="s">
        <v>83</v>
      </c>
      <c r="C59" s="53"/>
      <c r="D59" s="69"/>
      <c r="E59" s="77">
        <f>IFERROR(VLOOKUP(B59,[1]NUM5!$H$3:$L$165,2,FALSE),0)</f>
        <v>19</v>
      </c>
      <c r="F59" s="77">
        <f>IFERROR(VLOOKUP(B59,[1]NUM5!$H$3:$L$165,3,FALSE),0)</f>
        <v>31</v>
      </c>
      <c r="G59" s="77">
        <f>IFERROR(VLOOKUP(B59,[1]NUM5!$H$3:$L$165,4,FALSE),0)</f>
        <v>0</v>
      </c>
      <c r="H59" s="77"/>
      <c r="I59" s="77"/>
      <c r="J59" s="77"/>
      <c r="K59" s="77"/>
      <c r="L59" s="77"/>
      <c r="M59" s="77"/>
      <c r="N59" s="77"/>
      <c r="O59" s="77"/>
      <c r="P59" s="77"/>
      <c r="Q59" s="12">
        <f t="shared" si="15"/>
        <v>50</v>
      </c>
    </row>
    <row r="60" spans="1:19" ht="15" thickBot="1" x14ac:dyDescent="0.25">
      <c r="A60" s="113" t="s">
        <v>87</v>
      </c>
      <c r="B60" s="112" t="s">
        <v>84</v>
      </c>
      <c r="C60" s="53"/>
      <c r="D60" s="69"/>
      <c r="E60" s="77">
        <f>IFERROR(VLOOKUP(B60,[1]NUM5!$H$3:$L$165,2,FALSE),0)</f>
        <v>118</v>
      </c>
      <c r="F60" s="77">
        <f>IFERROR(VLOOKUP(B60,[1]NUM5!$H$3:$L$165,3,FALSE),0)</f>
        <v>142</v>
      </c>
      <c r="G60" s="77">
        <f>IFERROR(VLOOKUP(B60,[1]NUM5!$H$3:$L$165,4,FALSE),0)</f>
        <v>140</v>
      </c>
      <c r="H60" s="77"/>
      <c r="I60" s="77"/>
      <c r="J60" s="77"/>
      <c r="K60" s="77"/>
      <c r="L60" s="77"/>
      <c r="M60" s="77"/>
      <c r="N60" s="77"/>
      <c r="O60" s="77"/>
      <c r="P60" s="77"/>
      <c r="Q60" s="12">
        <f t="shared" si="15"/>
        <v>400</v>
      </c>
    </row>
    <row r="61" spans="1:19" ht="15" thickBot="1" x14ac:dyDescent="0.25">
      <c r="A61" s="113" t="s">
        <v>87</v>
      </c>
      <c r="B61" s="112" t="s">
        <v>85</v>
      </c>
      <c r="C61" s="53"/>
      <c r="D61" s="69"/>
      <c r="E61" s="77">
        <f>IFERROR(VLOOKUP(B61,[1]NUM5!$H$3:$L$165,2,FALSE),0)</f>
        <v>22</v>
      </c>
      <c r="F61" s="77">
        <f>IFERROR(VLOOKUP(B61,[1]NUM5!$H$3:$L$165,3,FALSE),0)</f>
        <v>39</v>
      </c>
      <c r="G61" s="77">
        <f>IFERROR(VLOOKUP(B61,[1]NUM5!$H$3:$L$165,4,FALSE),0)</f>
        <v>47</v>
      </c>
      <c r="H61" s="77"/>
      <c r="I61" s="77"/>
      <c r="J61" s="77"/>
      <c r="K61" s="77"/>
      <c r="L61" s="77"/>
      <c r="M61" s="77"/>
      <c r="N61" s="77"/>
      <c r="O61" s="77"/>
      <c r="P61" s="77"/>
      <c r="Q61" s="12">
        <f t="shared" si="15"/>
        <v>108</v>
      </c>
    </row>
    <row r="62" spans="1:19" ht="15" thickBot="1" x14ac:dyDescent="0.25">
      <c r="A62" s="113" t="s">
        <v>87</v>
      </c>
      <c r="B62" s="112" t="s">
        <v>86</v>
      </c>
      <c r="C62" s="53"/>
      <c r="D62" s="69"/>
      <c r="E62" s="77">
        <f>IFERROR(VLOOKUP(B62,[1]NUM5!$H$3:$L$165,2,FALSE),0)</f>
        <v>44</v>
      </c>
      <c r="F62" s="77">
        <f>IFERROR(VLOOKUP(B62,[1]NUM5!$H$3:$L$165,3,FALSE),0)</f>
        <v>30</v>
      </c>
      <c r="G62" s="77">
        <f>IFERROR(VLOOKUP(B62,[1]NUM5!$H$3:$L$165,4,FALSE),0)</f>
        <v>35</v>
      </c>
      <c r="H62" s="77"/>
      <c r="I62" s="77"/>
      <c r="J62" s="77"/>
      <c r="K62" s="77"/>
      <c r="L62" s="77"/>
      <c r="M62" s="77"/>
      <c r="N62" s="77"/>
      <c r="O62" s="77"/>
      <c r="P62" s="77"/>
      <c r="Q62" s="12">
        <f t="shared" si="15"/>
        <v>109</v>
      </c>
    </row>
    <row r="63" spans="1:19" ht="15" thickBot="1" x14ac:dyDescent="0.25">
      <c r="A63" s="111" t="s">
        <v>87</v>
      </c>
      <c r="B63" s="112" t="s">
        <v>393</v>
      </c>
      <c r="C63" s="53"/>
      <c r="D63" s="69"/>
      <c r="E63" s="77">
        <f>IFERROR(VLOOKUP(B63,[1]NUM5!$H$3:$L$165,2,FALSE),0)</f>
        <v>1332</v>
      </c>
      <c r="F63" s="77">
        <f>IFERROR(VLOOKUP(B63,[1]NUM5!$H$3:$L$165,3,FALSE),0)</f>
        <v>903</v>
      </c>
      <c r="G63" s="77">
        <f>IFERROR(VLOOKUP(B63,[1]NUM5!$H$3:$L$165,4,FALSE),0)</f>
        <v>1006</v>
      </c>
      <c r="H63" s="77"/>
      <c r="I63" s="77"/>
      <c r="J63" s="77"/>
      <c r="K63" s="77"/>
      <c r="L63" s="77"/>
      <c r="M63" s="77"/>
      <c r="N63" s="77"/>
      <c r="O63" s="77"/>
      <c r="P63" s="77"/>
      <c r="Q63" s="12">
        <f t="shared" si="15"/>
        <v>3241</v>
      </c>
    </row>
    <row r="64" spans="1:19" s="54" customFormat="1" ht="15" thickBot="1" x14ac:dyDescent="0.25">
      <c r="A64" s="308" t="s">
        <v>176</v>
      </c>
      <c r="B64" s="309"/>
      <c r="C64" s="181">
        <f>+D64/Metas!I9</f>
        <v>0.35929736511919697</v>
      </c>
      <c r="D64" s="15">
        <f>+Q64/R64</f>
        <v>0.35929736511919697</v>
      </c>
      <c r="E64" s="9">
        <f>SUM(E50:E63)</f>
        <v>2223</v>
      </c>
      <c r="F64" s="9">
        <f t="shared" ref="F64:P64" si="16">SUM(F50:F63)</f>
        <v>2608</v>
      </c>
      <c r="G64" s="9">
        <f t="shared" si="16"/>
        <v>2328</v>
      </c>
      <c r="H64" s="9">
        <f t="shared" si="16"/>
        <v>0</v>
      </c>
      <c r="I64" s="9">
        <f t="shared" si="16"/>
        <v>0</v>
      </c>
      <c r="J64" s="9">
        <f t="shared" si="16"/>
        <v>0</v>
      </c>
      <c r="K64" s="9">
        <f t="shared" si="16"/>
        <v>0</v>
      </c>
      <c r="L64" s="9">
        <f t="shared" si="16"/>
        <v>0</v>
      </c>
      <c r="M64" s="9">
        <f t="shared" si="16"/>
        <v>0</v>
      </c>
      <c r="N64" s="9">
        <f t="shared" si="16"/>
        <v>0</v>
      </c>
      <c r="O64" s="9">
        <f t="shared" si="16"/>
        <v>0</v>
      </c>
      <c r="P64" s="9">
        <f t="shared" si="16"/>
        <v>0</v>
      </c>
      <c r="Q64" s="9">
        <f>SUM(Q50:Q63)</f>
        <v>7159</v>
      </c>
      <c r="R64" s="350">
        <v>19925</v>
      </c>
      <c r="S64" s="351"/>
    </row>
    <row r="65" spans="1:22" ht="15" thickBot="1" x14ac:dyDescent="0.25">
      <c r="A65" s="113" t="s">
        <v>98</v>
      </c>
      <c r="B65" s="112" t="s">
        <v>88</v>
      </c>
      <c r="C65" s="53"/>
      <c r="D65" s="69"/>
      <c r="E65" s="77">
        <f>IFERROR(VLOOKUP(B65,[1]NUM5!$H$3:$L$165,2,FALSE),0)</f>
        <v>578</v>
      </c>
      <c r="F65" s="77">
        <f>IFERROR(VLOOKUP(B65,[1]NUM5!$H$3:$L$165,3,FALSE),0)</f>
        <v>580</v>
      </c>
      <c r="G65" s="77">
        <f>IFERROR(VLOOKUP(B65,[1]NUM5!$H$3:$L$165,4,FALSE),0)</f>
        <v>572</v>
      </c>
      <c r="H65" s="77"/>
      <c r="I65" s="77"/>
      <c r="J65" s="77"/>
      <c r="K65" s="77"/>
      <c r="L65" s="77"/>
      <c r="M65" s="77"/>
      <c r="N65" s="77"/>
      <c r="O65" s="77"/>
      <c r="P65" s="77"/>
      <c r="Q65" s="12">
        <f t="shared" ref="Q65:Q74" si="17">SUM(E65:P65)</f>
        <v>1730</v>
      </c>
    </row>
    <row r="66" spans="1:22" ht="15" thickBot="1" x14ac:dyDescent="0.25">
      <c r="A66" s="113" t="s">
        <v>98</v>
      </c>
      <c r="B66" s="112" t="s">
        <v>89</v>
      </c>
      <c r="C66" s="53"/>
      <c r="D66" s="69"/>
      <c r="E66" s="77">
        <f>IFERROR(VLOOKUP(B66,[1]NUM5!$H$3:$L$165,2,FALSE),0)</f>
        <v>99</v>
      </c>
      <c r="F66" s="77">
        <f>IFERROR(VLOOKUP(B66,[1]NUM5!$H$3:$L$165,3,FALSE),0)</f>
        <v>135</v>
      </c>
      <c r="G66" s="77">
        <f>IFERROR(VLOOKUP(B66,[1]NUM5!$H$3:$L$165,4,FALSE),0)</f>
        <v>62</v>
      </c>
      <c r="H66" s="77"/>
      <c r="I66" s="77"/>
      <c r="J66" s="77"/>
      <c r="K66" s="77"/>
      <c r="L66" s="77"/>
      <c r="M66" s="77"/>
      <c r="N66" s="77"/>
      <c r="O66" s="77"/>
      <c r="P66" s="77"/>
      <c r="Q66" s="12">
        <f t="shared" si="17"/>
        <v>296</v>
      </c>
    </row>
    <row r="67" spans="1:22" ht="15" thickBot="1" x14ac:dyDescent="0.25">
      <c r="A67" s="113" t="s">
        <v>98</v>
      </c>
      <c r="B67" s="112" t="s">
        <v>90</v>
      </c>
      <c r="C67" s="53"/>
      <c r="D67" s="69"/>
      <c r="E67" s="77">
        <f>IFERROR(VLOOKUP(B67,[1]NUM5!$H$3:$L$165,2,FALSE),0)</f>
        <v>33</v>
      </c>
      <c r="F67" s="77">
        <f>IFERROR(VLOOKUP(B67,[1]NUM5!$H$3:$L$165,3,FALSE),0)</f>
        <v>16</v>
      </c>
      <c r="G67" s="77">
        <f>IFERROR(VLOOKUP(B67,[1]NUM5!$H$3:$L$165,4,FALSE),0)</f>
        <v>16</v>
      </c>
      <c r="H67" s="77"/>
      <c r="I67" s="77"/>
      <c r="J67" s="77"/>
      <c r="K67" s="77"/>
      <c r="L67" s="77"/>
      <c r="M67" s="77"/>
      <c r="N67" s="77"/>
      <c r="O67" s="77"/>
      <c r="P67" s="77"/>
      <c r="Q67" s="12">
        <f t="shared" si="17"/>
        <v>65</v>
      </c>
    </row>
    <row r="68" spans="1:22" ht="15" thickBot="1" x14ac:dyDescent="0.25">
      <c r="A68" s="113" t="s">
        <v>98</v>
      </c>
      <c r="B68" s="112" t="s">
        <v>91</v>
      </c>
      <c r="C68" s="53"/>
      <c r="D68" s="69"/>
      <c r="E68" s="77">
        <f>IFERROR(VLOOKUP(B68,[1]NUM5!$H$3:$L$165,2,FALSE),0)</f>
        <v>48</v>
      </c>
      <c r="F68" s="77">
        <f>IFERROR(VLOOKUP(B68,[1]NUM5!$H$3:$L$165,3,FALSE),0)</f>
        <v>50</v>
      </c>
      <c r="G68" s="77">
        <f>IFERROR(VLOOKUP(B68,[1]NUM5!$H$3:$L$165,4,FALSE),0)</f>
        <v>16</v>
      </c>
      <c r="H68" s="77"/>
      <c r="I68" s="77"/>
      <c r="J68" s="77"/>
      <c r="K68" s="77"/>
      <c r="L68" s="77"/>
      <c r="M68" s="77"/>
      <c r="N68" s="77"/>
      <c r="O68" s="77"/>
      <c r="P68" s="77"/>
      <c r="Q68" s="12">
        <f t="shared" si="17"/>
        <v>114</v>
      </c>
    </row>
    <row r="69" spans="1:22" ht="15" thickBot="1" x14ac:dyDescent="0.25">
      <c r="A69" s="113" t="s">
        <v>98</v>
      </c>
      <c r="B69" s="112" t="s">
        <v>92</v>
      </c>
      <c r="C69" s="53"/>
      <c r="D69" s="69"/>
      <c r="E69" s="77">
        <f>IFERROR(VLOOKUP(B69,[1]NUM5!$H$3:$L$165,2,FALSE),0)</f>
        <v>14</v>
      </c>
      <c r="F69" s="77">
        <f>IFERROR(VLOOKUP(B69,[1]NUM5!$H$3:$L$165,3,FALSE),0)</f>
        <v>12</v>
      </c>
      <c r="G69" s="77">
        <f>IFERROR(VLOOKUP(B69,[1]NUM5!$H$3:$L$165,4,FALSE),0)</f>
        <v>0</v>
      </c>
      <c r="H69" s="77"/>
      <c r="I69" s="77"/>
      <c r="J69" s="77"/>
      <c r="K69" s="77"/>
      <c r="L69" s="77"/>
      <c r="M69" s="77"/>
      <c r="N69" s="77"/>
      <c r="O69" s="77"/>
      <c r="P69" s="77"/>
      <c r="Q69" s="12">
        <f t="shared" si="17"/>
        <v>26</v>
      </c>
    </row>
    <row r="70" spans="1:22" ht="15" thickBot="1" x14ac:dyDescent="0.25">
      <c r="A70" s="113" t="s">
        <v>98</v>
      </c>
      <c r="B70" s="112" t="s">
        <v>93</v>
      </c>
      <c r="C70" s="53"/>
      <c r="D70" s="69"/>
      <c r="E70" s="77">
        <f>IFERROR(VLOOKUP(B70,[1]NUM5!$H$3:$L$165,2,FALSE),0)</f>
        <v>29</v>
      </c>
      <c r="F70" s="77">
        <f>IFERROR(VLOOKUP(B70,[1]NUM5!$H$3:$L$165,3,FALSE),0)</f>
        <v>51</v>
      </c>
      <c r="G70" s="77">
        <f>IFERROR(VLOOKUP(B70,[1]NUM5!$H$3:$L$165,4,FALSE),0)</f>
        <v>29</v>
      </c>
      <c r="H70" s="77"/>
      <c r="I70" s="77"/>
      <c r="J70" s="77"/>
      <c r="K70" s="77"/>
      <c r="L70" s="77"/>
      <c r="M70" s="77"/>
      <c r="N70" s="77"/>
      <c r="O70" s="77"/>
      <c r="P70" s="77"/>
      <c r="Q70" s="12">
        <f t="shared" si="17"/>
        <v>109</v>
      </c>
    </row>
    <row r="71" spans="1:22" ht="15" thickBot="1" x14ac:dyDescent="0.25">
      <c r="A71" s="113" t="s">
        <v>98</v>
      </c>
      <c r="B71" s="112" t="s">
        <v>94</v>
      </c>
      <c r="C71" s="53"/>
      <c r="D71" s="69"/>
      <c r="E71" s="77">
        <f>IFERROR(VLOOKUP(B71,[1]NUM5!$H$3:$L$165,2,FALSE),0)</f>
        <v>10</v>
      </c>
      <c r="F71" s="77">
        <f>IFERROR(VLOOKUP(B71,[1]NUM5!$H$3:$L$165,3,FALSE),0)</f>
        <v>12</v>
      </c>
      <c r="G71" s="77">
        <f>IFERROR(VLOOKUP(B71,[1]NUM5!$H$3:$L$165,4,FALSE),0)</f>
        <v>0</v>
      </c>
      <c r="H71" s="77"/>
      <c r="I71" s="77"/>
      <c r="J71" s="77"/>
      <c r="K71" s="77"/>
      <c r="L71" s="77"/>
      <c r="M71" s="77"/>
      <c r="N71" s="77"/>
      <c r="O71" s="77"/>
      <c r="P71" s="77"/>
      <c r="Q71" s="12">
        <f t="shared" si="17"/>
        <v>22</v>
      </c>
    </row>
    <row r="72" spans="1:22" ht="15" thickBot="1" x14ac:dyDescent="0.25">
      <c r="A72" s="113" t="s">
        <v>98</v>
      </c>
      <c r="B72" s="112" t="s">
        <v>95</v>
      </c>
      <c r="C72" s="53"/>
      <c r="D72" s="69"/>
      <c r="E72" s="77">
        <f>IFERROR(VLOOKUP(B72,[1]NUM5!$H$3:$L$165,2,FALSE),0)</f>
        <v>12</v>
      </c>
      <c r="F72" s="77">
        <f>IFERROR(VLOOKUP(B72,[1]NUM5!$H$3:$L$165,3,FALSE),0)</f>
        <v>16</v>
      </c>
      <c r="G72" s="77">
        <f>IFERROR(VLOOKUP(B72,[1]NUM5!$H$3:$L$165,4,FALSE),0)</f>
        <v>0</v>
      </c>
      <c r="H72" s="77"/>
      <c r="I72" s="77"/>
      <c r="J72" s="77"/>
      <c r="K72" s="77"/>
      <c r="L72" s="77"/>
      <c r="M72" s="77"/>
      <c r="N72" s="77"/>
      <c r="O72" s="77"/>
      <c r="P72" s="77"/>
      <c r="Q72" s="12">
        <f t="shared" si="17"/>
        <v>28</v>
      </c>
    </row>
    <row r="73" spans="1:22" ht="15" thickBot="1" x14ac:dyDescent="0.25">
      <c r="A73" s="113" t="s">
        <v>98</v>
      </c>
      <c r="B73" s="112" t="s">
        <v>96</v>
      </c>
      <c r="C73" s="53"/>
      <c r="D73" s="69"/>
      <c r="E73" s="77">
        <f>IFERROR(VLOOKUP(B73,[1]NUM5!$H$3:$L$165,2,FALSE),0)</f>
        <v>11</v>
      </c>
      <c r="F73" s="77">
        <f>IFERROR(VLOOKUP(B73,[1]NUM5!$H$3:$L$165,3,FALSE),0)</f>
        <v>9</v>
      </c>
      <c r="G73" s="77">
        <f>IFERROR(VLOOKUP(B73,[1]NUM5!$H$3:$L$165,4,FALSE),0)</f>
        <v>14</v>
      </c>
      <c r="H73" s="77"/>
      <c r="I73" s="77"/>
      <c r="J73" s="77"/>
      <c r="K73" s="77"/>
      <c r="L73" s="77"/>
      <c r="M73" s="77"/>
      <c r="N73" s="77"/>
      <c r="O73" s="77"/>
      <c r="P73" s="77"/>
      <c r="Q73" s="12">
        <f t="shared" si="17"/>
        <v>34</v>
      </c>
      <c r="V73" s="58"/>
    </row>
    <row r="74" spans="1:22" ht="15" thickBot="1" x14ac:dyDescent="0.25">
      <c r="A74" s="113" t="s">
        <v>98</v>
      </c>
      <c r="B74" s="112" t="s">
        <v>97</v>
      </c>
      <c r="C74" s="53"/>
      <c r="D74" s="69"/>
      <c r="E74" s="77">
        <f>IFERROR(VLOOKUP(B74,[1]NUM5!$H$3:$L$165,2,FALSE),0)</f>
        <v>9</v>
      </c>
      <c r="F74" s="77">
        <f>IFERROR(VLOOKUP(B74,[1]NUM5!$H$3:$L$165,3,FALSE),0)</f>
        <v>13</v>
      </c>
      <c r="G74" s="77">
        <f>IFERROR(VLOOKUP(B74,[1]NUM5!$H$3:$L$165,4,FALSE),0)</f>
        <v>16</v>
      </c>
      <c r="H74" s="77"/>
      <c r="I74" s="77"/>
      <c r="J74" s="77"/>
      <c r="K74" s="77"/>
      <c r="L74" s="77"/>
      <c r="M74" s="77"/>
      <c r="N74" s="77"/>
      <c r="O74" s="77"/>
      <c r="P74" s="77"/>
      <c r="Q74" s="12">
        <f t="shared" si="17"/>
        <v>38</v>
      </c>
    </row>
    <row r="75" spans="1:22" s="54" customFormat="1" ht="15" thickBot="1" x14ac:dyDescent="0.25">
      <c r="A75" s="308" t="s">
        <v>18</v>
      </c>
      <c r="B75" s="309"/>
      <c r="C75" s="181">
        <f>+D75/Metas!I6</f>
        <v>0.20186781020162184</v>
      </c>
      <c r="D75" s="15">
        <f>+Q75/R75</f>
        <v>0.26444683136412461</v>
      </c>
      <c r="E75" s="9">
        <f>SUM(E65:E74)</f>
        <v>843</v>
      </c>
      <c r="F75" s="9">
        <f t="shared" ref="F75:H75" si="18">SUM(F65:F74)</f>
        <v>894</v>
      </c>
      <c r="G75" s="9">
        <f t="shared" si="18"/>
        <v>725</v>
      </c>
      <c r="H75" s="9">
        <f t="shared" si="18"/>
        <v>0</v>
      </c>
      <c r="I75" s="9">
        <f t="shared" ref="I75:J75" si="19">SUM(I65:I74)</f>
        <v>0</v>
      </c>
      <c r="J75" s="9">
        <f t="shared" si="19"/>
        <v>0</v>
      </c>
      <c r="K75" s="9">
        <f t="shared" ref="K75:L75" si="20">SUM(K65:K74)</f>
        <v>0</v>
      </c>
      <c r="L75" s="9">
        <f t="shared" si="20"/>
        <v>0</v>
      </c>
      <c r="M75" s="9">
        <f t="shared" ref="M75:N75" si="21">SUM(M65:M74)</f>
        <v>0</v>
      </c>
      <c r="N75" s="9">
        <f t="shared" si="21"/>
        <v>0</v>
      </c>
      <c r="O75" s="9">
        <f t="shared" ref="O75:P75" si="22">SUM(O65:O74)</f>
        <v>0</v>
      </c>
      <c r="P75" s="9">
        <f t="shared" si="22"/>
        <v>0</v>
      </c>
      <c r="Q75" s="9">
        <f>SUM(Q65:Q74)</f>
        <v>2462</v>
      </c>
      <c r="R75" s="350">
        <v>9310</v>
      </c>
      <c r="S75" s="351"/>
    </row>
    <row r="76" spans="1:22" ht="15" thickBot="1" x14ac:dyDescent="0.25">
      <c r="A76" s="75" t="s">
        <v>104</v>
      </c>
      <c r="B76" s="112" t="s">
        <v>99</v>
      </c>
      <c r="C76" s="53"/>
      <c r="D76" s="69"/>
      <c r="E76" s="77">
        <f>IFERROR(VLOOKUP(B76,[1]NUM5!$H$3:$L$165,2,FALSE),0)</f>
        <v>100</v>
      </c>
      <c r="F76" s="77">
        <f>IFERROR(VLOOKUP(B76,[1]NUM5!$H$3:$L$165,3,FALSE),0)</f>
        <v>58</v>
      </c>
      <c r="G76" s="77">
        <f>IFERROR(VLOOKUP(B76,[1]NUM5!$H$3:$L$165,4,FALSE),0)</f>
        <v>84</v>
      </c>
      <c r="H76" s="77"/>
      <c r="I76" s="77"/>
      <c r="J76" s="77"/>
      <c r="K76" s="77"/>
      <c r="L76" s="77"/>
      <c r="M76" s="77"/>
      <c r="N76" s="77"/>
      <c r="O76" s="77"/>
      <c r="P76" s="77"/>
      <c r="Q76" s="12">
        <f>SUM(E76:P76)</f>
        <v>242</v>
      </c>
    </row>
    <row r="77" spans="1:22" ht="15" thickBot="1" x14ac:dyDescent="0.25">
      <c r="A77" s="75" t="s">
        <v>104</v>
      </c>
      <c r="B77" s="112" t="s">
        <v>100</v>
      </c>
      <c r="C77" s="53"/>
      <c r="D77" s="69"/>
      <c r="E77" s="77">
        <f>IFERROR(VLOOKUP(B77,[1]NUM5!$H$3:$L$165,2,FALSE),0)</f>
        <v>77</v>
      </c>
      <c r="F77" s="77">
        <f>IFERROR(VLOOKUP(B77,[1]NUM5!$H$3:$L$165,3,FALSE),0)</f>
        <v>42</v>
      </c>
      <c r="G77" s="77">
        <f>IFERROR(VLOOKUP(B77,[1]NUM5!$H$3:$L$165,4,FALSE),0)</f>
        <v>62</v>
      </c>
      <c r="H77" s="77"/>
      <c r="I77" s="77"/>
      <c r="J77" s="77"/>
      <c r="K77" s="77"/>
      <c r="L77" s="77"/>
      <c r="M77" s="77"/>
      <c r="N77" s="77"/>
      <c r="O77" s="77"/>
      <c r="P77" s="77"/>
      <c r="Q77" s="12">
        <f>SUM(E77:P77)</f>
        <v>181</v>
      </c>
    </row>
    <row r="78" spans="1:22" ht="15" thickBot="1" x14ac:dyDescent="0.25">
      <c r="A78" s="75" t="s">
        <v>104</v>
      </c>
      <c r="B78" s="112" t="s">
        <v>101</v>
      </c>
      <c r="C78" s="53"/>
      <c r="D78" s="69"/>
      <c r="E78" s="77">
        <f>IFERROR(VLOOKUP(B78,[1]NUM5!$H$3:$L$165,2,FALSE),0)</f>
        <v>360</v>
      </c>
      <c r="F78" s="77">
        <f>IFERROR(VLOOKUP(B78,[1]NUM5!$H$3:$L$165,3,FALSE),0)</f>
        <v>369</v>
      </c>
      <c r="G78" s="77">
        <f>IFERROR(VLOOKUP(B78,[1]NUM5!$H$3:$L$165,4,FALSE),0)</f>
        <v>295</v>
      </c>
      <c r="H78" s="77"/>
      <c r="I78" s="77"/>
      <c r="J78" s="77"/>
      <c r="K78" s="77"/>
      <c r="L78" s="77"/>
      <c r="M78" s="77"/>
      <c r="N78" s="77"/>
      <c r="O78" s="77"/>
      <c r="P78" s="77"/>
      <c r="Q78" s="12">
        <f>SUM(E78:P78)</f>
        <v>1024</v>
      </c>
    </row>
    <row r="79" spans="1:22" ht="15" thickBot="1" x14ac:dyDescent="0.25">
      <c r="A79" s="75" t="s">
        <v>104</v>
      </c>
      <c r="B79" s="112" t="s">
        <v>102</v>
      </c>
      <c r="C79" s="53"/>
      <c r="D79" s="69"/>
      <c r="E79" s="77">
        <f>IFERROR(VLOOKUP(B79,[1]NUM5!$H$3:$L$165,2,FALSE),0)</f>
        <v>24</v>
      </c>
      <c r="F79" s="77">
        <f>IFERROR(VLOOKUP(B79,[1]NUM5!$H$3:$L$165,3,FALSE),0)</f>
        <v>36</v>
      </c>
      <c r="G79" s="77">
        <f>IFERROR(VLOOKUP(B79,[1]NUM5!$H$3:$L$165,4,FALSE),0)</f>
        <v>27</v>
      </c>
      <c r="H79" s="77"/>
      <c r="I79" s="77"/>
      <c r="J79" s="77"/>
      <c r="K79" s="77"/>
      <c r="L79" s="77"/>
      <c r="M79" s="77"/>
      <c r="N79" s="77"/>
      <c r="O79" s="77"/>
      <c r="P79" s="77"/>
      <c r="Q79" s="12">
        <f>SUM(E79:P79)</f>
        <v>87</v>
      </c>
    </row>
    <row r="80" spans="1:22" ht="15" thickBot="1" x14ac:dyDescent="0.25">
      <c r="A80" s="75" t="s">
        <v>104</v>
      </c>
      <c r="B80" s="112" t="s">
        <v>103</v>
      </c>
      <c r="C80" s="53"/>
      <c r="D80" s="69"/>
      <c r="E80" s="77">
        <f>IFERROR(VLOOKUP(B80,[1]NUM5!$H$3:$L$165,2,FALSE),0)</f>
        <v>69</v>
      </c>
      <c r="F80" s="77">
        <f>IFERROR(VLOOKUP(B80,[1]NUM5!$H$3:$L$165,3,FALSE),0)</f>
        <v>79</v>
      </c>
      <c r="G80" s="77">
        <f>IFERROR(VLOOKUP(B80,[1]NUM5!$H$3:$L$165,4,FALSE),0)</f>
        <v>67</v>
      </c>
      <c r="H80" s="77"/>
      <c r="I80" s="77"/>
      <c r="J80" s="77"/>
      <c r="K80" s="77"/>
      <c r="L80" s="77"/>
      <c r="M80" s="77"/>
      <c r="N80" s="77"/>
      <c r="O80" s="77"/>
      <c r="P80" s="77"/>
      <c r="Q80" s="12">
        <f>SUM(E80:P80)</f>
        <v>215</v>
      </c>
    </row>
    <row r="81" spans="1:19" s="54" customFormat="1" ht="15" thickBot="1" x14ac:dyDescent="0.25">
      <c r="A81" s="308" t="s">
        <v>177</v>
      </c>
      <c r="B81" s="309"/>
      <c r="C81" s="181">
        <f>+D81/Metas!I11</f>
        <v>0.33904219127097207</v>
      </c>
      <c r="D81" s="15">
        <f>+Q81/R81</f>
        <v>0.28818586258032625</v>
      </c>
      <c r="E81" s="9">
        <f>SUM(E76:E80)</f>
        <v>630</v>
      </c>
      <c r="F81" s="9">
        <f t="shared" ref="F81:H81" si="23">SUM(F76:F80)</f>
        <v>584</v>
      </c>
      <c r="G81" s="9">
        <f t="shared" si="23"/>
        <v>535</v>
      </c>
      <c r="H81" s="9">
        <f t="shared" si="23"/>
        <v>0</v>
      </c>
      <c r="I81" s="9">
        <f t="shared" ref="I81:J81" si="24">SUM(I76:I80)</f>
        <v>0</v>
      </c>
      <c r="J81" s="9">
        <f t="shared" si="24"/>
        <v>0</v>
      </c>
      <c r="K81" s="9">
        <f t="shared" ref="K81:L81" si="25">SUM(K76:K80)</f>
        <v>0</v>
      </c>
      <c r="L81" s="9">
        <f t="shared" si="25"/>
        <v>0</v>
      </c>
      <c r="M81" s="9">
        <f t="shared" ref="M81:N81" si="26">SUM(M76:M80)</f>
        <v>0</v>
      </c>
      <c r="N81" s="9">
        <f t="shared" si="26"/>
        <v>0</v>
      </c>
      <c r="O81" s="9">
        <f t="shared" ref="O81:P81" si="27">SUM(O76:O80)</f>
        <v>0</v>
      </c>
      <c r="P81" s="9">
        <f t="shared" si="27"/>
        <v>0</v>
      </c>
      <c r="Q81" s="9">
        <f>SUM(Q76:Q80)</f>
        <v>1749</v>
      </c>
      <c r="R81" s="350">
        <v>6069</v>
      </c>
      <c r="S81" s="351"/>
    </row>
    <row r="82" spans="1:19" ht="15" thickBot="1" x14ac:dyDescent="0.25">
      <c r="A82" s="75" t="s">
        <v>115</v>
      </c>
      <c r="B82" s="112" t="s">
        <v>105</v>
      </c>
      <c r="C82" s="53"/>
      <c r="D82" s="69"/>
      <c r="E82" s="77">
        <f>IFERROR(VLOOKUP(B82,[1]NUM5!$H$3:$L$165,2,FALSE),0)</f>
        <v>24</v>
      </c>
      <c r="F82" s="77">
        <f>IFERROR(VLOOKUP(B82,[1]NUM5!$H$3:$L$165,3,FALSE),0)</f>
        <v>21</v>
      </c>
      <c r="G82" s="77">
        <f>IFERROR(VLOOKUP(B82,[1]NUM5!$H$3:$L$165,4,FALSE),0)</f>
        <v>64</v>
      </c>
      <c r="H82" s="77"/>
      <c r="I82" s="77"/>
      <c r="J82" s="77"/>
      <c r="K82" s="77"/>
      <c r="L82" s="77"/>
      <c r="M82" s="77"/>
      <c r="N82" s="77"/>
      <c r="O82" s="77"/>
      <c r="P82" s="77"/>
      <c r="Q82" s="12">
        <f t="shared" ref="Q82:Q91" si="28">SUM(E82:P82)</f>
        <v>109</v>
      </c>
    </row>
    <row r="83" spans="1:19" ht="15" thickBot="1" x14ac:dyDescent="0.25">
      <c r="A83" s="75" t="s">
        <v>115</v>
      </c>
      <c r="B83" s="112" t="s">
        <v>106</v>
      </c>
      <c r="C83" s="53"/>
      <c r="D83" s="69"/>
      <c r="E83" s="77">
        <f>IFERROR(VLOOKUP(B83,[1]NUM5!$H$3:$L$165,2,FALSE),0)</f>
        <v>192</v>
      </c>
      <c r="F83" s="77">
        <f>IFERROR(VLOOKUP(B83,[1]NUM5!$H$3:$L$165,3,FALSE),0)</f>
        <v>90</v>
      </c>
      <c r="G83" s="77">
        <f>IFERROR(VLOOKUP(B83,[1]NUM5!$H$3:$L$165,4,FALSE),0)</f>
        <v>184</v>
      </c>
      <c r="H83" s="77"/>
      <c r="I83" s="77"/>
      <c r="J83" s="77"/>
      <c r="K83" s="77"/>
      <c r="L83" s="77"/>
      <c r="M83" s="77"/>
      <c r="N83" s="77"/>
      <c r="O83" s="77"/>
      <c r="P83" s="77"/>
      <c r="Q83" s="12">
        <f t="shared" si="28"/>
        <v>466</v>
      </c>
    </row>
    <row r="84" spans="1:19" ht="15" thickBot="1" x14ac:dyDescent="0.25">
      <c r="A84" s="75" t="s">
        <v>115</v>
      </c>
      <c r="B84" s="112" t="s">
        <v>107</v>
      </c>
      <c r="C84" s="53"/>
      <c r="D84" s="69"/>
      <c r="E84" s="77">
        <f>IFERROR(VLOOKUP(B84,[1]NUM5!$H$3:$L$165,2,FALSE),0)</f>
        <v>55</v>
      </c>
      <c r="F84" s="77">
        <f>IFERROR(VLOOKUP(B84,[1]NUM5!$H$3:$L$165,3,FALSE),0)</f>
        <v>42</v>
      </c>
      <c r="G84" s="77">
        <f>IFERROR(VLOOKUP(B84,[1]NUM5!$H$3:$L$165,4,FALSE),0)</f>
        <v>33</v>
      </c>
      <c r="H84" s="77"/>
      <c r="I84" s="77"/>
      <c r="J84" s="77"/>
      <c r="K84" s="77"/>
      <c r="L84" s="77"/>
      <c r="M84" s="77"/>
      <c r="N84" s="77"/>
      <c r="O84" s="77"/>
      <c r="P84" s="77"/>
      <c r="Q84" s="12">
        <f t="shared" si="28"/>
        <v>130</v>
      </c>
    </row>
    <row r="85" spans="1:19" ht="15" thickBot="1" x14ac:dyDescent="0.25">
      <c r="A85" s="75" t="s">
        <v>115</v>
      </c>
      <c r="B85" s="112" t="s">
        <v>108</v>
      </c>
      <c r="C85" s="53"/>
      <c r="D85" s="69"/>
      <c r="E85" s="77">
        <f>IFERROR(VLOOKUP(B85,[1]NUM5!$H$3:$L$165,2,FALSE),0)</f>
        <v>71</v>
      </c>
      <c r="F85" s="77">
        <f>IFERROR(VLOOKUP(B85,[1]NUM5!$H$3:$L$165,3,FALSE),0)</f>
        <v>22</v>
      </c>
      <c r="G85" s="77">
        <f>IFERROR(VLOOKUP(B85,[1]NUM5!$H$3:$L$165,4,FALSE),0)</f>
        <v>50</v>
      </c>
      <c r="H85" s="77"/>
      <c r="I85" s="77"/>
      <c r="J85" s="77"/>
      <c r="K85" s="77"/>
      <c r="L85" s="77"/>
      <c r="M85" s="77"/>
      <c r="N85" s="77"/>
      <c r="O85" s="77"/>
      <c r="P85" s="77"/>
      <c r="Q85" s="12">
        <f t="shared" si="28"/>
        <v>143</v>
      </c>
    </row>
    <row r="86" spans="1:19" ht="15" thickBot="1" x14ac:dyDescent="0.25">
      <c r="A86" s="75" t="s">
        <v>115</v>
      </c>
      <c r="B86" s="112" t="s">
        <v>109</v>
      </c>
      <c r="C86" s="53"/>
      <c r="D86" s="69"/>
      <c r="E86" s="77">
        <f>IFERROR(VLOOKUP(B86,[1]NUM5!$H$3:$L$165,2,FALSE),0)</f>
        <v>78</v>
      </c>
      <c r="F86" s="77">
        <f>IFERROR(VLOOKUP(B86,[1]NUM5!$H$3:$L$165,3,FALSE),0)</f>
        <v>83</v>
      </c>
      <c r="G86" s="77">
        <f>IFERROR(VLOOKUP(B86,[1]NUM5!$H$3:$L$165,4,FALSE),0)</f>
        <v>78</v>
      </c>
      <c r="H86" s="77"/>
      <c r="I86" s="77"/>
      <c r="J86" s="77"/>
      <c r="K86" s="77"/>
      <c r="L86" s="77"/>
      <c r="M86" s="77"/>
      <c r="N86" s="77"/>
      <c r="O86" s="77"/>
      <c r="P86" s="77"/>
      <c r="Q86" s="12">
        <f t="shared" si="28"/>
        <v>239</v>
      </c>
    </row>
    <row r="87" spans="1:19" ht="15" thickBot="1" x14ac:dyDescent="0.25">
      <c r="A87" s="75" t="s">
        <v>115</v>
      </c>
      <c r="B87" s="112" t="s">
        <v>110</v>
      </c>
      <c r="C87" s="53"/>
      <c r="D87" s="69"/>
      <c r="E87" s="77">
        <f>IFERROR(VLOOKUP(B87,[1]NUM5!$H$3:$L$165,2,FALSE),0)</f>
        <v>0</v>
      </c>
      <c r="F87" s="77">
        <f>IFERROR(VLOOKUP(B87,[1]NUM5!$H$3:$L$165,3,FALSE),0)</f>
        <v>72</v>
      </c>
      <c r="G87" s="77">
        <f>IFERROR(VLOOKUP(B87,[1]NUM5!$H$3:$L$165,4,FALSE),0)</f>
        <v>93</v>
      </c>
      <c r="H87" s="77"/>
      <c r="I87" s="77"/>
      <c r="J87" s="77"/>
      <c r="K87" s="77"/>
      <c r="L87" s="77"/>
      <c r="M87" s="77"/>
      <c r="N87" s="77"/>
      <c r="O87" s="77"/>
      <c r="P87" s="77"/>
      <c r="Q87" s="12">
        <f t="shared" si="28"/>
        <v>165</v>
      </c>
    </row>
    <row r="88" spans="1:19" ht="15" thickBot="1" x14ac:dyDescent="0.25">
      <c r="A88" s="75" t="s">
        <v>115</v>
      </c>
      <c r="B88" s="112" t="s">
        <v>111</v>
      </c>
      <c r="C88" s="53"/>
      <c r="D88" s="69"/>
      <c r="E88" s="77">
        <f>IFERROR(VLOOKUP(B88,[1]NUM5!$H$3:$L$165,2,FALSE),0)</f>
        <v>131</v>
      </c>
      <c r="F88" s="77">
        <f>IFERROR(VLOOKUP(B88,[1]NUM5!$H$3:$L$165,3,FALSE),0)</f>
        <v>228</v>
      </c>
      <c r="G88" s="77">
        <f>IFERROR(VLOOKUP(B88,[1]NUM5!$H$3:$L$165,4,FALSE),0)</f>
        <v>158</v>
      </c>
      <c r="H88" s="77"/>
      <c r="I88" s="77"/>
      <c r="J88" s="77"/>
      <c r="K88" s="77"/>
      <c r="L88" s="77"/>
      <c r="M88" s="77"/>
      <c r="N88" s="77"/>
      <c r="O88" s="77"/>
      <c r="P88" s="77"/>
      <c r="Q88" s="12">
        <f t="shared" si="28"/>
        <v>517</v>
      </c>
    </row>
    <row r="89" spans="1:19" ht="15" thickBot="1" x14ac:dyDescent="0.25">
      <c r="A89" s="75" t="s">
        <v>115</v>
      </c>
      <c r="B89" s="112" t="s">
        <v>112</v>
      </c>
      <c r="C89" s="53"/>
      <c r="D89" s="69"/>
      <c r="E89" s="77">
        <f>IFERROR(VLOOKUP(B89,[1]NUM5!$H$3:$L$165,2,FALSE),0)</f>
        <v>173</v>
      </c>
      <c r="F89" s="77">
        <f>IFERROR(VLOOKUP(B89,[1]NUM5!$H$3:$L$165,3,FALSE),0)</f>
        <v>145</v>
      </c>
      <c r="G89" s="77">
        <f>IFERROR(VLOOKUP(B89,[1]NUM5!$H$3:$L$165,4,FALSE),0)</f>
        <v>228</v>
      </c>
      <c r="H89" s="77"/>
      <c r="I89" s="77"/>
      <c r="J89" s="77"/>
      <c r="K89" s="77"/>
      <c r="L89" s="77"/>
      <c r="M89" s="77"/>
      <c r="N89" s="77"/>
      <c r="O89" s="77"/>
      <c r="P89" s="77"/>
      <c r="Q89" s="12">
        <f t="shared" si="28"/>
        <v>546</v>
      </c>
    </row>
    <row r="90" spans="1:19" ht="15" thickBot="1" x14ac:dyDescent="0.25">
      <c r="A90" s="75" t="s">
        <v>115</v>
      </c>
      <c r="B90" s="112" t="s">
        <v>113</v>
      </c>
      <c r="C90" s="53"/>
      <c r="D90" s="69"/>
      <c r="E90" s="77">
        <f>IFERROR(VLOOKUP(B90,[1]NUM5!$H$3:$L$165,2,FALSE),0)</f>
        <v>80</v>
      </c>
      <c r="F90" s="77">
        <f>IFERROR(VLOOKUP(B90,[1]NUM5!$H$3:$L$165,3,FALSE),0)</f>
        <v>64</v>
      </c>
      <c r="G90" s="77">
        <f>IFERROR(VLOOKUP(B90,[1]NUM5!$H$3:$L$165,4,FALSE),0)</f>
        <v>77</v>
      </c>
      <c r="H90" s="77"/>
      <c r="I90" s="77"/>
      <c r="J90" s="77"/>
      <c r="K90" s="77"/>
      <c r="L90" s="77"/>
      <c r="M90" s="77"/>
      <c r="N90" s="77"/>
      <c r="O90" s="77"/>
      <c r="P90" s="77"/>
      <c r="Q90" s="12">
        <f t="shared" si="28"/>
        <v>221</v>
      </c>
    </row>
    <row r="91" spans="1:19" ht="15" thickBot="1" x14ac:dyDescent="0.25">
      <c r="A91" s="75" t="s">
        <v>115</v>
      </c>
      <c r="B91" s="112" t="s">
        <v>114</v>
      </c>
      <c r="C91" s="53"/>
      <c r="D91" s="69"/>
      <c r="E91" s="77">
        <f>IFERROR(VLOOKUP(B91,[1]NUM5!$H$3:$L$165,2,FALSE),0)</f>
        <v>84</v>
      </c>
      <c r="F91" s="77">
        <f>IFERROR(VLOOKUP(B91,[1]NUM5!$H$3:$L$165,3,FALSE),0)</f>
        <v>101</v>
      </c>
      <c r="G91" s="77">
        <f>IFERROR(VLOOKUP(B91,[1]NUM5!$H$3:$L$165,4,FALSE),0)</f>
        <v>179</v>
      </c>
      <c r="H91" s="77"/>
      <c r="I91" s="77"/>
      <c r="J91" s="77"/>
      <c r="K91" s="77"/>
      <c r="L91" s="77"/>
      <c r="M91" s="77"/>
      <c r="N91" s="77"/>
      <c r="O91" s="77"/>
      <c r="P91" s="77"/>
      <c r="Q91" s="12">
        <f t="shared" si="28"/>
        <v>364</v>
      </c>
    </row>
    <row r="92" spans="1:19" s="54" customFormat="1" ht="15" thickBot="1" x14ac:dyDescent="0.25">
      <c r="A92" s="308" t="s">
        <v>178</v>
      </c>
      <c r="B92" s="309"/>
      <c r="C92" s="181">
        <f>+D92/Metas!I16</f>
        <v>0.22447557860515518</v>
      </c>
      <c r="D92" s="15">
        <f>+Q92/R92</f>
        <v>0.22447557860515518</v>
      </c>
      <c r="E92" s="9">
        <f>SUM(E82:E91)</f>
        <v>888</v>
      </c>
      <c r="F92" s="9">
        <f t="shared" ref="F92:H92" si="29">SUM(F82:F91)</f>
        <v>868</v>
      </c>
      <c r="G92" s="9">
        <f t="shared" si="29"/>
        <v>1144</v>
      </c>
      <c r="H92" s="9">
        <f t="shared" si="29"/>
        <v>0</v>
      </c>
      <c r="I92" s="9">
        <f t="shared" ref="I92:J92" si="30">SUM(I82:I91)</f>
        <v>0</v>
      </c>
      <c r="J92" s="9">
        <f t="shared" si="30"/>
        <v>0</v>
      </c>
      <c r="K92" s="9">
        <f t="shared" ref="K92:L92" si="31">SUM(K82:K91)</f>
        <v>0</v>
      </c>
      <c r="L92" s="9">
        <f t="shared" si="31"/>
        <v>0</v>
      </c>
      <c r="M92" s="9">
        <f t="shared" ref="M92:N92" si="32">SUM(M82:M91)</f>
        <v>0</v>
      </c>
      <c r="N92" s="9">
        <f t="shared" si="32"/>
        <v>0</v>
      </c>
      <c r="O92" s="9">
        <f t="shared" ref="O92:P92" si="33">SUM(O82:O91)</f>
        <v>0</v>
      </c>
      <c r="P92" s="9">
        <f t="shared" si="33"/>
        <v>0</v>
      </c>
      <c r="Q92" s="9">
        <f>SUM(Q82:Q91)</f>
        <v>2900</v>
      </c>
      <c r="R92" s="350">
        <v>12919</v>
      </c>
      <c r="S92" s="351"/>
    </row>
    <row r="93" spans="1:19" ht="15" thickBot="1" x14ac:dyDescent="0.25">
      <c r="A93" s="75" t="s">
        <v>132</v>
      </c>
      <c r="B93" s="112" t="s">
        <v>116</v>
      </c>
      <c r="C93" s="53"/>
      <c r="D93" s="69"/>
      <c r="E93" s="77">
        <f>IFERROR(VLOOKUP(B93,[1]NUM5!$H$3:$L$165,2,FALSE),0)</f>
        <v>521</v>
      </c>
      <c r="F93" s="77">
        <f>IFERROR(VLOOKUP(B93,[1]NUM5!$H$3:$L$165,3,FALSE),0)</f>
        <v>664</v>
      </c>
      <c r="G93" s="77">
        <f>IFERROR(VLOOKUP(B93,[1]NUM5!$H$3:$L$165,4,FALSE),0)</f>
        <v>587</v>
      </c>
      <c r="H93" s="77"/>
      <c r="I93" s="77"/>
      <c r="J93" s="77"/>
      <c r="K93" s="77"/>
      <c r="L93" s="77"/>
      <c r="M93" s="77"/>
      <c r="N93" s="77"/>
      <c r="O93" s="77"/>
      <c r="P93" s="77"/>
      <c r="Q93" s="12">
        <f t="shared" ref="Q93:Q110" si="34">SUM(E93:P93)</f>
        <v>1772</v>
      </c>
    </row>
    <row r="94" spans="1:19" ht="15" thickBot="1" x14ac:dyDescent="0.25">
      <c r="A94" s="75" t="s">
        <v>132</v>
      </c>
      <c r="B94" s="112" t="s">
        <v>117</v>
      </c>
      <c r="C94" s="53"/>
      <c r="D94" s="69"/>
      <c r="E94" s="77">
        <f>IFERROR(VLOOKUP(B94,[1]NUM5!$H$3:$L$165,2,FALSE),0)</f>
        <v>1732</v>
      </c>
      <c r="F94" s="77">
        <f>IFERROR(VLOOKUP(B94,[1]NUM5!$H$3:$L$165,3,FALSE),0)</f>
        <v>1677</v>
      </c>
      <c r="G94" s="77">
        <f>IFERROR(VLOOKUP(B94,[1]NUM5!$H$3:$L$165,4,FALSE),0)</f>
        <v>1801</v>
      </c>
      <c r="H94" s="77"/>
      <c r="I94" s="77"/>
      <c r="J94" s="77"/>
      <c r="K94" s="77"/>
      <c r="L94" s="77"/>
      <c r="M94" s="77"/>
      <c r="N94" s="77"/>
      <c r="O94" s="77"/>
      <c r="P94" s="77"/>
      <c r="Q94" s="12">
        <f t="shared" si="34"/>
        <v>5210</v>
      </c>
    </row>
    <row r="95" spans="1:19" ht="15" thickBot="1" x14ac:dyDescent="0.25">
      <c r="A95" s="75" t="s">
        <v>132</v>
      </c>
      <c r="B95" s="112" t="s">
        <v>118</v>
      </c>
      <c r="C95" s="53"/>
      <c r="D95" s="69"/>
      <c r="E95" s="77">
        <f>IFERROR(VLOOKUP(B95,[1]NUM5!$H$3:$L$165,2,FALSE),0)</f>
        <v>3027</v>
      </c>
      <c r="F95" s="77">
        <f>IFERROR(VLOOKUP(B95,[1]NUM5!$H$3:$L$165,3,FALSE),0)</f>
        <v>2794</v>
      </c>
      <c r="G95" s="77">
        <f>IFERROR(VLOOKUP(B95,[1]NUM5!$H$3:$L$165,4,FALSE),0)</f>
        <v>2803</v>
      </c>
      <c r="H95" s="77"/>
      <c r="I95" s="77"/>
      <c r="J95" s="77"/>
      <c r="K95" s="77"/>
      <c r="L95" s="77"/>
      <c r="M95" s="77"/>
      <c r="N95" s="77"/>
      <c r="O95" s="77"/>
      <c r="P95" s="77"/>
      <c r="Q95" s="12">
        <f t="shared" si="34"/>
        <v>8624</v>
      </c>
    </row>
    <row r="96" spans="1:19" ht="15" thickBot="1" x14ac:dyDescent="0.25">
      <c r="A96" s="75" t="s">
        <v>132</v>
      </c>
      <c r="B96" s="112" t="s">
        <v>119</v>
      </c>
      <c r="C96" s="53"/>
      <c r="D96" s="69"/>
      <c r="E96" s="77">
        <f>IFERROR(VLOOKUP(B96,[1]NUM5!$H$3:$L$165,2,FALSE),0)</f>
        <v>530</v>
      </c>
      <c r="F96" s="77">
        <f>IFERROR(VLOOKUP(B96,[1]NUM5!$H$3:$L$165,3,FALSE),0)</f>
        <v>648</v>
      </c>
      <c r="G96" s="77">
        <f>IFERROR(VLOOKUP(B96,[1]NUM5!$H$3:$L$165,4,FALSE),0)</f>
        <v>667</v>
      </c>
      <c r="H96" s="77"/>
      <c r="I96" s="77"/>
      <c r="J96" s="77"/>
      <c r="K96" s="77"/>
      <c r="L96" s="77"/>
      <c r="M96" s="77"/>
      <c r="N96" s="77"/>
      <c r="O96" s="77"/>
      <c r="P96" s="77"/>
      <c r="Q96" s="12">
        <f t="shared" si="34"/>
        <v>1845</v>
      </c>
    </row>
    <row r="97" spans="1:21" ht="15" thickBot="1" x14ac:dyDescent="0.25">
      <c r="A97" s="75" t="s">
        <v>132</v>
      </c>
      <c r="B97" s="112" t="s">
        <v>120</v>
      </c>
      <c r="C97" s="53"/>
      <c r="D97" s="69"/>
      <c r="E97" s="77">
        <f>IFERROR(VLOOKUP(B97,[1]NUM5!$H$3:$L$165,2,FALSE),0)</f>
        <v>109</v>
      </c>
      <c r="F97" s="77">
        <f>IFERROR(VLOOKUP(B97,[1]NUM5!$H$3:$L$165,3,FALSE),0)</f>
        <v>153</v>
      </c>
      <c r="G97" s="77">
        <f>IFERROR(VLOOKUP(B97,[1]NUM5!$H$3:$L$165,4,FALSE),0)</f>
        <v>91</v>
      </c>
      <c r="H97" s="77"/>
      <c r="I97" s="77"/>
      <c r="J97" s="77"/>
      <c r="K97" s="77"/>
      <c r="L97" s="77"/>
      <c r="M97" s="77"/>
      <c r="N97" s="77"/>
      <c r="O97" s="77"/>
      <c r="P97" s="77"/>
      <c r="Q97" s="12">
        <f t="shared" si="34"/>
        <v>353</v>
      </c>
    </row>
    <row r="98" spans="1:21" ht="15" thickBot="1" x14ac:dyDescent="0.25">
      <c r="A98" s="75" t="s">
        <v>132</v>
      </c>
      <c r="B98" s="112" t="s">
        <v>121</v>
      </c>
      <c r="C98" s="53"/>
      <c r="D98" s="69"/>
      <c r="E98" s="77">
        <f>IFERROR(VLOOKUP(B98,[1]NUM5!$H$3:$L$165,2,FALSE),0)</f>
        <v>220</v>
      </c>
      <c r="F98" s="77">
        <f>IFERROR(VLOOKUP(B98,[1]NUM5!$H$3:$L$165,3,FALSE),0)</f>
        <v>174</v>
      </c>
      <c r="G98" s="77">
        <f>IFERROR(VLOOKUP(B98,[1]NUM5!$H$3:$L$165,4,FALSE),0)</f>
        <v>184</v>
      </c>
      <c r="H98" s="77"/>
      <c r="I98" s="77"/>
      <c r="J98" s="77"/>
      <c r="K98" s="77"/>
      <c r="L98" s="77"/>
      <c r="M98" s="77"/>
      <c r="N98" s="77"/>
      <c r="O98" s="77"/>
      <c r="P98" s="77"/>
      <c r="Q98" s="12">
        <f t="shared" si="34"/>
        <v>578</v>
      </c>
    </row>
    <row r="99" spans="1:21" ht="15" thickBot="1" x14ac:dyDescent="0.25">
      <c r="A99" s="75" t="s">
        <v>132</v>
      </c>
      <c r="B99" s="112" t="s">
        <v>122</v>
      </c>
      <c r="C99" s="53"/>
      <c r="D99" s="69"/>
      <c r="E99" s="77">
        <f>IFERROR(VLOOKUP(B99,[1]NUM5!$H$3:$L$165,2,FALSE),0)</f>
        <v>99</v>
      </c>
      <c r="F99" s="77">
        <f>IFERROR(VLOOKUP(B99,[1]NUM5!$H$3:$L$165,3,FALSE),0)</f>
        <v>180</v>
      </c>
      <c r="G99" s="77">
        <f>IFERROR(VLOOKUP(B99,[1]NUM5!$H$3:$L$165,4,FALSE),0)</f>
        <v>116</v>
      </c>
      <c r="H99" s="77"/>
      <c r="I99" s="77"/>
      <c r="J99" s="77"/>
      <c r="K99" s="77"/>
      <c r="L99" s="77"/>
      <c r="M99" s="77"/>
      <c r="N99" s="77"/>
      <c r="O99" s="77"/>
      <c r="P99" s="77"/>
      <c r="Q99" s="12">
        <f t="shared" si="34"/>
        <v>395</v>
      </c>
    </row>
    <row r="100" spans="1:21" ht="15" thickBot="1" x14ac:dyDescent="0.25">
      <c r="A100" s="75" t="s">
        <v>132</v>
      </c>
      <c r="B100" s="112" t="s">
        <v>123</v>
      </c>
      <c r="C100" s="53"/>
      <c r="D100" s="69"/>
      <c r="E100" s="77">
        <f>IFERROR(VLOOKUP(B100,[1]NUM5!$H$3:$L$165,2,FALSE),0)</f>
        <v>11</v>
      </c>
      <c r="F100" s="77">
        <f>IFERROR(VLOOKUP(B100,[1]NUM5!$H$3:$L$165,3,FALSE),0)</f>
        <v>38</v>
      </c>
      <c r="G100" s="77">
        <f>IFERROR(VLOOKUP(B100,[1]NUM5!$H$3:$L$165,4,FALSE),0)</f>
        <v>22</v>
      </c>
      <c r="H100" s="77"/>
      <c r="I100" s="77"/>
      <c r="J100" s="77"/>
      <c r="K100" s="77"/>
      <c r="L100" s="77"/>
      <c r="M100" s="77"/>
      <c r="N100" s="77"/>
      <c r="O100" s="77"/>
      <c r="P100" s="77"/>
      <c r="Q100" s="12">
        <f t="shared" si="34"/>
        <v>71</v>
      </c>
    </row>
    <row r="101" spans="1:21" ht="15" thickBot="1" x14ac:dyDescent="0.25">
      <c r="A101" s="75" t="s">
        <v>132</v>
      </c>
      <c r="B101" s="112" t="s">
        <v>124</v>
      </c>
      <c r="C101" s="53"/>
      <c r="D101" s="69"/>
      <c r="E101" s="77">
        <f>IFERROR(VLOOKUP(B101,[1]NUM5!$H$3:$L$165,2,FALSE),0)</f>
        <v>0</v>
      </c>
      <c r="F101" s="77">
        <f>IFERROR(VLOOKUP(B101,[1]NUM5!$H$3:$L$165,3,FALSE),0)</f>
        <v>0</v>
      </c>
      <c r="G101" s="77">
        <f>IFERROR(VLOOKUP(B101,[1]NUM5!$H$3:$L$165,4,FALSE),0)</f>
        <v>0</v>
      </c>
      <c r="H101" s="77"/>
      <c r="I101" s="77"/>
      <c r="J101" s="77"/>
      <c r="K101" s="77"/>
      <c r="L101" s="77"/>
      <c r="M101" s="77"/>
      <c r="N101" s="77"/>
      <c r="O101" s="77"/>
      <c r="P101" s="77"/>
      <c r="Q101" s="12">
        <f t="shared" si="34"/>
        <v>0</v>
      </c>
    </row>
    <row r="102" spans="1:21" ht="15" thickBot="1" x14ac:dyDescent="0.25">
      <c r="A102" s="75" t="s">
        <v>132</v>
      </c>
      <c r="B102" s="112" t="s">
        <v>125</v>
      </c>
      <c r="C102" s="53"/>
      <c r="D102" s="69"/>
      <c r="E102" s="77">
        <f>IFERROR(VLOOKUP(B102,[1]NUM5!$H$3:$L$165,2,FALSE),0)</f>
        <v>39</v>
      </c>
      <c r="F102" s="77">
        <f>IFERROR(VLOOKUP(B102,[1]NUM5!$H$3:$L$165,3,FALSE),0)</f>
        <v>46</v>
      </c>
      <c r="G102" s="77">
        <f>IFERROR(VLOOKUP(B102,[1]NUM5!$H$3:$L$165,4,FALSE),0)</f>
        <v>32</v>
      </c>
      <c r="H102" s="77"/>
      <c r="I102" s="77"/>
      <c r="J102" s="77"/>
      <c r="K102" s="77"/>
      <c r="L102" s="77"/>
      <c r="M102" s="77"/>
      <c r="N102" s="77"/>
      <c r="O102" s="77"/>
      <c r="P102" s="77"/>
      <c r="Q102" s="12">
        <f t="shared" si="34"/>
        <v>117</v>
      </c>
    </row>
    <row r="103" spans="1:21" ht="15" thickBot="1" x14ac:dyDescent="0.25">
      <c r="A103" s="75" t="s">
        <v>132</v>
      </c>
      <c r="B103" s="112" t="s">
        <v>126</v>
      </c>
      <c r="C103" s="53"/>
      <c r="D103" s="69"/>
      <c r="E103" s="77">
        <f>IFERROR(VLOOKUP(B103,[1]NUM5!$H$3:$L$165,2,FALSE),0)</f>
        <v>56</v>
      </c>
      <c r="F103" s="77">
        <f>IFERROR(VLOOKUP(B103,[1]NUM5!$H$3:$L$165,3,FALSE),0)</f>
        <v>90</v>
      </c>
      <c r="G103" s="77">
        <f>IFERROR(VLOOKUP(B103,[1]NUM5!$H$3:$L$165,4,FALSE),0)</f>
        <v>108</v>
      </c>
      <c r="H103" s="77"/>
      <c r="I103" s="77"/>
      <c r="J103" s="77"/>
      <c r="K103" s="77"/>
      <c r="L103" s="77"/>
      <c r="M103" s="77"/>
      <c r="N103" s="77"/>
      <c r="O103" s="77"/>
      <c r="P103" s="77"/>
      <c r="Q103" s="12">
        <f t="shared" si="34"/>
        <v>254</v>
      </c>
    </row>
    <row r="104" spans="1:21" ht="15" thickBot="1" x14ac:dyDescent="0.25">
      <c r="A104" s="75" t="s">
        <v>132</v>
      </c>
      <c r="B104" s="112" t="s">
        <v>127</v>
      </c>
      <c r="C104" s="53"/>
      <c r="D104" s="69"/>
      <c r="E104" s="77">
        <f>IFERROR(VLOOKUP(B104,[1]NUM5!$H$3:$L$165,2,FALSE),0)</f>
        <v>39</v>
      </c>
      <c r="F104" s="77">
        <f>IFERROR(VLOOKUP(B104,[1]NUM5!$H$3:$L$165,3,FALSE),0)</f>
        <v>19</v>
      </c>
      <c r="G104" s="77">
        <f>IFERROR(VLOOKUP(B104,[1]NUM5!$H$3:$L$165,4,FALSE),0)</f>
        <v>42</v>
      </c>
      <c r="H104" s="77"/>
      <c r="I104" s="77"/>
      <c r="J104" s="77"/>
      <c r="K104" s="77"/>
      <c r="L104" s="77"/>
      <c r="M104" s="77"/>
      <c r="N104" s="77"/>
      <c r="O104" s="77"/>
      <c r="P104" s="77"/>
      <c r="Q104" s="12">
        <f t="shared" si="34"/>
        <v>100</v>
      </c>
    </row>
    <row r="105" spans="1:21" ht="15" thickBot="1" x14ac:dyDescent="0.25">
      <c r="A105" s="75" t="s">
        <v>132</v>
      </c>
      <c r="B105" s="112" t="s">
        <v>128</v>
      </c>
      <c r="C105" s="53"/>
      <c r="D105" s="69"/>
      <c r="E105" s="77">
        <f>IFERROR(VLOOKUP(B105,[1]NUM5!$H$3:$L$165,2,FALSE),0)</f>
        <v>158</v>
      </c>
      <c r="F105" s="77">
        <f>IFERROR(VLOOKUP(B105,[1]NUM5!$H$3:$L$165,3,FALSE),0)</f>
        <v>65</v>
      </c>
      <c r="G105" s="77">
        <f>IFERROR(VLOOKUP(B105,[1]NUM5!$H$3:$L$165,4,FALSE),0)</f>
        <v>87</v>
      </c>
      <c r="H105" s="77"/>
      <c r="I105" s="77"/>
      <c r="J105" s="77"/>
      <c r="K105" s="77"/>
      <c r="L105" s="77"/>
      <c r="M105" s="77"/>
      <c r="N105" s="77"/>
      <c r="O105" s="77"/>
      <c r="P105" s="77"/>
      <c r="Q105" s="12">
        <f t="shared" si="34"/>
        <v>310</v>
      </c>
      <c r="U105" s="58"/>
    </row>
    <row r="106" spans="1:21" ht="15" thickBot="1" x14ac:dyDescent="0.25">
      <c r="A106" s="75" t="s">
        <v>132</v>
      </c>
      <c r="B106" s="112" t="s">
        <v>129</v>
      </c>
      <c r="C106" s="53"/>
      <c r="D106" s="69"/>
      <c r="E106" s="77">
        <f>IFERROR(VLOOKUP(B106,[1]NUM5!$H$3:$L$165,2,FALSE),0)</f>
        <v>148</v>
      </c>
      <c r="F106" s="77">
        <f>IFERROR(VLOOKUP(B106,[1]NUM5!$H$3:$L$165,3,FALSE),0)</f>
        <v>75</v>
      </c>
      <c r="G106" s="77">
        <f>IFERROR(VLOOKUP(B106,[1]NUM5!$H$3:$L$165,4,FALSE),0)</f>
        <v>116</v>
      </c>
      <c r="H106" s="77"/>
      <c r="I106" s="77"/>
      <c r="J106" s="77"/>
      <c r="K106" s="77"/>
      <c r="L106" s="77"/>
      <c r="M106" s="77"/>
      <c r="N106" s="77"/>
      <c r="O106" s="77"/>
      <c r="P106" s="77"/>
      <c r="Q106" s="12">
        <f t="shared" si="34"/>
        <v>339</v>
      </c>
    </row>
    <row r="107" spans="1:21" ht="15" thickBot="1" x14ac:dyDescent="0.25">
      <c r="A107" s="75" t="s">
        <v>132</v>
      </c>
      <c r="B107" s="112" t="s">
        <v>130</v>
      </c>
      <c r="C107" s="53"/>
      <c r="D107" s="69"/>
      <c r="E107" s="77">
        <f>IFERROR(VLOOKUP(B107,[1]NUM5!$H$3:$L$165,2,FALSE),0)</f>
        <v>564</v>
      </c>
      <c r="F107" s="77">
        <f>IFERROR(VLOOKUP(B107,[1]NUM5!$H$3:$L$165,3,FALSE),0)</f>
        <v>466</v>
      </c>
      <c r="G107" s="77">
        <f>IFERROR(VLOOKUP(B107,[1]NUM5!$H$3:$L$165,4,FALSE),0)</f>
        <v>498</v>
      </c>
      <c r="H107" s="77"/>
      <c r="I107" s="77"/>
      <c r="J107" s="77"/>
      <c r="K107" s="77"/>
      <c r="L107" s="77"/>
      <c r="M107" s="77"/>
      <c r="N107" s="77"/>
      <c r="O107" s="77"/>
      <c r="P107" s="77"/>
      <c r="Q107" s="12">
        <f t="shared" si="34"/>
        <v>1528</v>
      </c>
    </row>
    <row r="108" spans="1:21" ht="15" thickBot="1" x14ac:dyDescent="0.25">
      <c r="A108" s="75" t="s">
        <v>132</v>
      </c>
      <c r="B108" s="112" t="s">
        <v>131</v>
      </c>
      <c r="C108" s="53"/>
      <c r="D108" s="69"/>
      <c r="E108" s="77">
        <f>IFERROR(VLOOKUP(B108,[1]NUM5!$H$3:$L$165,2,FALSE),0)</f>
        <v>273</v>
      </c>
      <c r="F108" s="77">
        <f>IFERROR(VLOOKUP(B108,[1]NUM5!$H$3:$L$165,3,FALSE),0)</f>
        <v>192</v>
      </c>
      <c r="G108" s="77">
        <f>IFERROR(VLOOKUP(B108,[1]NUM5!$H$3:$L$165,4,FALSE),0)</f>
        <v>265</v>
      </c>
      <c r="H108" s="77"/>
      <c r="I108" s="77"/>
      <c r="J108" s="77"/>
      <c r="K108" s="77"/>
      <c r="L108" s="77"/>
      <c r="M108" s="77"/>
      <c r="N108" s="77"/>
      <c r="O108" s="77"/>
      <c r="P108" s="77"/>
      <c r="Q108" s="12">
        <f t="shared" si="34"/>
        <v>730</v>
      </c>
    </row>
    <row r="109" spans="1:21" ht="15" thickBot="1" x14ac:dyDescent="0.25">
      <c r="A109" s="75" t="s">
        <v>132</v>
      </c>
      <c r="B109" s="112" t="s">
        <v>342</v>
      </c>
      <c r="C109" s="53"/>
      <c r="D109" s="69"/>
      <c r="E109" s="77">
        <f>IFERROR(VLOOKUP(B109,[1]NUM5!$H$3:$L$165,2,FALSE),0)</f>
        <v>375</v>
      </c>
      <c r="F109" s="77">
        <f>IFERROR(VLOOKUP(B109,[1]NUM5!$H$3:$L$165,3,FALSE),0)</f>
        <v>338</v>
      </c>
      <c r="G109" s="77">
        <f>IFERROR(VLOOKUP(B109,[1]NUM5!$H$3:$L$165,4,FALSE),0)</f>
        <v>273</v>
      </c>
      <c r="H109" s="77"/>
      <c r="I109" s="77"/>
      <c r="J109" s="77"/>
      <c r="K109" s="77"/>
      <c r="L109" s="77"/>
      <c r="M109" s="77"/>
      <c r="N109" s="77"/>
      <c r="O109" s="77"/>
      <c r="P109" s="77"/>
      <c r="Q109" s="12">
        <f t="shared" si="34"/>
        <v>986</v>
      </c>
    </row>
    <row r="110" spans="1:21" ht="15" thickBot="1" x14ac:dyDescent="0.25">
      <c r="A110" s="75" t="s">
        <v>132</v>
      </c>
      <c r="B110" s="112" t="s">
        <v>388</v>
      </c>
      <c r="C110" s="53"/>
      <c r="D110" s="69"/>
      <c r="E110" s="77">
        <f>IFERROR(VLOOKUP(B110,[1]NUM5!$H$3:$L$165,2,FALSE),0)</f>
        <v>225</v>
      </c>
      <c r="F110" s="77">
        <f>IFERROR(VLOOKUP(B110,[1]NUM5!$H$3:$L$165,3,FALSE),0)</f>
        <v>438</v>
      </c>
      <c r="G110" s="77">
        <f>IFERROR(VLOOKUP(B110,[1]NUM5!$H$3:$L$165,4,FALSE),0)</f>
        <v>346</v>
      </c>
      <c r="H110" s="77"/>
      <c r="I110" s="77"/>
      <c r="J110" s="77"/>
      <c r="K110" s="77"/>
      <c r="L110" s="77"/>
      <c r="M110" s="77"/>
      <c r="N110" s="77"/>
      <c r="O110" s="77"/>
      <c r="P110" s="77"/>
      <c r="Q110" s="12">
        <f t="shared" si="34"/>
        <v>1009</v>
      </c>
    </row>
    <row r="111" spans="1:21" s="54" customFormat="1" ht="15" thickBot="1" x14ac:dyDescent="0.25">
      <c r="A111" s="308" t="s">
        <v>179</v>
      </c>
      <c r="B111" s="309"/>
      <c r="C111" s="181">
        <f>+D111/Metas!I13</f>
        <v>0.24610585569566235</v>
      </c>
      <c r="D111" s="15">
        <f>+Q111/R111</f>
        <v>0.24610585569566235</v>
      </c>
      <c r="E111" s="9">
        <f>SUM(E93:E110)</f>
        <v>8126</v>
      </c>
      <c r="F111" s="9">
        <f t="shared" ref="F111:M111" si="35">SUM(F93:F110)</f>
        <v>8057</v>
      </c>
      <c r="G111" s="9">
        <f t="shared" si="35"/>
        <v>8038</v>
      </c>
      <c r="H111" s="9">
        <f t="shared" si="35"/>
        <v>0</v>
      </c>
      <c r="I111" s="9">
        <f t="shared" si="35"/>
        <v>0</v>
      </c>
      <c r="J111" s="9">
        <f t="shared" si="35"/>
        <v>0</v>
      </c>
      <c r="K111" s="9">
        <f t="shared" si="35"/>
        <v>0</v>
      </c>
      <c r="L111" s="9">
        <f t="shared" si="35"/>
        <v>0</v>
      </c>
      <c r="M111" s="9">
        <f t="shared" si="35"/>
        <v>0</v>
      </c>
      <c r="N111" s="9">
        <f t="shared" ref="N111:P111" si="36">SUM(N93:N110)</f>
        <v>0</v>
      </c>
      <c r="O111" s="9">
        <f t="shared" si="36"/>
        <v>0</v>
      </c>
      <c r="P111" s="9">
        <f t="shared" si="36"/>
        <v>0</v>
      </c>
      <c r="Q111" s="9">
        <f>SUM(Q93:Q110)</f>
        <v>24221</v>
      </c>
      <c r="R111" s="350">
        <v>98417</v>
      </c>
      <c r="S111" s="351"/>
    </row>
    <row r="112" spans="1:21" ht="15" thickBot="1" x14ac:dyDescent="0.25">
      <c r="A112" s="75" t="s">
        <v>145</v>
      </c>
      <c r="B112" s="112" t="s">
        <v>133</v>
      </c>
      <c r="C112" s="53"/>
      <c r="D112" s="69"/>
      <c r="E112" s="77">
        <f>IFERROR(VLOOKUP(B112,[1]NUM5!$H$3:$L$165,2,FALSE),0)</f>
        <v>11</v>
      </c>
      <c r="F112" s="77">
        <f>IFERROR(VLOOKUP(B112,[1]NUM5!$H$3:$L$165,3,FALSE),0)</f>
        <v>12</v>
      </c>
      <c r="G112" s="77">
        <f>IFERROR(VLOOKUP(B112,[1]NUM5!$H$3:$L$165,4,FALSE),0)</f>
        <v>18</v>
      </c>
      <c r="H112" s="77"/>
      <c r="I112" s="77"/>
      <c r="J112" s="77"/>
      <c r="K112" s="77"/>
      <c r="L112" s="77"/>
      <c r="M112" s="77"/>
      <c r="N112" s="77"/>
      <c r="O112" s="77"/>
      <c r="P112" s="77"/>
      <c r="Q112" s="12">
        <f t="shared" ref="Q112:Q123" si="37">SUM(E112:P112)</f>
        <v>41</v>
      </c>
    </row>
    <row r="113" spans="1:19" ht="15" thickBot="1" x14ac:dyDescent="0.25">
      <c r="A113" s="75" t="s">
        <v>145</v>
      </c>
      <c r="B113" s="112" t="s">
        <v>134</v>
      </c>
      <c r="C113" s="53"/>
      <c r="D113" s="69"/>
      <c r="E113" s="77">
        <f>IFERROR(VLOOKUP(B113,[1]NUM5!$H$3:$L$165,2,FALSE),0)</f>
        <v>29</v>
      </c>
      <c r="F113" s="77">
        <f>IFERROR(VLOOKUP(B113,[1]NUM5!$H$3:$L$165,3,FALSE),0)</f>
        <v>17</v>
      </c>
      <c r="G113" s="77">
        <f>IFERROR(VLOOKUP(B113,[1]NUM5!$H$3:$L$165,4,FALSE),0)</f>
        <v>41</v>
      </c>
      <c r="H113" s="77"/>
      <c r="I113" s="77"/>
      <c r="J113" s="77"/>
      <c r="K113" s="77"/>
      <c r="L113" s="77"/>
      <c r="M113" s="77"/>
      <c r="N113" s="77"/>
      <c r="O113" s="77"/>
      <c r="P113" s="77"/>
      <c r="Q113" s="12">
        <f t="shared" si="37"/>
        <v>87</v>
      </c>
    </row>
    <row r="114" spans="1:19" ht="15" thickBot="1" x14ac:dyDescent="0.25">
      <c r="A114" s="75" t="s">
        <v>145</v>
      </c>
      <c r="B114" s="112" t="s">
        <v>135</v>
      </c>
      <c r="C114" s="53"/>
      <c r="D114" s="69"/>
      <c r="E114" s="77">
        <f>IFERROR(VLOOKUP(B114,[1]NUM5!$H$3:$L$165,2,FALSE),0)</f>
        <v>49</v>
      </c>
      <c r="F114" s="77">
        <f>IFERROR(VLOOKUP(B114,[1]NUM5!$H$3:$L$165,3,FALSE),0)</f>
        <v>61</v>
      </c>
      <c r="G114" s="77">
        <f>IFERROR(VLOOKUP(B114,[1]NUM5!$H$3:$L$165,4,FALSE),0)</f>
        <v>20</v>
      </c>
      <c r="H114" s="77"/>
      <c r="I114" s="77"/>
      <c r="J114" s="77"/>
      <c r="K114" s="77"/>
      <c r="L114" s="77"/>
      <c r="M114" s="77"/>
      <c r="N114" s="77"/>
      <c r="O114" s="77"/>
      <c r="P114" s="77"/>
      <c r="Q114" s="12">
        <f t="shared" si="37"/>
        <v>130</v>
      </c>
    </row>
    <row r="115" spans="1:19" ht="15" thickBot="1" x14ac:dyDescent="0.25">
      <c r="A115" s="75" t="s">
        <v>145</v>
      </c>
      <c r="B115" s="112" t="s">
        <v>136</v>
      </c>
      <c r="C115" s="53"/>
      <c r="D115" s="69"/>
      <c r="E115" s="77">
        <f>IFERROR(VLOOKUP(B115,[1]NUM5!$H$3:$L$165,2,FALSE),0)</f>
        <v>28</v>
      </c>
      <c r="F115" s="77">
        <f>IFERROR(VLOOKUP(B115,[1]NUM5!$H$3:$L$165,3,FALSE),0)</f>
        <v>47</v>
      </c>
      <c r="G115" s="77">
        <f>IFERROR(VLOOKUP(B115,[1]NUM5!$H$3:$L$165,4,FALSE),0)</f>
        <v>30</v>
      </c>
      <c r="H115" s="77"/>
      <c r="I115" s="77"/>
      <c r="J115" s="77"/>
      <c r="K115" s="77"/>
      <c r="L115" s="77"/>
      <c r="M115" s="77"/>
      <c r="N115" s="77"/>
      <c r="O115" s="77"/>
      <c r="P115" s="77"/>
      <c r="Q115" s="12">
        <f t="shared" si="37"/>
        <v>105</v>
      </c>
    </row>
    <row r="116" spans="1:19" ht="15" thickBot="1" x14ac:dyDescent="0.25">
      <c r="A116" s="75" t="s">
        <v>145</v>
      </c>
      <c r="B116" s="112" t="s">
        <v>137</v>
      </c>
      <c r="C116" s="53"/>
      <c r="D116" s="69"/>
      <c r="E116" s="77">
        <f>IFERROR(VLOOKUP(B116,[1]NUM5!$H$3:$L$165,2,FALSE),0)</f>
        <v>50</v>
      </c>
      <c r="F116" s="77">
        <f>IFERROR(VLOOKUP(B116,[1]NUM5!$H$3:$L$165,3,FALSE),0)</f>
        <v>66</v>
      </c>
      <c r="G116" s="77">
        <f>IFERROR(VLOOKUP(B116,[1]NUM5!$H$3:$L$165,4,FALSE),0)</f>
        <v>59</v>
      </c>
      <c r="H116" s="77"/>
      <c r="I116" s="77"/>
      <c r="J116" s="77"/>
      <c r="K116" s="77"/>
      <c r="L116" s="77"/>
      <c r="M116" s="77"/>
      <c r="N116" s="77"/>
      <c r="O116" s="77"/>
      <c r="P116" s="77"/>
      <c r="Q116" s="12">
        <f t="shared" si="37"/>
        <v>175</v>
      </c>
    </row>
    <row r="117" spans="1:19" ht="15" thickBot="1" x14ac:dyDescent="0.25">
      <c r="A117" s="75" t="s">
        <v>145</v>
      </c>
      <c r="B117" s="112" t="s">
        <v>138</v>
      </c>
      <c r="C117" s="53"/>
      <c r="D117" s="69"/>
      <c r="E117" s="77">
        <f>IFERROR(VLOOKUP(B117,[1]NUM5!$H$3:$L$165,2,FALSE),0)</f>
        <v>32</v>
      </c>
      <c r="F117" s="77">
        <f>IFERROR(VLOOKUP(B117,[1]NUM5!$H$3:$L$165,3,FALSE),0)</f>
        <v>18</v>
      </c>
      <c r="G117" s="77">
        <f>IFERROR(VLOOKUP(B117,[1]NUM5!$H$3:$L$165,4,FALSE),0)</f>
        <v>22</v>
      </c>
      <c r="H117" s="77"/>
      <c r="I117" s="77"/>
      <c r="J117" s="77"/>
      <c r="K117" s="77"/>
      <c r="L117" s="77"/>
      <c r="M117" s="77"/>
      <c r="N117" s="77"/>
      <c r="O117" s="77"/>
      <c r="P117" s="77"/>
      <c r="Q117" s="12">
        <f t="shared" si="37"/>
        <v>72</v>
      </c>
    </row>
    <row r="118" spans="1:19" ht="15" thickBot="1" x14ac:dyDescent="0.25">
      <c r="A118" s="75" t="s">
        <v>145</v>
      </c>
      <c r="B118" s="112" t="s">
        <v>139</v>
      </c>
      <c r="C118" s="53"/>
      <c r="D118" s="69"/>
      <c r="E118" s="77">
        <f>IFERROR(VLOOKUP(B118,[1]NUM5!$H$3:$L$165,2,FALSE),0)</f>
        <v>54</v>
      </c>
      <c r="F118" s="77">
        <f>IFERROR(VLOOKUP(B118,[1]NUM5!$H$3:$L$165,3,FALSE),0)</f>
        <v>44</v>
      </c>
      <c r="G118" s="77">
        <f>IFERROR(VLOOKUP(B118,[1]NUM5!$H$3:$L$165,4,FALSE),0)</f>
        <v>43</v>
      </c>
      <c r="H118" s="77"/>
      <c r="I118" s="77"/>
      <c r="J118" s="77"/>
      <c r="K118" s="77"/>
      <c r="L118" s="77"/>
      <c r="M118" s="77"/>
      <c r="N118" s="77"/>
      <c r="O118" s="77"/>
      <c r="P118" s="77"/>
      <c r="Q118" s="12">
        <f t="shared" si="37"/>
        <v>141</v>
      </c>
    </row>
    <row r="119" spans="1:19" ht="15" thickBot="1" x14ac:dyDescent="0.25">
      <c r="A119" s="75" t="s">
        <v>145</v>
      </c>
      <c r="B119" s="112" t="s">
        <v>140</v>
      </c>
      <c r="C119" s="53"/>
      <c r="D119" s="69"/>
      <c r="E119" s="77">
        <f>IFERROR(VLOOKUP(B119,[1]NUM5!$H$3:$L$165,2,FALSE),0)</f>
        <v>66</v>
      </c>
      <c r="F119" s="77">
        <f>IFERROR(VLOOKUP(B119,[1]NUM5!$H$3:$L$165,3,FALSE),0)</f>
        <v>90</v>
      </c>
      <c r="G119" s="77">
        <f>IFERROR(VLOOKUP(B119,[1]NUM5!$H$3:$L$165,4,FALSE),0)</f>
        <v>24</v>
      </c>
      <c r="H119" s="77"/>
      <c r="I119" s="77"/>
      <c r="J119" s="77"/>
      <c r="K119" s="77"/>
      <c r="L119" s="77"/>
      <c r="M119" s="77"/>
      <c r="N119" s="77"/>
      <c r="O119" s="77"/>
      <c r="P119" s="77"/>
      <c r="Q119" s="12">
        <f t="shared" si="37"/>
        <v>180</v>
      </c>
    </row>
    <row r="120" spans="1:19" ht="15" thickBot="1" x14ac:dyDescent="0.25">
      <c r="A120" s="75" t="s">
        <v>145</v>
      </c>
      <c r="B120" s="112" t="s">
        <v>141</v>
      </c>
      <c r="C120" s="53"/>
      <c r="D120" s="69"/>
      <c r="E120" s="77">
        <f>IFERROR(VLOOKUP(B120,[1]NUM5!$H$3:$L$165,2,FALSE),0)</f>
        <v>75</v>
      </c>
      <c r="F120" s="77">
        <f>IFERROR(VLOOKUP(B120,[1]NUM5!$H$3:$L$165,3,FALSE),0)</f>
        <v>60</v>
      </c>
      <c r="G120" s="77">
        <f>IFERROR(VLOOKUP(B120,[1]NUM5!$H$3:$L$165,4,FALSE),0)</f>
        <v>39</v>
      </c>
      <c r="H120" s="77"/>
      <c r="I120" s="77"/>
      <c r="J120" s="77"/>
      <c r="K120" s="77"/>
      <c r="L120" s="77"/>
      <c r="M120" s="77"/>
      <c r="N120" s="77"/>
      <c r="O120" s="77"/>
      <c r="P120" s="77"/>
      <c r="Q120" s="12">
        <f t="shared" si="37"/>
        <v>174</v>
      </c>
    </row>
    <row r="121" spans="1:19" ht="15" thickBot="1" x14ac:dyDescent="0.25">
      <c r="A121" s="75" t="s">
        <v>145</v>
      </c>
      <c r="B121" s="112" t="s">
        <v>142</v>
      </c>
      <c r="C121" s="53"/>
      <c r="D121" s="69"/>
      <c r="E121" s="77">
        <f>IFERROR(VLOOKUP(B121,[1]NUM5!$H$3:$L$165,2,FALSE),0)</f>
        <v>47</v>
      </c>
      <c r="F121" s="77">
        <f>IFERROR(VLOOKUP(B121,[1]NUM5!$H$3:$L$165,3,FALSE),0)</f>
        <v>21</v>
      </c>
      <c r="G121" s="77">
        <f>IFERROR(VLOOKUP(B121,[1]NUM5!$H$3:$L$165,4,FALSE),0)</f>
        <v>24</v>
      </c>
      <c r="H121" s="77"/>
      <c r="I121" s="77"/>
      <c r="J121" s="77"/>
      <c r="K121" s="77"/>
      <c r="L121" s="77"/>
      <c r="M121" s="77"/>
      <c r="N121" s="77"/>
      <c r="O121" s="77"/>
      <c r="P121" s="77"/>
      <c r="Q121" s="12">
        <f t="shared" si="37"/>
        <v>92</v>
      </c>
    </row>
    <row r="122" spans="1:19" ht="15" thickBot="1" x14ac:dyDescent="0.25">
      <c r="A122" s="75" t="s">
        <v>145</v>
      </c>
      <c r="B122" s="112" t="s">
        <v>143</v>
      </c>
      <c r="C122" s="53"/>
      <c r="D122" s="69"/>
      <c r="E122" s="77">
        <f>IFERROR(VLOOKUP(B122,[1]NUM5!$H$3:$L$165,2,FALSE),0)</f>
        <v>75</v>
      </c>
      <c r="F122" s="77">
        <f>IFERROR(VLOOKUP(B122,[1]NUM5!$H$3:$L$165,3,FALSE),0)</f>
        <v>77</v>
      </c>
      <c r="G122" s="77">
        <f>IFERROR(VLOOKUP(B122,[1]NUM5!$H$3:$L$165,4,FALSE),0)</f>
        <v>20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12">
        <f t="shared" si="37"/>
        <v>172</v>
      </c>
    </row>
    <row r="123" spans="1:19" ht="15" thickBot="1" x14ac:dyDescent="0.25">
      <c r="A123" s="75" t="s">
        <v>145</v>
      </c>
      <c r="B123" s="112" t="s">
        <v>144</v>
      </c>
      <c r="C123" s="53"/>
      <c r="D123" s="69"/>
      <c r="E123" s="77">
        <f>IFERROR(VLOOKUP(B123,[1]NUM5!$H$3:$L$165,2,FALSE),0)</f>
        <v>34</v>
      </c>
      <c r="F123" s="77">
        <f>IFERROR(VLOOKUP(B123,[1]NUM5!$H$3:$L$165,3,FALSE),0)</f>
        <v>35</v>
      </c>
      <c r="G123" s="77">
        <f>IFERROR(VLOOKUP(B123,[1]NUM5!$H$3:$L$165,4,FALSE),0)</f>
        <v>33</v>
      </c>
      <c r="H123" s="77"/>
      <c r="I123" s="77"/>
      <c r="J123" s="77"/>
      <c r="K123" s="77"/>
      <c r="L123" s="77"/>
      <c r="M123" s="77"/>
      <c r="N123" s="77"/>
      <c r="O123" s="77"/>
      <c r="P123" s="77"/>
      <c r="Q123" s="12">
        <f t="shared" si="37"/>
        <v>102</v>
      </c>
    </row>
    <row r="124" spans="1:19" s="54" customFormat="1" ht="15" thickBot="1" x14ac:dyDescent="0.25">
      <c r="A124" s="308" t="s">
        <v>180</v>
      </c>
      <c r="B124" s="309"/>
      <c r="C124" s="181">
        <f>+D124/Metas!I7</f>
        <v>0.22113650030066145</v>
      </c>
      <c r="D124" s="15">
        <f>+Q124/R124</f>
        <v>0.22113650030066145</v>
      </c>
      <c r="E124" s="9">
        <f>SUM(E112:E123)</f>
        <v>550</v>
      </c>
      <c r="F124" s="9">
        <f t="shared" ref="F124:H124" si="38">SUM(F112:F123)</f>
        <v>548</v>
      </c>
      <c r="G124" s="9">
        <f t="shared" si="38"/>
        <v>373</v>
      </c>
      <c r="H124" s="9">
        <f t="shared" si="38"/>
        <v>0</v>
      </c>
      <c r="I124" s="9">
        <f t="shared" ref="I124:J124" si="39">SUM(I112:I123)</f>
        <v>0</v>
      </c>
      <c r="J124" s="9">
        <f t="shared" si="39"/>
        <v>0</v>
      </c>
      <c r="K124" s="9">
        <f t="shared" ref="K124:L124" si="40">SUM(K112:K123)</f>
        <v>0</v>
      </c>
      <c r="L124" s="9">
        <f t="shared" si="40"/>
        <v>0</v>
      </c>
      <c r="M124" s="9">
        <f t="shared" ref="M124:N124" si="41">SUM(M112:M123)</f>
        <v>0</v>
      </c>
      <c r="N124" s="9">
        <f t="shared" si="41"/>
        <v>0</v>
      </c>
      <c r="O124" s="9">
        <f t="shared" ref="O124:P124" si="42">SUM(O112:O123)</f>
        <v>0</v>
      </c>
      <c r="P124" s="9">
        <f t="shared" si="42"/>
        <v>0</v>
      </c>
      <c r="Q124" s="9">
        <f>SUM(Q112:Q123)</f>
        <v>1471</v>
      </c>
      <c r="R124" s="350">
        <v>6652</v>
      </c>
      <c r="S124" s="351"/>
    </row>
    <row r="125" spans="1:19" ht="15" thickBot="1" x14ac:dyDescent="0.25">
      <c r="A125" s="75" t="s">
        <v>159</v>
      </c>
      <c r="B125" s="112" t="s">
        <v>146</v>
      </c>
      <c r="C125" s="53"/>
      <c r="D125" s="69"/>
      <c r="E125" s="77">
        <f>IFERROR(VLOOKUP(B125,[1]NUM5!$H$3:$L$165,2,FALSE),0)</f>
        <v>895</v>
      </c>
      <c r="F125" s="77">
        <f>IFERROR(VLOOKUP(B125,[1]NUM5!$H$3:$L$165,3,FALSE),0)</f>
        <v>867</v>
      </c>
      <c r="G125" s="77">
        <f>IFERROR(VLOOKUP(B125,[1]NUM5!$H$3:$L$165,4,FALSE),0)</f>
        <v>968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12">
        <f t="shared" ref="Q125:Q137" si="43">SUM(E125:P125)</f>
        <v>2730</v>
      </c>
    </row>
    <row r="126" spans="1:19" ht="15" thickBot="1" x14ac:dyDescent="0.25">
      <c r="A126" s="75" t="s">
        <v>159</v>
      </c>
      <c r="B126" s="112" t="s">
        <v>147</v>
      </c>
      <c r="C126" s="53"/>
      <c r="D126" s="69"/>
      <c r="E126" s="77">
        <f>IFERROR(VLOOKUP(B126,[1]NUM5!$H$3:$L$165,2,FALSE),0)</f>
        <v>465</v>
      </c>
      <c r="F126" s="77">
        <f>IFERROR(VLOOKUP(B126,[1]NUM5!$H$3:$L$165,3,FALSE),0)</f>
        <v>239</v>
      </c>
      <c r="G126" s="77">
        <f>IFERROR(VLOOKUP(B126,[1]NUM5!$H$3:$L$165,4,FALSE),0)</f>
        <v>266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12">
        <f t="shared" si="43"/>
        <v>970</v>
      </c>
    </row>
    <row r="127" spans="1:19" ht="15" thickBot="1" x14ac:dyDescent="0.25">
      <c r="A127" s="75" t="s">
        <v>159</v>
      </c>
      <c r="B127" s="112" t="s">
        <v>148</v>
      </c>
      <c r="C127" s="53"/>
      <c r="D127" s="69"/>
      <c r="E127" s="77">
        <f>IFERROR(VLOOKUP(B127,[1]NUM5!$H$3:$L$165,2,FALSE),0)</f>
        <v>231</v>
      </c>
      <c r="F127" s="77">
        <f>IFERROR(VLOOKUP(B127,[1]NUM5!$H$3:$L$165,3,FALSE),0)</f>
        <v>5</v>
      </c>
      <c r="G127" s="77">
        <f>IFERROR(VLOOKUP(B127,[1]NUM5!$H$3:$L$165,4,FALSE),0)</f>
        <v>138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12">
        <f t="shared" si="43"/>
        <v>374</v>
      </c>
    </row>
    <row r="128" spans="1:19" ht="15" thickBot="1" x14ac:dyDescent="0.25">
      <c r="A128" s="75" t="s">
        <v>159</v>
      </c>
      <c r="B128" s="112" t="s">
        <v>149</v>
      </c>
      <c r="C128" s="53"/>
      <c r="D128" s="69"/>
      <c r="E128" s="77">
        <f>IFERROR(VLOOKUP(B128,[1]NUM5!$H$3:$L$165,2,FALSE),0)</f>
        <v>495</v>
      </c>
      <c r="F128" s="77">
        <f>IFERROR(VLOOKUP(B128,[1]NUM5!$H$3:$L$165,3,FALSE),0)</f>
        <v>736</v>
      </c>
      <c r="G128" s="77">
        <f>IFERROR(VLOOKUP(B128,[1]NUM5!$H$3:$L$165,4,FALSE),0)</f>
        <v>728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12">
        <f t="shared" si="43"/>
        <v>1959</v>
      </c>
    </row>
    <row r="129" spans="1:22" ht="15" thickBot="1" x14ac:dyDescent="0.25">
      <c r="A129" s="75" t="s">
        <v>159</v>
      </c>
      <c r="B129" s="112" t="s">
        <v>150</v>
      </c>
      <c r="C129" s="53"/>
      <c r="D129" s="69"/>
      <c r="E129" s="77">
        <f>IFERROR(VLOOKUP(B129,[1]NUM5!$H$3:$L$165,2,FALSE),0)</f>
        <v>26</v>
      </c>
      <c r="F129" s="77">
        <f>IFERROR(VLOOKUP(B129,[1]NUM5!$H$3:$L$165,3,FALSE),0)</f>
        <v>45</v>
      </c>
      <c r="G129" s="77">
        <f>IFERROR(VLOOKUP(B129,[1]NUM5!$H$3:$L$165,4,FALSE),0)</f>
        <v>53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12">
        <f t="shared" si="43"/>
        <v>124</v>
      </c>
    </row>
    <row r="130" spans="1:22" ht="15" thickBot="1" x14ac:dyDescent="0.25">
      <c r="A130" s="75" t="s">
        <v>159</v>
      </c>
      <c r="B130" s="112" t="s">
        <v>151</v>
      </c>
      <c r="C130" s="53"/>
      <c r="D130" s="69"/>
      <c r="E130" s="77">
        <f>IFERROR(VLOOKUP(B130,[1]NUM5!$H$3:$L$165,2,FALSE),0)</f>
        <v>23</v>
      </c>
      <c r="F130" s="77">
        <f>IFERROR(VLOOKUP(B130,[1]NUM5!$H$3:$L$165,3,FALSE),0)</f>
        <v>45</v>
      </c>
      <c r="G130" s="77">
        <f>IFERROR(VLOOKUP(B130,[1]NUM5!$H$3:$L$165,4,FALSE),0)</f>
        <v>13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12">
        <f t="shared" si="43"/>
        <v>81</v>
      </c>
    </row>
    <row r="131" spans="1:22" ht="15" thickBot="1" x14ac:dyDescent="0.25">
      <c r="A131" s="75" t="s">
        <v>159</v>
      </c>
      <c r="B131" s="112" t="s">
        <v>152</v>
      </c>
      <c r="C131" s="53"/>
      <c r="D131" s="69"/>
      <c r="E131" s="77">
        <f>IFERROR(VLOOKUP(B131,[1]NUM5!$H$3:$L$165,2,FALSE),0)</f>
        <v>20</v>
      </c>
      <c r="F131" s="77">
        <f>IFERROR(VLOOKUP(B131,[1]NUM5!$H$3:$L$165,3,FALSE),0)</f>
        <v>17</v>
      </c>
      <c r="G131" s="77">
        <f>IFERROR(VLOOKUP(B131,[1]NUM5!$H$3:$L$165,4,FALSE),0)</f>
        <v>122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12">
        <f t="shared" si="43"/>
        <v>159</v>
      </c>
    </row>
    <row r="132" spans="1:22" ht="15" thickBot="1" x14ac:dyDescent="0.25">
      <c r="A132" s="75" t="s">
        <v>159</v>
      </c>
      <c r="B132" s="112" t="s">
        <v>153</v>
      </c>
      <c r="C132" s="53"/>
      <c r="D132" s="69"/>
      <c r="E132" s="77">
        <f>IFERROR(VLOOKUP(B132,[1]NUM5!$H$3:$L$165,2,FALSE),0)</f>
        <v>40</v>
      </c>
      <c r="F132" s="77">
        <f>IFERROR(VLOOKUP(B132,[1]NUM5!$H$3:$L$165,3,FALSE),0)</f>
        <v>23</v>
      </c>
      <c r="G132" s="77">
        <f>IFERROR(VLOOKUP(B132,[1]NUM5!$H$3:$L$165,4,FALSE),0)</f>
        <v>35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12">
        <f t="shared" si="43"/>
        <v>98</v>
      </c>
      <c r="V132" s="58"/>
    </row>
    <row r="133" spans="1:22" ht="15" thickBot="1" x14ac:dyDescent="0.25">
      <c r="A133" s="75" t="s">
        <v>159</v>
      </c>
      <c r="B133" s="112" t="s">
        <v>154</v>
      </c>
      <c r="C133" s="53"/>
      <c r="D133" s="69"/>
      <c r="E133" s="77">
        <f>IFERROR(VLOOKUP(B133,[1]NUM5!$H$3:$L$165,2,FALSE),0)</f>
        <v>37</v>
      </c>
      <c r="F133" s="77">
        <f>IFERROR(VLOOKUP(B133,[1]NUM5!$H$3:$L$165,3,FALSE),0)</f>
        <v>0</v>
      </c>
      <c r="G133" s="77">
        <f>IFERROR(VLOOKUP(B133,[1]NUM5!$H$3:$L$165,4,FALSE),0)</f>
        <v>69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12">
        <f t="shared" si="43"/>
        <v>106</v>
      </c>
    </row>
    <row r="134" spans="1:22" ht="15" thickBot="1" x14ac:dyDescent="0.25">
      <c r="A134" s="75" t="s">
        <v>159</v>
      </c>
      <c r="B134" s="112" t="s">
        <v>155</v>
      </c>
      <c r="C134" s="53"/>
      <c r="D134" s="69"/>
      <c r="E134" s="77">
        <f>IFERROR(VLOOKUP(B134,[1]NUM5!$H$3:$L$165,2,FALSE),0)</f>
        <v>22</v>
      </c>
      <c r="F134" s="77">
        <f>IFERROR(VLOOKUP(B134,[1]NUM5!$H$3:$L$165,3,FALSE),0)</f>
        <v>77</v>
      </c>
      <c r="G134" s="77">
        <f>IFERROR(VLOOKUP(B134,[1]NUM5!$H$3:$L$165,4,FALSE),0)</f>
        <v>71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12">
        <f t="shared" si="43"/>
        <v>170</v>
      </c>
    </row>
    <row r="135" spans="1:22" ht="15" thickBot="1" x14ac:dyDescent="0.25">
      <c r="A135" s="75" t="s">
        <v>159</v>
      </c>
      <c r="B135" s="112" t="s">
        <v>156</v>
      </c>
      <c r="C135" s="53"/>
      <c r="D135" s="69"/>
      <c r="E135" s="77">
        <f>IFERROR(VLOOKUP(B135,[1]NUM5!$H$3:$L$165,2,FALSE),0)</f>
        <v>105</v>
      </c>
      <c r="F135" s="77">
        <f>IFERROR(VLOOKUP(B135,[1]NUM5!$H$3:$L$165,3,FALSE),0)</f>
        <v>0</v>
      </c>
      <c r="G135" s="77">
        <f>IFERROR(VLOOKUP(B135,[1]NUM5!$H$3:$L$165,4,FALSE),0)</f>
        <v>62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12">
        <f t="shared" si="43"/>
        <v>167</v>
      </c>
    </row>
    <row r="136" spans="1:22" ht="15" thickBot="1" x14ac:dyDescent="0.25">
      <c r="A136" s="75" t="s">
        <v>159</v>
      </c>
      <c r="B136" s="112" t="s">
        <v>157</v>
      </c>
      <c r="C136" s="53"/>
      <c r="D136" s="69"/>
      <c r="E136" s="77">
        <f>IFERROR(VLOOKUP(B136,[1]NUM5!$H$3:$L$165,2,FALSE),0)</f>
        <v>14</v>
      </c>
      <c r="F136" s="77">
        <f>IFERROR(VLOOKUP(B136,[1]NUM5!$H$3:$L$165,3,FALSE),0)</f>
        <v>0</v>
      </c>
      <c r="G136" s="77">
        <f>IFERROR(VLOOKUP(B136,[1]NUM5!$H$3:$L$165,4,FALSE),0)</f>
        <v>34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12">
        <f t="shared" si="43"/>
        <v>48</v>
      </c>
    </row>
    <row r="137" spans="1:22" ht="15" thickBot="1" x14ac:dyDescent="0.25">
      <c r="A137" s="75" t="s">
        <v>159</v>
      </c>
      <c r="B137" s="112" t="s">
        <v>158</v>
      </c>
      <c r="C137" s="53"/>
      <c r="D137" s="69"/>
      <c r="E137" s="77">
        <f>IFERROR(VLOOKUP(B137,[1]NUM5!$H$3:$L$165,2,FALSE),0)</f>
        <v>0</v>
      </c>
      <c r="F137" s="77">
        <f>IFERROR(VLOOKUP(B137,[1]NUM5!$H$3:$L$165,3,FALSE),0)</f>
        <v>0</v>
      </c>
      <c r="G137" s="77">
        <f>IFERROR(VLOOKUP(B137,[1]NUM5!$H$3:$L$165,4,FALSE),0)</f>
        <v>19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12">
        <f t="shared" si="43"/>
        <v>19</v>
      </c>
    </row>
    <row r="138" spans="1:22" s="54" customFormat="1" ht="15" thickBot="1" x14ac:dyDescent="0.25">
      <c r="A138" s="308" t="s">
        <v>181</v>
      </c>
      <c r="B138" s="309"/>
      <c r="C138" s="181">
        <f>+D138/Metas!I12</f>
        <v>0.22142530886538891</v>
      </c>
      <c r="D138" s="15">
        <f>+Q138/R138</f>
        <v>0.21035404342211947</v>
      </c>
      <c r="E138" s="9">
        <f>SUM(E125:E137)</f>
        <v>2373</v>
      </c>
      <c r="F138" s="9">
        <f t="shared" ref="F138:H138" si="44">SUM(F125:F137)</f>
        <v>2054</v>
      </c>
      <c r="G138" s="9">
        <f t="shared" si="44"/>
        <v>2578</v>
      </c>
      <c r="H138" s="9">
        <f t="shared" si="44"/>
        <v>0</v>
      </c>
      <c r="I138" s="9">
        <f t="shared" ref="I138:J138" si="45">SUM(I125:I137)</f>
        <v>0</v>
      </c>
      <c r="J138" s="9">
        <f t="shared" si="45"/>
        <v>0</v>
      </c>
      <c r="K138" s="9">
        <f t="shared" ref="K138:L138" si="46">SUM(K125:K137)</f>
        <v>0</v>
      </c>
      <c r="L138" s="9">
        <f t="shared" si="46"/>
        <v>0</v>
      </c>
      <c r="M138" s="9">
        <f t="shared" ref="M138:N138" si="47">SUM(M125:M137)</f>
        <v>0</v>
      </c>
      <c r="N138" s="9">
        <f t="shared" si="47"/>
        <v>0</v>
      </c>
      <c r="O138" s="9">
        <f t="shared" ref="O138:P138" si="48">SUM(O125:O137)</f>
        <v>0</v>
      </c>
      <c r="P138" s="9">
        <f t="shared" si="48"/>
        <v>0</v>
      </c>
      <c r="Q138" s="9">
        <f>SUM(Q125:Q137)</f>
        <v>7005</v>
      </c>
      <c r="R138" s="350">
        <v>33301</v>
      </c>
      <c r="S138" s="351"/>
    </row>
    <row r="139" spans="1:22" ht="15" thickBot="1" x14ac:dyDescent="0.25">
      <c r="A139" s="75" t="s">
        <v>164</v>
      </c>
      <c r="B139" s="112" t="s">
        <v>160</v>
      </c>
      <c r="C139" s="53"/>
      <c r="D139" s="69"/>
      <c r="E139" s="77">
        <f>IFERROR(VLOOKUP(B139,[1]NUM5!$H$3:$L$165,2,FALSE),0)</f>
        <v>1352</v>
      </c>
      <c r="F139" s="77">
        <f>IFERROR(VLOOKUP(B139,[1]NUM5!$H$3:$L$165,3,FALSE),0)</f>
        <v>372</v>
      </c>
      <c r="G139" s="77">
        <f>IFERROR(VLOOKUP(B139,[1]NUM5!$H$3:$L$165,4,FALSE),0)</f>
        <v>686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12">
        <f>SUM(E139:P139)</f>
        <v>2410</v>
      </c>
    </row>
    <row r="140" spans="1:22" ht="15" thickBot="1" x14ac:dyDescent="0.25">
      <c r="A140" s="75" t="s">
        <v>164</v>
      </c>
      <c r="B140" s="112" t="s">
        <v>161</v>
      </c>
      <c r="C140" s="53"/>
      <c r="D140" s="69"/>
      <c r="E140" s="77">
        <f>IFERROR(VLOOKUP(B140,[1]NUM5!$H$3:$L$165,2,FALSE),0)</f>
        <v>37</v>
      </c>
      <c r="F140" s="77">
        <f>IFERROR(VLOOKUP(B140,[1]NUM5!$H$3:$L$165,3,FALSE),0)</f>
        <v>42</v>
      </c>
      <c r="G140" s="77">
        <f>IFERROR(VLOOKUP(B140,[1]NUM5!$H$3:$L$165,4,FALSE),0)</f>
        <v>19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12">
        <f>SUM(E140:P140)</f>
        <v>98</v>
      </c>
    </row>
    <row r="141" spans="1:22" ht="15" thickBot="1" x14ac:dyDescent="0.25">
      <c r="A141" s="75" t="s">
        <v>164</v>
      </c>
      <c r="B141" s="112" t="s">
        <v>162</v>
      </c>
      <c r="C141" s="53"/>
      <c r="D141" s="69"/>
      <c r="E141" s="77">
        <f>IFERROR(VLOOKUP(B141,[1]NUM5!$H$3:$L$165,2,FALSE),0)</f>
        <v>7</v>
      </c>
      <c r="F141" s="77">
        <f>IFERROR(VLOOKUP(B141,[1]NUM5!$H$3:$L$165,3,FALSE),0)</f>
        <v>35</v>
      </c>
      <c r="G141" s="77">
        <f>IFERROR(VLOOKUP(B141,[1]NUM5!$H$3:$L$165,4,FALSE),0)</f>
        <v>23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12">
        <f>SUM(E141:P141)</f>
        <v>65</v>
      </c>
    </row>
    <row r="142" spans="1:22" ht="15" thickBot="1" x14ac:dyDescent="0.25">
      <c r="A142" s="75" t="s">
        <v>164</v>
      </c>
      <c r="B142" s="112" t="s">
        <v>163</v>
      </c>
      <c r="C142" s="53"/>
      <c r="D142" s="69"/>
      <c r="E142" s="77">
        <f>IFERROR(VLOOKUP(B142,[1]NUM5!$H$3:$L$165,2,FALSE),0)</f>
        <v>18</v>
      </c>
      <c r="F142" s="77">
        <f>IFERROR(VLOOKUP(B142,[1]NUM5!$H$3:$L$165,3,FALSE),0)</f>
        <v>17</v>
      </c>
      <c r="G142" s="77">
        <f>IFERROR(VLOOKUP(B142,[1]NUM5!$H$3:$L$165,4,FALSE),0)</f>
        <v>43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12">
        <f>SUM(E142:P142)</f>
        <v>78</v>
      </c>
    </row>
    <row r="143" spans="1:22" s="54" customFormat="1" ht="15" thickBot="1" x14ac:dyDescent="0.25">
      <c r="A143" s="308" t="s">
        <v>182</v>
      </c>
      <c r="B143" s="309"/>
      <c r="C143" s="181">
        <f>+D143/Metas!I14</f>
        <v>0.20783028630562261</v>
      </c>
      <c r="D143" s="15">
        <f>+Q143/R143</f>
        <v>0.22861331493618489</v>
      </c>
      <c r="E143" s="9">
        <f>SUM(E139:E142)</f>
        <v>1414</v>
      </c>
      <c r="F143" s="9">
        <f t="shared" ref="F143:H143" si="49">SUM(F139:F142)</f>
        <v>466</v>
      </c>
      <c r="G143" s="9">
        <f t="shared" si="49"/>
        <v>771</v>
      </c>
      <c r="H143" s="9">
        <f t="shared" si="49"/>
        <v>0</v>
      </c>
      <c r="I143" s="9">
        <f t="shared" ref="I143:J143" si="50">SUM(I139:I142)</f>
        <v>0</v>
      </c>
      <c r="J143" s="9">
        <f t="shared" si="50"/>
        <v>0</v>
      </c>
      <c r="K143" s="9">
        <f t="shared" ref="K143:L143" si="51">SUM(K139:K142)</f>
        <v>0</v>
      </c>
      <c r="L143" s="9">
        <f t="shared" si="51"/>
        <v>0</v>
      </c>
      <c r="M143" s="9">
        <f t="shared" ref="M143:N143" si="52">SUM(M139:M142)</f>
        <v>0</v>
      </c>
      <c r="N143" s="9">
        <f t="shared" si="52"/>
        <v>0</v>
      </c>
      <c r="O143" s="9">
        <f t="shared" ref="O143:P143" si="53">SUM(O139:O142)</f>
        <v>0</v>
      </c>
      <c r="P143" s="9">
        <f t="shared" si="53"/>
        <v>0</v>
      </c>
      <c r="Q143" s="9">
        <f>SUM(Q139:Q142)</f>
        <v>2651</v>
      </c>
      <c r="R143" s="350">
        <v>11596</v>
      </c>
      <c r="S143" s="351"/>
    </row>
    <row r="144" spans="1:22" ht="15" thickBot="1" x14ac:dyDescent="0.25">
      <c r="A144" s="75" t="s">
        <v>172</v>
      </c>
      <c r="B144" s="112" t="s">
        <v>165</v>
      </c>
      <c r="C144" s="53"/>
      <c r="D144" s="69"/>
      <c r="E144" s="77">
        <f>IFERROR(VLOOKUP(B144,[1]NUM5!$H$3:$L$165,2,FALSE),0)</f>
        <v>225</v>
      </c>
      <c r="F144" s="77">
        <f>IFERROR(VLOOKUP(B144,[1]NUM5!$H$3:$L$165,3,FALSE),0)</f>
        <v>234</v>
      </c>
      <c r="G144" s="77">
        <f>IFERROR(VLOOKUP(B144,[1]NUM5!$H$3:$L$165,4,FALSE),0)</f>
        <v>147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12">
        <f t="shared" ref="Q144:Q150" si="54">SUM(E144:P144)</f>
        <v>606</v>
      </c>
    </row>
    <row r="145" spans="1:19" ht="15" thickBot="1" x14ac:dyDescent="0.25">
      <c r="A145" s="75" t="s">
        <v>172</v>
      </c>
      <c r="B145" s="112" t="s">
        <v>166</v>
      </c>
      <c r="C145" s="53"/>
      <c r="D145" s="69"/>
      <c r="E145" s="77">
        <f>IFERROR(VLOOKUP(B145,[1]NUM5!$H$3:$L$165,2,FALSE),0)</f>
        <v>17</v>
      </c>
      <c r="F145" s="77">
        <f>IFERROR(VLOOKUP(B145,[1]NUM5!$H$3:$L$165,3,FALSE),0)</f>
        <v>7</v>
      </c>
      <c r="G145" s="77">
        <f>IFERROR(VLOOKUP(B145,[1]NUM5!$H$3:$L$165,4,FALSE),0)</f>
        <v>21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12">
        <f t="shared" si="54"/>
        <v>45</v>
      </c>
    </row>
    <row r="146" spans="1:19" ht="15" thickBot="1" x14ac:dyDescent="0.25">
      <c r="A146" s="75" t="s">
        <v>172</v>
      </c>
      <c r="B146" s="112" t="s">
        <v>167</v>
      </c>
      <c r="C146" s="53"/>
      <c r="D146" s="69"/>
      <c r="E146" s="77">
        <f>IFERROR(VLOOKUP(B146,[1]NUM5!$H$3:$L$165,2,FALSE),0)</f>
        <v>27</v>
      </c>
      <c r="F146" s="77">
        <f>IFERROR(VLOOKUP(B146,[1]NUM5!$H$3:$L$165,3,FALSE),0)</f>
        <v>27</v>
      </c>
      <c r="G146" s="77">
        <f>IFERROR(VLOOKUP(B146,[1]NUM5!$H$3:$L$165,4,FALSE),0)</f>
        <v>28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12">
        <f t="shared" si="54"/>
        <v>82</v>
      </c>
    </row>
    <row r="147" spans="1:19" ht="15" thickBot="1" x14ac:dyDescent="0.25">
      <c r="A147" s="75" t="s">
        <v>172</v>
      </c>
      <c r="B147" s="112" t="s">
        <v>168</v>
      </c>
      <c r="C147" s="53"/>
      <c r="D147" s="69"/>
      <c r="E147" s="77">
        <f>IFERROR(VLOOKUP(B147,[1]NUM5!$H$3:$L$165,2,FALSE),0)</f>
        <v>10</v>
      </c>
      <c r="F147" s="77">
        <f>IFERROR(VLOOKUP(B147,[1]NUM5!$H$3:$L$165,3,FALSE),0)</f>
        <v>20</v>
      </c>
      <c r="G147" s="77">
        <f>IFERROR(VLOOKUP(B147,[1]NUM5!$H$3:$L$165,4,FALSE),0)</f>
        <v>23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12">
        <f t="shared" si="54"/>
        <v>53</v>
      </c>
    </row>
    <row r="148" spans="1:19" ht="15" thickBot="1" x14ac:dyDescent="0.25">
      <c r="A148" s="75" t="s">
        <v>172</v>
      </c>
      <c r="B148" s="112" t="s">
        <v>169</v>
      </c>
      <c r="C148" s="53"/>
      <c r="D148" s="69"/>
      <c r="E148" s="77">
        <f>IFERROR(VLOOKUP(B148,[1]NUM5!$H$3:$L$165,2,FALSE),0)</f>
        <v>71</v>
      </c>
      <c r="F148" s="77">
        <f>IFERROR(VLOOKUP(B148,[1]NUM5!$H$3:$L$165,3,FALSE),0)</f>
        <v>51</v>
      </c>
      <c r="G148" s="77">
        <f>IFERROR(VLOOKUP(B148,[1]NUM5!$H$3:$L$165,4,FALSE),0)</f>
        <v>38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12">
        <f t="shared" si="54"/>
        <v>160</v>
      </c>
    </row>
    <row r="149" spans="1:19" ht="15" thickBot="1" x14ac:dyDescent="0.25">
      <c r="A149" s="75" t="s">
        <v>172</v>
      </c>
      <c r="B149" s="112" t="s">
        <v>170</v>
      </c>
      <c r="C149" s="53"/>
      <c r="D149" s="69"/>
      <c r="E149" s="77">
        <f>IFERROR(VLOOKUP(B149,[1]NUM5!$H$3:$L$165,2,FALSE),0)</f>
        <v>25</v>
      </c>
      <c r="F149" s="77">
        <f>IFERROR(VLOOKUP(B149,[1]NUM5!$H$3:$L$165,3,FALSE),0)</f>
        <v>26</v>
      </c>
      <c r="G149" s="77">
        <f>IFERROR(VLOOKUP(B149,[1]NUM5!$H$3:$L$165,4,FALSE),0)</f>
        <v>27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12">
        <f t="shared" si="54"/>
        <v>78</v>
      </c>
    </row>
    <row r="150" spans="1:19" ht="15" thickBot="1" x14ac:dyDescent="0.25">
      <c r="A150" s="75" t="s">
        <v>172</v>
      </c>
      <c r="B150" s="112" t="s">
        <v>171</v>
      </c>
      <c r="C150" s="53"/>
      <c r="D150" s="69"/>
      <c r="E150" s="77">
        <f>IFERROR(VLOOKUP(B150,[1]NUM5!$H$3:$L$165,2,FALSE),0)</f>
        <v>28</v>
      </c>
      <c r="F150" s="77">
        <f>IFERROR(VLOOKUP(B150,[1]NUM5!$H$3:$L$165,3,FALSE),0)</f>
        <v>21</v>
      </c>
      <c r="G150" s="77">
        <f>IFERROR(VLOOKUP(B150,[1]NUM5!$H$3:$L$165,4,FALSE),0)</f>
        <v>24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12">
        <f t="shared" si="54"/>
        <v>73</v>
      </c>
    </row>
    <row r="151" spans="1:19" s="54" customFormat="1" ht="15" thickBot="1" x14ac:dyDescent="0.25">
      <c r="A151" s="308" t="s">
        <v>183</v>
      </c>
      <c r="B151" s="309"/>
      <c r="C151" s="181">
        <f>+D151/Metas!I15</f>
        <v>0.2455237242614145</v>
      </c>
      <c r="D151" s="15">
        <f>+Q151/R151</f>
        <v>0.2455237242614145</v>
      </c>
      <c r="E151" s="9">
        <f>SUM(E144:E150)</f>
        <v>403</v>
      </c>
      <c r="F151" s="9">
        <f t="shared" ref="F151:H151" si="55">SUM(F144:F150)</f>
        <v>386</v>
      </c>
      <c r="G151" s="9">
        <f t="shared" si="55"/>
        <v>308</v>
      </c>
      <c r="H151" s="9">
        <f t="shared" si="55"/>
        <v>0</v>
      </c>
      <c r="I151" s="9">
        <f t="shared" ref="I151:J151" si="56">SUM(I144:I150)</f>
        <v>0</v>
      </c>
      <c r="J151" s="9">
        <f t="shared" si="56"/>
        <v>0</v>
      </c>
      <c r="K151" s="9">
        <f t="shared" ref="K151:L151" si="57">SUM(K144:K150)</f>
        <v>0</v>
      </c>
      <c r="L151" s="9">
        <f t="shared" si="57"/>
        <v>0</v>
      </c>
      <c r="M151" s="9">
        <f t="shared" ref="M151:N151" si="58">SUM(M144:M150)</f>
        <v>0</v>
      </c>
      <c r="N151" s="9">
        <f t="shared" si="58"/>
        <v>0</v>
      </c>
      <c r="O151" s="9">
        <f t="shared" ref="O151:P151" si="59">SUM(O144:O150)</f>
        <v>0</v>
      </c>
      <c r="P151" s="9">
        <f t="shared" si="59"/>
        <v>0</v>
      </c>
      <c r="Q151" s="9">
        <f>SUM(Q144:Q150)</f>
        <v>1097</v>
      </c>
      <c r="R151" s="350">
        <v>4468</v>
      </c>
      <c r="S151" s="351"/>
    </row>
    <row r="152" spans="1:19" ht="15" x14ac:dyDescent="0.25">
      <c r="B152" s="80" t="s">
        <v>188</v>
      </c>
      <c r="C152" s="192"/>
      <c r="D152" s="62"/>
      <c r="E152" s="62">
        <f>+E26+E38+E49+E64+E75+E81+E92+E111+E124+E138+E143+E151</f>
        <v>49070</v>
      </c>
      <c r="F152" s="62">
        <f>+F26+F38+F49+F64+F75+F81+F92+F111+F124+F138+F143+F151</f>
        <v>43812</v>
      </c>
      <c r="G152" s="62">
        <f>+G26+G38+G49+G64+G75+G81+G92+G111+G124+G138+G143+G151</f>
        <v>47034</v>
      </c>
      <c r="H152" s="62">
        <f>+H26+H38+H49+H64+H75+H81+H92+H111+H124+H138+H143+H151</f>
        <v>0</v>
      </c>
      <c r="I152" s="62">
        <f t="shared" ref="I152:J152" si="60">+I26+I38+I49+I64+I75+I81+I92+I111+I124+I138+I143+I151</f>
        <v>0</v>
      </c>
      <c r="J152" s="62">
        <f t="shared" si="60"/>
        <v>0</v>
      </c>
      <c r="K152" s="62">
        <f t="shared" ref="K152:L152" si="61">+K26+K38+K49+K64+K75+K81+K92+K111+K124+K138+K143+K151</f>
        <v>0</v>
      </c>
      <c r="L152" s="62">
        <f t="shared" si="61"/>
        <v>0</v>
      </c>
      <c r="M152" s="62">
        <f t="shared" ref="M152:N152" si="62">+M26+M38+M49+M64+M75+M81+M92+M111+M124+M138+M143+M151</f>
        <v>0</v>
      </c>
      <c r="N152" s="62">
        <f t="shared" si="62"/>
        <v>0</v>
      </c>
      <c r="O152" s="62">
        <f t="shared" ref="O152:P152" si="63">+O26+O38+O49+O64+O75+O81+O92+O111+O124+O138+O143+O151</f>
        <v>0</v>
      </c>
      <c r="P152" s="62">
        <f t="shared" si="63"/>
        <v>0</v>
      </c>
      <c r="Q152" s="62">
        <f>+Q26+Q38+Q49+Q64+Q75+Q81+Q92+Q111+Q124+Q138+Q143+Q151</f>
        <v>139916</v>
      </c>
      <c r="R152" s="352">
        <f>+R26+R38+R49+R64+R75+R81+R92+R111+R124+R138+R143+R151</f>
        <v>595034</v>
      </c>
      <c r="S152" s="352"/>
    </row>
    <row r="153" spans="1:19" x14ac:dyDescent="0.2">
      <c r="C153" s="189"/>
      <c r="D153" s="71"/>
    </row>
  </sheetData>
  <mergeCells count="34">
    <mergeCell ref="R152:S152"/>
    <mergeCell ref="A138:B138"/>
    <mergeCell ref="R138:S138"/>
    <mergeCell ref="A143:B143"/>
    <mergeCell ref="R143:S143"/>
    <mergeCell ref="A151:B151"/>
    <mergeCell ref="R151:S151"/>
    <mergeCell ref="A92:B92"/>
    <mergeCell ref="R92:S92"/>
    <mergeCell ref="A111:B111"/>
    <mergeCell ref="R111:S111"/>
    <mergeCell ref="A124:B124"/>
    <mergeCell ref="R124:S124"/>
    <mergeCell ref="A64:B64"/>
    <mergeCell ref="R64:S64"/>
    <mergeCell ref="A75:B75"/>
    <mergeCell ref="R75:S75"/>
    <mergeCell ref="A81:B81"/>
    <mergeCell ref="R81:S81"/>
    <mergeCell ref="A26:B26"/>
    <mergeCell ref="R26:S26"/>
    <mergeCell ref="A38:B38"/>
    <mergeCell ref="R38:S38"/>
    <mergeCell ref="A49:B49"/>
    <mergeCell ref="R49:S49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42578125" style="54" customWidth="1"/>
    <col min="4" max="4" width="11.28515625" style="126" bestFit="1" customWidth="1"/>
    <col min="5" max="5" width="9.42578125" style="62" bestFit="1" customWidth="1"/>
    <col min="6" max="6" width="9.85546875" style="62" bestFit="1" customWidth="1"/>
    <col min="7" max="7" width="9.42578125" style="62" bestFit="1" customWidth="1"/>
    <col min="8" max="8" width="6.5703125" style="62" bestFit="1" customWidth="1"/>
    <col min="9" max="9" width="6.7109375" style="62" bestFit="1" customWidth="1"/>
    <col min="10" max="10" width="6.5703125" style="62" bestFit="1" customWidth="1"/>
    <col min="11" max="11" width="6.28515625" style="62" bestFit="1" customWidth="1"/>
    <col min="12" max="12" width="8.7109375" style="62" bestFit="1" customWidth="1"/>
    <col min="13" max="13" width="8.5703125" style="62" bestFit="1" customWidth="1"/>
    <col min="14" max="15" width="8.7109375" style="62" bestFit="1" customWidth="1"/>
    <col min="16" max="16" width="8.140625" style="62" bestFit="1" customWidth="1"/>
    <col min="17" max="17" width="11.140625" style="62" bestFit="1" customWidth="1"/>
    <col min="18" max="20" width="11" style="62" bestFit="1" customWidth="1"/>
    <col min="21" max="21" width="6.5703125" style="62" bestFit="1" customWidth="1"/>
    <col min="22" max="22" width="6.7109375" style="62" bestFit="1" customWidth="1"/>
    <col min="23" max="23" width="6.5703125" style="62" bestFit="1" customWidth="1"/>
    <col min="24" max="24" width="6.28515625" style="62" bestFit="1" customWidth="1"/>
    <col min="25" max="25" width="8.7109375" style="62" bestFit="1" customWidth="1"/>
    <col min="26" max="26" width="8.5703125" style="62" bestFit="1" customWidth="1"/>
    <col min="27" max="28" width="8.7109375" style="62" bestFit="1" customWidth="1"/>
    <col min="29" max="29" width="8.140625" style="62" bestFit="1" customWidth="1"/>
    <col min="30" max="30" width="12.5703125" style="62" bestFit="1" customWidth="1"/>
    <col min="31" max="16384" width="11.42578125" style="52"/>
  </cols>
  <sheetData>
    <row r="1" spans="1:30" s="226" customFormat="1" ht="79.5" customHeight="1" thickTop="1" thickBot="1" x14ac:dyDescent="0.25">
      <c r="A1" s="310" t="s">
        <v>0</v>
      </c>
      <c r="B1" s="285" t="s">
        <v>1</v>
      </c>
      <c r="C1" s="285" t="s">
        <v>189</v>
      </c>
      <c r="D1" s="353" t="s">
        <v>186</v>
      </c>
      <c r="E1" s="331" t="s">
        <v>327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3"/>
    </row>
    <row r="2" spans="1:30" s="226" customFormat="1" ht="15" customHeight="1" thickTop="1" x14ac:dyDescent="0.2">
      <c r="A2" s="311"/>
      <c r="B2" s="313"/>
      <c r="C2" s="286"/>
      <c r="D2" s="354"/>
      <c r="E2" s="318" t="s">
        <v>2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8" t="s">
        <v>3</v>
      </c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23"/>
    </row>
    <row r="3" spans="1:30" s="226" customFormat="1" ht="15" customHeight="1" x14ac:dyDescent="0.2">
      <c r="A3" s="311"/>
      <c r="B3" s="313"/>
      <c r="C3" s="286"/>
      <c r="D3" s="354"/>
      <c r="E3" s="318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8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23"/>
    </row>
    <row r="4" spans="1:30" s="226" customFormat="1" ht="15" customHeight="1" x14ac:dyDescent="0.2">
      <c r="A4" s="311"/>
      <c r="B4" s="313"/>
      <c r="C4" s="286"/>
      <c r="D4" s="354"/>
      <c r="E4" s="318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8"/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23"/>
    </row>
    <row r="5" spans="1:30" s="226" customFormat="1" ht="15" customHeight="1" x14ac:dyDescent="0.2">
      <c r="A5" s="311"/>
      <c r="B5" s="313"/>
      <c r="C5" s="286"/>
      <c r="D5" s="354"/>
      <c r="E5" s="318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8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23"/>
    </row>
    <row r="6" spans="1:30" s="226" customFormat="1" ht="15" customHeight="1" x14ac:dyDescent="0.2">
      <c r="A6" s="311"/>
      <c r="B6" s="313"/>
      <c r="C6" s="286"/>
      <c r="D6" s="354"/>
      <c r="E6" s="318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8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23"/>
    </row>
    <row r="7" spans="1:30" s="226" customFormat="1" ht="15" customHeight="1" x14ac:dyDescent="0.2">
      <c r="A7" s="311"/>
      <c r="B7" s="313"/>
      <c r="C7" s="286"/>
      <c r="D7" s="354"/>
      <c r="E7" s="318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8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19"/>
      <c r="AD7" s="323"/>
    </row>
    <row r="8" spans="1:30" s="226" customFormat="1" ht="15" customHeight="1" x14ac:dyDescent="0.2">
      <c r="A8" s="311"/>
      <c r="B8" s="313"/>
      <c r="C8" s="286"/>
      <c r="D8" s="354"/>
      <c r="E8" s="318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8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23"/>
    </row>
    <row r="9" spans="1:30" s="226" customFormat="1" ht="15.75" customHeight="1" thickBot="1" x14ac:dyDescent="0.25">
      <c r="A9" s="311"/>
      <c r="B9" s="313"/>
      <c r="C9" s="286"/>
      <c r="D9" s="354"/>
      <c r="E9" s="320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0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4"/>
    </row>
    <row r="10" spans="1:30" s="226" customFormat="1" ht="57.75" customHeight="1" thickBot="1" x14ac:dyDescent="0.25">
      <c r="A10" s="312"/>
      <c r="B10" s="287"/>
      <c r="C10" s="286"/>
      <c r="D10" s="355"/>
      <c r="E10" s="325" t="s">
        <v>328</v>
      </c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26" t="s">
        <v>329</v>
      </c>
      <c r="S10" s="325"/>
      <c r="T10" s="325"/>
      <c r="U10" s="325"/>
      <c r="V10" s="325"/>
      <c r="W10" s="325"/>
      <c r="X10" s="325"/>
      <c r="Y10" s="325"/>
      <c r="Z10" s="325"/>
      <c r="AA10" s="325"/>
      <c r="AB10" s="325"/>
      <c r="AC10" s="325"/>
      <c r="AD10" s="327"/>
    </row>
    <row r="11" spans="1:30" s="226" customFormat="1" ht="15" thickBot="1" x14ac:dyDescent="0.25">
      <c r="A11" s="227"/>
      <c r="B11" s="227"/>
      <c r="C11" s="287"/>
      <c r="D11" s="231" t="s">
        <v>187</v>
      </c>
      <c r="E11" s="229" t="s">
        <v>4</v>
      </c>
      <c r="F11" s="229" t="s">
        <v>5</v>
      </c>
      <c r="G11" s="229" t="s">
        <v>6</v>
      </c>
      <c r="H11" s="229" t="s">
        <v>7</v>
      </c>
      <c r="I11" s="229" t="s">
        <v>8</v>
      </c>
      <c r="J11" s="229" t="s">
        <v>9</v>
      </c>
      <c r="K11" s="229" t="s">
        <v>10</v>
      </c>
      <c r="L11" s="229" t="s">
        <v>11</v>
      </c>
      <c r="M11" s="229" t="s">
        <v>12</v>
      </c>
      <c r="N11" s="229" t="s">
        <v>13</v>
      </c>
      <c r="O11" s="229" t="s">
        <v>14</v>
      </c>
      <c r="P11" s="229" t="s">
        <v>15</v>
      </c>
      <c r="Q11" s="229" t="s">
        <v>16</v>
      </c>
      <c r="R11" s="229" t="s">
        <v>4</v>
      </c>
      <c r="S11" s="229" t="s">
        <v>5</v>
      </c>
      <c r="T11" s="229" t="s">
        <v>6</v>
      </c>
      <c r="U11" s="229" t="s">
        <v>7</v>
      </c>
      <c r="V11" s="229" t="s">
        <v>8</v>
      </c>
      <c r="W11" s="229" t="s">
        <v>9</v>
      </c>
      <c r="X11" s="229" t="s">
        <v>10</v>
      </c>
      <c r="Y11" s="229" t="s">
        <v>11</v>
      </c>
      <c r="Z11" s="229" t="s">
        <v>12</v>
      </c>
      <c r="AA11" s="229" t="s">
        <v>13</v>
      </c>
      <c r="AB11" s="229" t="s">
        <v>14</v>
      </c>
      <c r="AC11" s="229" t="s">
        <v>15</v>
      </c>
      <c r="AD11" s="229" t="s">
        <v>16</v>
      </c>
    </row>
    <row r="12" spans="1:30" ht="15" thickBot="1" x14ac:dyDescent="0.25">
      <c r="A12" s="75" t="s">
        <v>51</v>
      </c>
      <c r="B12" s="112" t="s">
        <v>38</v>
      </c>
      <c r="C12" s="53"/>
      <c r="D12" s="125"/>
      <c r="E12" s="77">
        <f>IFERROR(VLOOKUP(B12,[1]NUM6!$H$3:$L$136,2,FALSE),0)</f>
        <v>90</v>
      </c>
      <c r="F12" s="77">
        <f>IFERROR(VLOOKUP(B12,[1]NUM6!$H$3:$L$136,3,FALSE),0)</f>
        <v>60</v>
      </c>
      <c r="G12" s="77">
        <f>IFERROR(VLOOKUP(B12,[1]NUM6!$H$3:$L$136,4,FALSE),0)</f>
        <v>166</v>
      </c>
      <c r="H12" s="77"/>
      <c r="I12" s="77"/>
      <c r="J12" s="77"/>
      <c r="K12" s="77"/>
      <c r="L12" s="77"/>
      <c r="M12" s="77"/>
      <c r="N12" s="77"/>
      <c r="O12" s="77"/>
      <c r="P12" s="77"/>
      <c r="Q12" s="12">
        <f t="shared" ref="Q12:Q63" si="0">SUM(E12:P12)</f>
        <v>316</v>
      </c>
      <c r="R12" s="77">
        <f>IFERROR(VLOOKUP(B12,[1]DEN6!$H$3:$L$165,2,FALSE),0)</f>
        <v>2113</v>
      </c>
      <c r="S12" s="77">
        <f>IFERROR(VLOOKUP(B12,[1]DEN6!$H$3:$L$165,3,FALSE),0)</f>
        <v>1609</v>
      </c>
      <c r="T12" s="77">
        <f>IFERROR(VLOOKUP(B12,[1]DEN6!$H$3:$L$165,4,FALSE),0)</f>
        <v>1993</v>
      </c>
      <c r="U12" s="77"/>
      <c r="V12" s="77"/>
      <c r="W12" s="77"/>
      <c r="X12" s="77"/>
      <c r="Y12" s="77"/>
      <c r="Z12" s="77"/>
      <c r="AA12" s="77"/>
      <c r="AB12" s="77"/>
      <c r="AC12" s="77"/>
      <c r="AD12" s="12">
        <f t="shared" ref="AD12:AD63" si="1">SUM(R12:AC12)</f>
        <v>5715</v>
      </c>
    </row>
    <row r="13" spans="1:30" ht="15" thickBot="1" x14ac:dyDescent="0.25">
      <c r="A13" s="75" t="s">
        <v>51</v>
      </c>
      <c r="B13" s="112" t="s">
        <v>39</v>
      </c>
      <c r="C13" s="53"/>
      <c r="D13" s="125"/>
      <c r="E13" s="77">
        <f>IFERROR(VLOOKUP(B13,[1]NUM6!$H$3:$L$136,2,FALSE),0)</f>
        <v>98</v>
      </c>
      <c r="F13" s="77">
        <f>IFERROR(VLOOKUP(B13,[1]NUM6!$H$3:$L$136,3,FALSE),0)</f>
        <v>0</v>
      </c>
      <c r="G13" s="77">
        <f>IFERROR(VLOOKUP(B13,[1]NUM6!$H$3:$L$136,4,FALSE),0)</f>
        <v>179</v>
      </c>
      <c r="H13" s="77"/>
      <c r="I13" s="77"/>
      <c r="J13" s="77"/>
      <c r="K13" s="77"/>
      <c r="L13" s="77"/>
      <c r="M13" s="77"/>
      <c r="N13" s="77"/>
      <c r="O13" s="77"/>
      <c r="P13" s="77"/>
      <c r="Q13" s="12">
        <f t="shared" si="0"/>
        <v>277</v>
      </c>
      <c r="R13" s="77">
        <f>IFERROR(VLOOKUP(B13,[1]DEN6!$H$3:$L$165,2,FALSE),0)</f>
        <v>2264</v>
      </c>
      <c r="S13" s="77">
        <f>IFERROR(VLOOKUP(B13,[1]DEN6!$H$3:$L$165,3,FALSE),0)</f>
        <v>2250</v>
      </c>
      <c r="T13" s="77">
        <f>IFERROR(VLOOKUP(B13,[1]DEN6!$H$3:$L$165,4,FALSE),0)</f>
        <v>2721</v>
      </c>
      <c r="U13" s="77"/>
      <c r="V13" s="77"/>
      <c r="W13" s="77"/>
      <c r="X13" s="77"/>
      <c r="Y13" s="77"/>
      <c r="Z13" s="77"/>
      <c r="AA13" s="77"/>
      <c r="AB13" s="77"/>
      <c r="AC13" s="77"/>
      <c r="AD13" s="12">
        <f t="shared" si="1"/>
        <v>7235</v>
      </c>
    </row>
    <row r="14" spans="1:30" ht="15" thickBot="1" x14ac:dyDescent="0.25">
      <c r="A14" s="75" t="s">
        <v>51</v>
      </c>
      <c r="B14" s="112" t="s">
        <v>40</v>
      </c>
      <c r="C14" s="53"/>
      <c r="D14" s="125"/>
      <c r="E14" s="77">
        <f>IFERROR(VLOOKUP(B14,[1]NUM6!$H$3:$L$136,2,FALSE),0)</f>
        <v>197</v>
      </c>
      <c r="F14" s="77">
        <f>IFERROR(VLOOKUP(B14,[1]NUM6!$H$3:$L$136,3,FALSE),0)</f>
        <v>155</v>
      </c>
      <c r="G14" s="77">
        <f>IFERROR(VLOOKUP(B14,[1]NUM6!$H$3:$L$136,4,FALSE),0)</f>
        <v>201</v>
      </c>
      <c r="H14" s="77"/>
      <c r="I14" s="77"/>
      <c r="J14" s="77"/>
      <c r="K14" s="77"/>
      <c r="L14" s="77"/>
      <c r="M14" s="77"/>
      <c r="N14" s="77"/>
      <c r="O14" s="77"/>
      <c r="P14" s="77"/>
      <c r="Q14" s="12">
        <f t="shared" si="0"/>
        <v>553</v>
      </c>
      <c r="R14" s="77">
        <f>IFERROR(VLOOKUP(B14,[1]DEN6!$H$3:$L$165,2,FALSE),0)</f>
        <v>1988</v>
      </c>
      <c r="S14" s="77">
        <f>IFERROR(VLOOKUP(B14,[1]DEN6!$H$3:$L$165,3,FALSE),0)</f>
        <v>1764</v>
      </c>
      <c r="T14" s="77">
        <f>IFERROR(VLOOKUP(B14,[1]DEN6!$H$3:$L$165,4,FALSE),0)</f>
        <v>1810</v>
      </c>
      <c r="U14" s="77"/>
      <c r="V14" s="77"/>
      <c r="W14" s="77"/>
      <c r="X14" s="77"/>
      <c r="Y14" s="77"/>
      <c r="Z14" s="77"/>
      <c r="AA14" s="77"/>
      <c r="AB14" s="77"/>
      <c r="AC14" s="77"/>
      <c r="AD14" s="12">
        <f t="shared" si="1"/>
        <v>5562</v>
      </c>
    </row>
    <row r="15" spans="1:30" ht="15" thickBot="1" x14ac:dyDescent="0.25">
      <c r="A15" s="75" t="s">
        <v>51</v>
      </c>
      <c r="B15" s="112" t="s">
        <v>41</v>
      </c>
      <c r="C15" s="53"/>
      <c r="D15" s="125"/>
      <c r="E15" s="77">
        <f>IFERROR(VLOOKUP(B15,[1]NUM6!$H$3:$L$136,2,FALSE),0)</f>
        <v>186</v>
      </c>
      <c r="F15" s="77">
        <f>IFERROR(VLOOKUP(B15,[1]NUM6!$H$3:$L$136,3,FALSE),0)</f>
        <v>157</v>
      </c>
      <c r="G15" s="77">
        <f>IFERROR(VLOOKUP(B15,[1]NUM6!$H$3:$L$136,4,FALSE),0)</f>
        <v>218</v>
      </c>
      <c r="H15" s="77"/>
      <c r="I15" s="77"/>
      <c r="J15" s="77"/>
      <c r="K15" s="77"/>
      <c r="L15" s="77"/>
      <c r="M15" s="77"/>
      <c r="N15" s="77"/>
      <c r="O15" s="77"/>
      <c r="P15" s="77"/>
      <c r="Q15" s="12">
        <f t="shared" si="0"/>
        <v>561</v>
      </c>
      <c r="R15" s="77">
        <f>IFERROR(VLOOKUP(B15,[1]DEN6!$H$3:$L$165,2,FALSE),0)</f>
        <v>2364</v>
      </c>
      <c r="S15" s="77">
        <f>IFERROR(VLOOKUP(B15,[1]DEN6!$H$3:$L$165,3,FALSE),0)</f>
        <v>1225</v>
      </c>
      <c r="T15" s="77">
        <f>IFERROR(VLOOKUP(B15,[1]DEN6!$H$3:$L$165,4,FALSE),0)</f>
        <v>1201</v>
      </c>
      <c r="U15" s="77"/>
      <c r="V15" s="77"/>
      <c r="W15" s="77"/>
      <c r="X15" s="77"/>
      <c r="Y15" s="77"/>
      <c r="Z15" s="77"/>
      <c r="AA15" s="77"/>
      <c r="AB15" s="77"/>
      <c r="AC15" s="77"/>
      <c r="AD15" s="12">
        <f t="shared" si="1"/>
        <v>4790</v>
      </c>
    </row>
    <row r="16" spans="1:30" ht="15" thickBot="1" x14ac:dyDescent="0.25">
      <c r="A16" s="75" t="s">
        <v>51</v>
      </c>
      <c r="B16" s="112" t="s">
        <v>42</v>
      </c>
      <c r="C16" s="55"/>
      <c r="D16" s="125"/>
      <c r="E16" s="77">
        <f>IFERROR(VLOOKUP(B16,[1]NUM6!$H$3:$L$136,2,FALSE),0)</f>
        <v>298</v>
      </c>
      <c r="F16" s="77">
        <f>IFERROR(VLOOKUP(B16,[1]NUM6!$H$3:$L$136,3,FALSE),0)</f>
        <v>165</v>
      </c>
      <c r="G16" s="77">
        <f>IFERROR(VLOOKUP(B16,[1]NUM6!$H$3:$L$136,4,FALSE),0)</f>
        <v>145</v>
      </c>
      <c r="H16" s="77"/>
      <c r="I16" s="77"/>
      <c r="J16" s="77"/>
      <c r="K16" s="77"/>
      <c r="L16" s="77"/>
      <c r="M16" s="77"/>
      <c r="N16" s="77"/>
      <c r="O16" s="77"/>
      <c r="P16" s="77"/>
      <c r="Q16" s="12">
        <f t="shared" si="0"/>
        <v>608</v>
      </c>
      <c r="R16" s="77">
        <f>IFERROR(VLOOKUP(B16,[1]DEN6!$H$3:$L$165,2,FALSE),0)</f>
        <v>3277</v>
      </c>
      <c r="S16" s="77">
        <f>IFERROR(VLOOKUP(B16,[1]DEN6!$H$3:$L$165,3,FALSE),0)</f>
        <v>2869</v>
      </c>
      <c r="T16" s="77">
        <f>IFERROR(VLOOKUP(B16,[1]DEN6!$H$3:$L$165,4,FALSE),0)</f>
        <v>2830</v>
      </c>
      <c r="U16" s="77"/>
      <c r="V16" s="77"/>
      <c r="W16" s="77"/>
      <c r="X16" s="77"/>
      <c r="Y16" s="77"/>
      <c r="Z16" s="77"/>
      <c r="AA16" s="77"/>
      <c r="AB16" s="77"/>
      <c r="AC16" s="77"/>
      <c r="AD16" s="12">
        <f t="shared" si="1"/>
        <v>8976</v>
      </c>
    </row>
    <row r="17" spans="1:30" ht="15" thickBot="1" x14ac:dyDescent="0.25">
      <c r="A17" s="75" t="s">
        <v>51</v>
      </c>
      <c r="B17" s="112" t="s">
        <v>43</v>
      </c>
      <c r="C17" s="53"/>
      <c r="D17" s="125"/>
      <c r="E17" s="77">
        <f>IFERROR(VLOOKUP(B17,[1]NUM6!$H$3:$L$136,2,FALSE),0)</f>
        <v>197</v>
      </c>
      <c r="F17" s="77">
        <f>IFERROR(VLOOKUP(B17,[1]NUM6!$H$3:$L$136,3,FALSE),0)</f>
        <v>137</v>
      </c>
      <c r="G17" s="77">
        <f>IFERROR(VLOOKUP(B17,[1]NUM6!$H$3:$L$136,4,FALSE),0)</f>
        <v>135</v>
      </c>
      <c r="H17" s="77"/>
      <c r="I17" s="77"/>
      <c r="J17" s="77"/>
      <c r="K17" s="77"/>
      <c r="L17" s="77"/>
      <c r="M17" s="77"/>
      <c r="N17" s="77"/>
      <c r="O17" s="77"/>
      <c r="P17" s="77"/>
      <c r="Q17" s="12">
        <f t="shared" si="0"/>
        <v>469</v>
      </c>
      <c r="R17" s="77">
        <f>IFERROR(VLOOKUP(B17,[1]DEN6!$H$3:$L$165,2,FALSE),0)</f>
        <v>1589</v>
      </c>
      <c r="S17" s="77">
        <f>IFERROR(VLOOKUP(B17,[1]DEN6!$H$3:$L$165,3,FALSE),0)</f>
        <v>1388</v>
      </c>
      <c r="T17" s="77">
        <f>IFERROR(VLOOKUP(B17,[1]DEN6!$H$3:$L$165,4,FALSE),0)</f>
        <v>1544</v>
      </c>
      <c r="U17" s="77"/>
      <c r="V17" s="77"/>
      <c r="W17" s="77"/>
      <c r="X17" s="77"/>
      <c r="Y17" s="77"/>
      <c r="Z17" s="77"/>
      <c r="AA17" s="77"/>
      <c r="AB17" s="77"/>
      <c r="AC17" s="77"/>
      <c r="AD17" s="12">
        <f t="shared" si="1"/>
        <v>4521</v>
      </c>
    </row>
    <row r="18" spans="1:30" ht="15" thickBot="1" x14ac:dyDescent="0.25">
      <c r="A18" s="75" t="s">
        <v>51</v>
      </c>
      <c r="B18" s="112" t="s">
        <v>44</v>
      </c>
      <c r="C18" s="53"/>
      <c r="D18" s="125"/>
      <c r="E18" s="77">
        <f>IFERROR(VLOOKUP(B18,[1]NUM6!$H$3:$L$136,2,FALSE),0)</f>
        <v>39</v>
      </c>
      <c r="F18" s="77">
        <f>IFERROR(VLOOKUP(B18,[1]NUM6!$H$3:$L$136,3,FALSE),0)</f>
        <v>36</v>
      </c>
      <c r="G18" s="77">
        <f>IFERROR(VLOOKUP(B18,[1]NUM6!$H$3:$L$136,4,FALSE),0)</f>
        <v>26</v>
      </c>
      <c r="H18" s="77"/>
      <c r="I18" s="77"/>
      <c r="J18" s="77"/>
      <c r="K18" s="77"/>
      <c r="L18" s="77"/>
      <c r="M18" s="77"/>
      <c r="N18" s="77"/>
      <c r="O18" s="77"/>
      <c r="P18" s="77"/>
      <c r="Q18" s="12">
        <f t="shared" si="0"/>
        <v>101</v>
      </c>
      <c r="R18" s="77">
        <f>IFERROR(VLOOKUP(B18,[1]DEN6!$H$3:$L$165,2,FALSE),0)</f>
        <v>272</v>
      </c>
      <c r="S18" s="77">
        <f>IFERROR(VLOOKUP(B18,[1]DEN6!$H$3:$L$165,3,FALSE),0)</f>
        <v>324</v>
      </c>
      <c r="T18" s="77">
        <f>IFERROR(VLOOKUP(B18,[1]DEN6!$H$3:$L$165,4,FALSE),0)</f>
        <v>229</v>
      </c>
      <c r="U18" s="77"/>
      <c r="V18" s="77"/>
      <c r="W18" s="77"/>
      <c r="X18" s="77"/>
      <c r="Y18" s="77"/>
      <c r="Z18" s="77"/>
      <c r="AA18" s="77"/>
      <c r="AB18" s="77"/>
      <c r="AC18" s="77"/>
      <c r="AD18" s="12">
        <f t="shared" si="1"/>
        <v>825</v>
      </c>
    </row>
    <row r="19" spans="1:30" ht="15" thickBot="1" x14ac:dyDescent="0.25">
      <c r="A19" s="75" t="s">
        <v>51</v>
      </c>
      <c r="B19" s="112" t="s">
        <v>45</v>
      </c>
      <c r="C19" s="53"/>
      <c r="D19" s="125"/>
      <c r="E19" s="77">
        <f>IFERROR(VLOOKUP(B19,[1]NUM6!$H$3:$L$136,2,FALSE),0)</f>
        <v>7</v>
      </c>
      <c r="F19" s="77">
        <f>IFERROR(VLOOKUP(B19,[1]NUM6!$H$3:$L$136,3,FALSE),0)</f>
        <v>4</v>
      </c>
      <c r="G19" s="77">
        <f>IFERROR(VLOOKUP(B19,[1]NUM6!$H$3:$L$136,4,FALSE),0)</f>
        <v>2</v>
      </c>
      <c r="H19" s="77"/>
      <c r="I19" s="77"/>
      <c r="J19" s="77"/>
      <c r="K19" s="77"/>
      <c r="L19" s="77"/>
      <c r="M19" s="77"/>
      <c r="N19" s="77"/>
      <c r="O19" s="77"/>
      <c r="P19" s="77"/>
      <c r="Q19" s="12">
        <f t="shared" si="0"/>
        <v>13</v>
      </c>
      <c r="R19" s="77">
        <f>IFERROR(VLOOKUP(B19,[1]DEN6!$H$3:$L$165,2,FALSE),0)</f>
        <v>37</v>
      </c>
      <c r="S19" s="77">
        <f>IFERROR(VLOOKUP(B19,[1]DEN6!$H$3:$L$165,3,FALSE),0)</f>
        <v>33</v>
      </c>
      <c r="T19" s="77">
        <f>IFERROR(VLOOKUP(B19,[1]DEN6!$H$3:$L$165,4,FALSE),0)</f>
        <v>49</v>
      </c>
      <c r="U19" s="77"/>
      <c r="V19" s="77"/>
      <c r="W19" s="77"/>
      <c r="X19" s="77"/>
      <c r="Y19" s="77"/>
      <c r="Z19" s="77"/>
      <c r="AA19" s="77"/>
      <c r="AB19" s="77"/>
      <c r="AC19" s="77"/>
      <c r="AD19" s="12">
        <f t="shared" si="1"/>
        <v>119</v>
      </c>
    </row>
    <row r="20" spans="1:30" ht="15" thickBot="1" x14ac:dyDescent="0.25">
      <c r="A20" s="75" t="s">
        <v>51</v>
      </c>
      <c r="B20" s="112" t="s">
        <v>46</v>
      </c>
      <c r="C20" s="53"/>
      <c r="D20" s="125"/>
      <c r="E20" s="77">
        <f>IFERROR(VLOOKUP(B20,[1]NUM6!$H$3:$L$136,2,FALSE),0)</f>
        <v>8</v>
      </c>
      <c r="F20" s="77">
        <f>IFERROR(VLOOKUP(B20,[1]NUM6!$H$3:$L$136,3,FALSE),0)</f>
        <v>5</v>
      </c>
      <c r="G20" s="77">
        <f>IFERROR(VLOOKUP(B20,[1]NUM6!$H$3:$L$136,4,FALSE),0)</f>
        <v>4</v>
      </c>
      <c r="H20" s="77"/>
      <c r="I20" s="77"/>
      <c r="J20" s="77"/>
      <c r="K20" s="77"/>
      <c r="L20" s="77"/>
      <c r="M20" s="77"/>
      <c r="N20" s="77"/>
      <c r="O20" s="77"/>
      <c r="P20" s="77"/>
      <c r="Q20" s="12">
        <f t="shared" si="0"/>
        <v>17</v>
      </c>
      <c r="R20" s="77">
        <f>IFERROR(VLOOKUP(B20,[1]DEN6!$H$3:$L$165,2,FALSE),0)</f>
        <v>29</v>
      </c>
      <c r="S20" s="77">
        <f>IFERROR(VLOOKUP(B20,[1]DEN6!$H$3:$L$165,3,FALSE),0)</f>
        <v>42</v>
      </c>
      <c r="T20" s="77">
        <f>IFERROR(VLOOKUP(B20,[1]DEN6!$H$3:$L$165,4,FALSE),0)</f>
        <v>22</v>
      </c>
      <c r="U20" s="77"/>
      <c r="V20" s="77"/>
      <c r="W20" s="77"/>
      <c r="X20" s="77"/>
      <c r="Y20" s="77"/>
      <c r="Z20" s="77"/>
      <c r="AA20" s="77"/>
      <c r="AB20" s="77"/>
      <c r="AC20" s="77"/>
      <c r="AD20" s="12">
        <f t="shared" si="1"/>
        <v>93</v>
      </c>
    </row>
    <row r="21" spans="1:30" ht="15" thickBot="1" x14ac:dyDescent="0.25">
      <c r="A21" s="75" t="s">
        <v>51</v>
      </c>
      <c r="B21" s="112" t="s">
        <v>47</v>
      </c>
      <c r="C21" s="56"/>
      <c r="D21" s="125"/>
      <c r="E21" s="77">
        <f>IFERROR(VLOOKUP(B21,[1]NUM6!$H$3:$L$136,2,FALSE),0)</f>
        <v>1</v>
      </c>
      <c r="F21" s="77">
        <f>IFERROR(VLOOKUP(B21,[1]NUM6!$H$3:$L$136,3,FALSE),0)</f>
        <v>3</v>
      </c>
      <c r="G21" s="77">
        <f>IFERROR(VLOOKUP(B21,[1]NUM6!$H$3:$L$136,4,FALSE),0)</f>
        <v>0</v>
      </c>
      <c r="H21" s="77"/>
      <c r="I21" s="77"/>
      <c r="J21" s="77"/>
      <c r="K21" s="77"/>
      <c r="L21" s="77"/>
      <c r="M21" s="77"/>
      <c r="N21" s="77"/>
      <c r="O21" s="77"/>
      <c r="P21" s="77"/>
      <c r="Q21" s="12">
        <f t="shared" si="0"/>
        <v>4</v>
      </c>
      <c r="R21" s="77">
        <f>IFERROR(VLOOKUP(B21,[1]DEN6!$H$3:$L$165,2,FALSE),0)</f>
        <v>25</v>
      </c>
      <c r="S21" s="77">
        <f>IFERROR(VLOOKUP(B21,[1]DEN6!$H$3:$L$165,3,FALSE),0)</f>
        <v>50</v>
      </c>
      <c r="T21" s="77">
        <f>IFERROR(VLOOKUP(B21,[1]DEN6!$H$3:$L$165,4,FALSE),0)</f>
        <v>37</v>
      </c>
      <c r="U21" s="77"/>
      <c r="V21" s="77"/>
      <c r="W21" s="77"/>
      <c r="X21" s="77"/>
      <c r="Y21" s="77"/>
      <c r="Z21" s="77"/>
      <c r="AA21" s="77"/>
      <c r="AB21" s="77"/>
      <c r="AC21" s="77"/>
      <c r="AD21" s="12">
        <f t="shared" si="1"/>
        <v>112</v>
      </c>
    </row>
    <row r="22" spans="1:30" ht="15" thickBot="1" x14ac:dyDescent="0.25">
      <c r="A22" s="75" t="s">
        <v>51</v>
      </c>
      <c r="B22" s="112" t="s">
        <v>48</v>
      </c>
      <c r="C22" s="53"/>
      <c r="D22" s="125"/>
      <c r="E22" s="77">
        <f>IFERROR(VLOOKUP(B22,[1]NUM6!$H$3:$L$136,2,FALSE),0)</f>
        <v>7</v>
      </c>
      <c r="F22" s="77">
        <f>IFERROR(VLOOKUP(B22,[1]NUM6!$H$3:$L$136,3,FALSE),0)</f>
        <v>0</v>
      </c>
      <c r="G22" s="77">
        <f>IFERROR(VLOOKUP(B22,[1]NUM6!$H$3:$L$136,4,FALSE),0)</f>
        <v>1</v>
      </c>
      <c r="H22" s="77"/>
      <c r="I22" s="77"/>
      <c r="J22" s="77"/>
      <c r="K22" s="77"/>
      <c r="L22" s="77"/>
      <c r="M22" s="77"/>
      <c r="N22" s="77"/>
      <c r="O22" s="77"/>
      <c r="P22" s="77"/>
      <c r="Q22" s="12">
        <f t="shared" si="0"/>
        <v>8</v>
      </c>
      <c r="R22" s="77">
        <f>IFERROR(VLOOKUP(B22,[1]DEN6!$H$3:$L$165,2,FALSE),0)</f>
        <v>256</v>
      </c>
      <c r="S22" s="77">
        <f>IFERROR(VLOOKUP(B22,[1]DEN6!$H$3:$L$165,3,FALSE),0)</f>
        <v>142</v>
      </c>
      <c r="T22" s="77">
        <f>IFERROR(VLOOKUP(B22,[1]DEN6!$H$3:$L$165,4,FALSE),0)</f>
        <v>248</v>
      </c>
      <c r="U22" s="77"/>
      <c r="V22" s="77"/>
      <c r="W22" s="77"/>
      <c r="X22" s="77"/>
      <c r="Y22" s="77"/>
      <c r="Z22" s="77"/>
      <c r="AA22" s="77"/>
      <c r="AB22" s="77"/>
      <c r="AC22" s="77"/>
      <c r="AD22" s="12">
        <f t="shared" si="1"/>
        <v>646</v>
      </c>
    </row>
    <row r="23" spans="1:30" ht="15" thickBot="1" x14ac:dyDescent="0.25">
      <c r="A23" s="75" t="s">
        <v>51</v>
      </c>
      <c r="B23" s="112" t="s">
        <v>49</v>
      </c>
      <c r="C23" s="53"/>
      <c r="D23" s="125"/>
      <c r="E23" s="77">
        <f>IFERROR(VLOOKUP(B23,[1]NUM6!$H$3:$L$136,2,FALSE),0)</f>
        <v>0</v>
      </c>
      <c r="F23" s="77">
        <f>IFERROR(VLOOKUP(B23,[1]NUM6!$H$3:$L$136,3,FALSE),0)</f>
        <v>0</v>
      </c>
      <c r="G23" s="77">
        <f>IFERROR(VLOOKUP(B23,[1]NUM6!$H$3:$L$136,4,FALSE),0)</f>
        <v>12</v>
      </c>
      <c r="H23" s="77"/>
      <c r="I23" s="77"/>
      <c r="J23" s="77"/>
      <c r="K23" s="77"/>
      <c r="L23" s="77"/>
      <c r="M23" s="77"/>
      <c r="N23" s="77"/>
      <c r="O23" s="77"/>
      <c r="P23" s="77"/>
      <c r="Q23" s="12">
        <f t="shared" si="0"/>
        <v>12</v>
      </c>
      <c r="R23" s="77">
        <f>IFERROR(VLOOKUP(B23,[1]DEN6!$H$3:$L$165,2,FALSE),0)</f>
        <v>129</v>
      </c>
      <c r="S23" s="77">
        <f>IFERROR(VLOOKUP(B23,[1]DEN6!$H$3:$L$165,3,FALSE),0)</f>
        <v>61</v>
      </c>
      <c r="T23" s="77">
        <f>IFERROR(VLOOKUP(B23,[1]DEN6!$H$3:$L$165,4,FALSE),0)</f>
        <v>234</v>
      </c>
      <c r="U23" s="77"/>
      <c r="V23" s="77"/>
      <c r="W23" s="77"/>
      <c r="X23" s="77"/>
      <c r="Y23" s="77"/>
      <c r="Z23" s="77"/>
      <c r="AA23" s="77"/>
      <c r="AB23" s="77"/>
      <c r="AC23" s="77"/>
      <c r="AD23" s="12">
        <f t="shared" si="1"/>
        <v>424</v>
      </c>
    </row>
    <row r="24" spans="1:30" ht="15" thickBot="1" x14ac:dyDescent="0.25">
      <c r="A24" s="75" t="s">
        <v>51</v>
      </c>
      <c r="B24" s="112" t="s">
        <v>50</v>
      </c>
      <c r="C24" s="53"/>
      <c r="D24" s="125"/>
      <c r="E24" s="77">
        <f>IFERROR(VLOOKUP(B24,[1]NUM6!$H$3:$L$136,2,FALSE),0)</f>
        <v>26</v>
      </c>
      <c r="F24" s="77">
        <f>IFERROR(VLOOKUP(B24,[1]NUM6!$H$3:$L$136,3,FALSE),0)</f>
        <v>13</v>
      </c>
      <c r="G24" s="77">
        <f>IFERROR(VLOOKUP(B24,[1]NUM6!$H$3:$L$136,4,FALSE),0)</f>
        <v>10</v>
      </c>
      <c r="H24" s="77"/>
      <c r="I24" s="77"/>
      <c r="J24" s="77"/>
      <c r="K24" s="77"/>
      <c r="L24" s="77"/>
      <c r="M24" s="77"/>
      <c r="N24" s="77"/>
      <c r="O24" s="77"/>
      <c r="P24" s="77"/>
      <c r="Q24" s="12">
        <f t="shared" si="0"/>
        <v>49</v>
      </c>
      <c r="R24" s="77">
        <f>IFERROR(VLOOKUP(B24,[1]DEN6!$H$3:$L$165,2,FALSE),0)</f>
        <v>185</v>
      </c>
      <c r="S24" s="77">
        <f>IFERROR(VLOOKUP(B24,[1]DEN6!$H$3:$L$165,3,FALSE),0)</f>
        <v>70</v>
      </c>
      <c r="T24" s="77">
        <f>IFERROR(VLOOKUP(B24,[1]DEN6!$H$3:$L$165,4,FALSE),0)</f>
        <v>155</v>
      </c>
      <c r="U24" s="77"/>
      <c r="V24" s="77"/>
      <c r="W24" s="77"/>
      <c r="X24" s="77"/>
      <c r="Y24" s="77"/>
      <c r="Z24" s="77"/>
      <c r="AA24" s="77"/>
      <c r="AB24" s="77"/>
      <c r="AC24" s="77"/>
      <c r="AD24" s="12">
        <f>SUM(R24:AC24)</f>
        <v>410</v>
      </c>
    </row>
    <row r="25" spans="1:30" ht="15" thickBot="1" x14ac:dyDescent="0.25">
      <c r="A25" s="72" t="s">
        <v>51</v>
      </c>
      <c r="B25" s="112" t="s">
        <v>389</v>
      </c>
      <c r="C25" s="53"/>
      <c r="D25" s="125"/>
      <c r="E25" s="77">
        <f>IFERROR(VLOOKUP(B25,[1]NUM6!$H$3:$L$136,2,FALSE),0)</f>
        <v>0</v>
      </c>
      <c r="F25" s="77">
        <f>IFERROR(VLOOKUP(B25,[1]NUM6!$H$3:$L$136,3,FALSE),0)</f>
        <v>0</v>
      </c>
      <c r="G25" s="77">
        <f>IFERROR(VLOOKUP(B25,[1]NUM6!$H$3:$L$136,4,FALSE),0)</f>
        <v>0</v>
      </c>
      <c r="H25" s="77"/>
      <c r="I25" s="77"/>
      <c r="J25" s="77"/>
      <c r="K25" s="77"/>
      <c r="L25" s="77"/>
      <c r="M25" s="77"/>
      <c r="N25" s="77"/>
      <c r="O25" s="77"/>
      <c r="P25" s="77"/>
      <c r="Q25" s="12">
        <f t="shared" ref="Q25" si="2">SUM(E25:P25)</f>
        <v>0</v>
      </c>
      <c r="R25" s="77">
        <f>IFERROR(VLOOKUP(B25,[1]DEN6!$H$3:$L$165,2,FALSE),0)</f>
        <v>177</v>
      </c>
      <c r="S25" s="77">
        <f>IFERROR(VLOOKUP(B25,[1]DEN6!$H$3:$L$165,3,FALSE),0)</f>
        <v>225</v>
      </c>
      <c r="T25" s="77">
        <f>IFERROR(VLOOKUP(B25,[1]DEN6!$H$3:$L$165,4,FALSE),0)</f>
        <v>242</v>
      </c>
      <c r="U25" s="77"/>
      <c r="V25" s="77"/>
      <c r="W25" s="77"/>
      <c r="X25" s="77"/>
      <c r="Y25" s="77"/>
      <c r="Z25" s="77"/>
      <c r="AA25" s="77"/>
      <c r="AB25" s="77"/>
      <c r="AC25" s="77"/>
      <c r="AD25" s="12">
        <f>SUM(R25:AC25)</f>
        <v>644</v>
      </c>
    </row>
    <row r="26" spans="1:30" ht="15" thickBot="1" x14ac:dyDescent="0.25">
      <c r="A26" s="308" t="s">
        <v>173</v>
      </c>
      <c r="B26" s="309"/>
      <c r="C26" s="181">
        <f>Metas!J10/D26</f>
        <v>1.3397566265060241</v>
      </c>
      <c r="D26" s="14">
        <f>+Q26/AD26</f>
        <v>7.456578159313236E-2</v>
      </c>
      <c r="E26" s="65">
        <f>SUM(E12:E25)</f>
        <v>1154</v>
      </c>
      <c r="F26" s="65">
        <f t="shared" ref="F26:N26" si="3">SUM(F12:F25)</f>
        <v>735</v>
      </c>
      <c r="G26" s="65">
        <f t="shared" si="3"/>
        <v>1099</v>
      </c>
      <c r="H26" s="65">
        <f t="shared" si="3"/>
        <v>0</v>
      </c>
      <c r="I26" s="65">
        <f t="shared" si="3"/>
        <v>0</v>
      </c>
      <c r="J26" s="65">
        <f t="shared" si="3"/>
        <v>0</v>
      </c>
      <c r="K26" s="65">
        <f t="shared" si="3"/>
        <v>0</v>
      </c>
      <c r="L26" s="65">
        <f t="shared" si="3"/>
        <v>0</v>
      </c>
      <c r="M26" s="65">
        <f t="shared" si="3"/>
        <v>0</v>
      </c>
      <c r="N26" s="65">
        <f t="shared" si="3"/>
        <v>0</v>
      </c>
      <c r="O26" s="65">
        <f t="shared" ref="O26" si="4">SUM(O12:O25)</f>
        <v>0</v>
      </c>
      <c r="P26" s="65">
        <f t="shared" ref="P26" si="5">SUM(P12:P25)</f>
        <v>0</v>
      </c>
      <c r="Q26" s="9">
        <f>SUM(Q12:Q25)</f>
        <v>2988</v>
      </c>
      <c r="R26" s="65">
        <f>SUM(R12:R25)</f>
        <v>14705</v>
      </c>
      <c r="S26" s="65">
        <f t="shared" ref="S26:AD26" si="6">SUM(S12:S25)</f>
        <v>12052</v>
      </c>
      <c r="T26" s="65">
        <f t="shared" si="6"/>
        <v>13315</v>
      </c>
      <c r="U26" s="65">
        <f t="shared" si="6"/>
        <v>0</v>
      </c>
      <c r="V26" s="65">
        <f t="shared" si="6"/>
        <v>0</v>
      </c>
      <c r="W26" s="65">
        <f t="shared" si="6"/>
        <v>0</v>
      </c>
      <c r="X26" s="65">
        <f t="shared" si="6"/>
        <v>0</v>
      </c>
      <c r="Y26" s="65">
        <f t="shared" si="6"/>
        <v>0</v>
      </c>
      <c r="Z26" s="65">
        <f t="shared" si="6"/>
        <v>0</v>
      </c>
      <c r="AA26" s="65">
        <f t="shared" si="6"/>
        <v>0</v>
      </c>
      <c r="AB26" s="65">
        <f t="shared" si="6"/>
        <v>0</v>
      </c>
      <c r="AC26" s="65">
        <f t="shared" si="6"/>
        <v>0</v>
      </c>
      <c r="AD26" s="65">
        <f t="shared" si="6"/>
        <v>40072</v>
      </c>
    </row>
    <row r="27" spans="1:30" ht="15" thickBot="1" x14ac:dyDescent="0.25">
      <c r="A27" s="75" t="s">
        <v>52</v>
      </c>
      <c r="B27" s="112" t="s">
        <v>53</v>
      </c>
      <c r="C27" s="53"/>
      <c r="D27" s="125"/>
      <c r="E27" s="77">
        <f>IFERROR(VLOOKUP(B27,[1]NUM6!$H$3:$L$136,2,FALSE),0)</f>
        <v>125</v>
      </c>
      <c r="F27" s="77">
        <f>IFERROR(VLOOKUP(B27,[1]NUM6!$H$3:$L$136,3,FALSE),0)</f>
        <v>133</v>
      </c>
      <c r="G27" s="77">
        <f>IFERROR(VLOOKUP(B27,[1]NUM6!$H$3:$L$136,4,FALSE),0)</f>
        <v>179</v>
      </c>
      <c r="H27" s="77"/>
      <c r="I27" s="77"/>
      <c r="J27" s="77"/>
      <c r="K27" s="77"/>
      <c r="L27" s="77"/>
      <c r="M27" s="77"/>
      <c r="N27" s="77"/>
      <c r="O27" s="77"/>
      <c r="P27" s="77"/>
      <c r="Q27" s="12">
        <f t="shared" si="0"/>
        <v>437</v>
      </c>
      <c r="R27" s="77">
        <f>IFERROR(VLOOKUP(B27,[1]DEN6!$H$3:$L$165,2,FALSE),0)</f>
        <v>2438</v>
      </c>
      <c r="S27" s="77">
        <f>IFERROR(VLOOKUP(B27,[1]DEN6!$H$3:$L$165,3,FALSE),0)</f>
        <v>3777</v>
      </c>
      <c r="T27" s="77">
        <f>IFERROR(VLOOKUP(B27,[1]DEN6!$H$3:$L$165,4,FALSE),0)</f>
        <v>3062</v>
      </c>
      <c r="U27" s="77"/>
      <c r="V27" s="77"/>
      <c r="W27" s="77"/>
      <c r="X27" s="77"/>
      <c r="Y27" s="77"/>
      <c r="Z27" s="77"/>
      <c r="AA27" s="77"/>
      <c r="AB27" s="77"/>
      <c r="AC27" s="77"/>
      <c r="AD27" s="12">
        <f t="shared" si="1"/>
        <v>9277</v>
      </c>
    </row>
    <row r="28" spans="1:30" ht="15" thickBot="1" x14ac:dyDescent="0.25">
      <c r="A28" s="75" t="s">
        <v>52</v>
      </c>
      <c r="B28" s="112" t="s">
        <v>54</v>
      </c>
      <c r="C28" s="53"/>
      <c r="D28" s="125"/>
      <c r="E28" s="77">
        <f>IFERROR(VLOOKUP(B28,[1]NUM6!$H$3:$L$136,2,FALSE),0)</f>
        <v>222</v>
      </c>
      <c r="F28" s="77">
        <f>IFERROR(VLOOKUP(B28,[1]NUM6!$H$3:$L$136,3,FALSE),0)</f>
        <v>251</v>
      </c>
      <c r="G28" s="77">
        <f>IFERROR(VLOOKUP(B28,[1]NUM6!$H$3:$L$136,4,FALSE),0)</f>
        <v>336</v>
      </c>
      <c r="H28" s="77"/>
      <c r="I28" s="77"/>
      <c r="J28" s="77"/>
      <c r="K28" s="77"/>
      <c r="L28" s="77"/>
      <c r="M28" s="77"/>
      <c r="N28" s="77"/>
      <c r="O28" s="77"/>
      <c r="P28" s="77"/>
      <c r="Q28" s="12">
        <f t="shared" si="0"/>
        <v>809</v>
      </c>
      <c r="R28" s="77">
        <f>IFERROR(VLOOKUP(B28,[1]DEN6!$H$3:$L$165,2,FALSE),0)</f>
        <v>3492</v>
      </c>
      <c r="S28" s="77">
        <f>IFERROR(VLOOKUP(B28,[1]DEN6!$H$3:$L$165,3,FALSE),0)</f>
        <v>3431</v>
      </c>
      <c r="T28" s="77">
        <f>IFERROR(VLOOKUP(B28,[1]DEN6!$H$3:$L$165,4,FALSE),0)</f>
        <v>3871</v>
      </c>
      <c r="U28" s="77"/>
      <c r="V28" s="77"/>
      <c r="W28" s="77"/>
      <c r="X28" s="77"/>
      <c r="Y28" s="77"/>
      <c r="Z28" s="77"/>
      <c r="AA28" s="77"/>
      <c r="AB28" s="77"/>
      <c r="AC28" s="77"/>
      <c r="AD28" s="12">
        <f t="shared" si="1"/>
        <v>10794</v>
      </c>
    </row>
    <row r="29" spans="1:30" ht="15" thickBot="1" x14ac:dyDescent="0.25">
      <c r="A29" s="75" t="s">
        <v>52</v>
      </c>
      <c r="B29" s="112" t="s">
        <v>55</v>
      </c>
      <c r="C29" s="53"/>
      <c r="D29" s="125"/>
      <c r="E29" s="77">
        <f>IFERROR(VLOOKUP(B29,[1]NUM6!$H$3:$L$136,2,FALSE),0)</f>
        <v>437</v>
      </c>
      <c r="F29" s="77">
        <f>IFERROR(VLOOKUP(B29,[1]NUM6!$H$3:$L$136,3,FALSE),0)</f>
        <v>463</v>
      </c>
      <c r="G29" s="77">
        <f>IFERROR(VLOOKUP(B29,[1]NUM6!$H$3:$L$136,4,FALSE),0)</f>
        <v>327</v>
      </c>
      <c r="H29" s="77"/>
      <c r="I29" s="77"/>
      <c r="J29" s="77"/>
      <c r="K29" s="77"/>
      <c r="L29" s="77"/>
      <c r="M29" s="77"/>
      <c r="N29" s="77"/>
      <c r="O29" s="77"/>
      <c r="P29" s="77"/>
      <c r="Q29" s="12">
        <f t="shared" si="0"/>
        <v>1227</v>
      </c>
      <c r="R29" s="77">
        <f>IFERROR(VLOOKUP(B29,[1]DEN6!$H$3:$L$165,2,FALSE),0)</f>
        <v>3908</v>
      </c>
      <c r="S29" s="77">
        <f>IFERROR(VLOOKUP(B29,[1]DEN6!$H$3:$L$165,3,FALSE),0)</f>
        <v>3676</v>
      </c>
      <c r="T29" s="77">
        <f>IFERROR(VLOOKUP(B29,[1]DEN6!$H$3:$L$165,4,FALSE),0)</f>
        <v>3240</v>
      </c>
      <c r="U29" s="77"/>
      <c r="V29" s="77"/>
      <c r="W29" s="77"/>
      <c r="X29" s="77"/>
      <c r="Y29" s="77"/>
      <c r="Z29" s="77"/>
      <c r="AA29" s="77"/>
      <c r="AB29" s="77"/>
      <c r="AC29" s="77"/>
      <c r="AD29" s="12">
        <f t="shared" si="1"/>
        <v>10824</v>
      </c>
    </row>
    <row r="30" spans="1:30" ht="15" thickBot="1" x14ac:dyDescent="0.25">
      <c r="A30" s="75" t="s">
        <v>52</v>
      </c>
      <c r="B30" s="112" t="s">
        <v>56</v>
      </c>
      <c r="C30" s="53"/>
      <c r="D30" s="125"/>
      <c r="E30" s="77">
        <f>IFERROR(VLOOKUP(B30,[1]NUM6!$H$3:$L$136,2,FALSE),0)</f>
        <v>66</v>
      </c>
      <c r="F30" s="77">
        <f>IFERROR(VLOOKUP(B30,[1]NUM6!$H$3:$L$136,3,FALSE),0)</f>
        <v>53</v>
      </c>
      <c r="G30" s="77">
        <f>IFERROR(VLOOKUP(B30,[1]NUM6!$H$3:$L$136,4,FALSE),0)</f>
        <v>18</v>
      </c>
      <c r="H30" s="77"/>
      <c r="I30" s="77"/>
      <c r="J30" s="77"/>
      <c r="K30" s="77"/>
      <c r="L30" s="77"/>
      <c r="M30" s="77"/>
      <c r="N30" s="77"/>
      <c r="O30" s="77"/>
      <c r="P30" s="77"/>
      <c r="Q30" s="12">
        <f t="shared" si="0"/>
        <v>137</v>
      </c>
      <c r="R30" s="77">
        <f>IFERROR(VLOOKUP(B30,[1]DEN6!$H$3:$L$165,2,FALSE),0)</f>
        <v>693</v>
      </c>
      <c r="S30" s="77">
        <f>IFERROR(VLOOKUP(B30,[1]DEN6!$H$3:$L$165,3,FALSE),0)</f>
        <v>646</v>
      </c>
      <c r="T30" s="77">
        <f>IFERROR(VLOOKUP(B30,[1]DEN6!$H$3:$L$165,4,FALSE),0)</f>
        <v>714</v>
      </c>
      <c r="U30" s="77"/>
      <c r="V30" s="77"/>
      <c r="W30" s="77"/>
      <c r="X30" s="77"/>
      <c r="Y30" s="77"/>
      <c r="Z30" s="77"/>
      <c r="AA30" s="77"/>
      <c r="AB30" s="77"/>
      <c r="AC30" s="77"/>
      <c r="AD30" s="12">
        <f t="shared" si="1"/>
        <v>2053</v>
      </c>
    </row>
    <row r="31" spans="1:30" ht="15" thickBot="1" x14ac:dyDescent="0.25">
      <c r="A31" s="75" t="s">
        <v>52</v>
      </c>
      <c r="B31" s="112" t="s">
        <v>57</v>
      </c>
      <c r="C31" s="53"/>
      <c r="D31" s="125"/>
      <c r="E31" s="77">
        <f>IFERROR(VLOOKUP(B31,[1]NUM6!$H$3:$L$136,2,FALSE),0)</f>
        <v>615</v>
      </c>
      <c r="F31" s="77">
        <f>IFERROR(VLOOKUP(B31,[1]NUM6!$H$3:$L$136,3,FALSE),0)</f>
        <v>429</v>
      </c>
      <c r="G31" s="77">
        <f>IFERROR(VLOOKUP(B31,[1]NUM6!$H$3:$L$136,4,FALSE),0)</f>
        <v>518</v>
      </c>
      <c r="H31" s="77"/>
      <c r="I31" s="77"/>
      <c r="J31" s="77"/>
      <c r="K31" s="77"/>
      <c r="L31" s="77"/>
      <c r="M31" s="77"/>
      <c r="N31" s="77"/>
      <c r="O31" s="77"/>
      <c r="P31" s="77"/>
      <c r="Q31" s="12">
        <f t="shared" si="0"/>
        <v>1562</v>
      </c>
      <c r="R31" s="77">
        <f>IFERROR(VLOOKUP(B31,[1]DEN6!$H$3:$L$165,2,FALSE),0)</f>
        <v>2979</v>
      </c>
      <c r="S31" s="77">
        <f>IFERROR(VLOOKUP(B31,[1]DEN6!$H$3:$L$165,3,FALSE),0)</f>
        <v>1047</v>
      </c>
      <c r="T31" s="77">
        <f>IFERROR(VLOOKUP(B31,[1]DEN6!$H$3:$L$165,4,FALSE),0)</f>
        <v>3076</v>
      </c>
      <c r="U31" s="77"/>
      <c r="V31" s="77"/>
      <c r="W31" s="77"/>
      <c r="X31" s="77"/>
      <c r="Y31" s="77"/>
      <c r="Z31" s="77"/>
      <c r="AA31" s="77"/>
      <c r="AB31" s="77"/>
      <c r="AC31" s="77"/>
      <c r="AD31" s="12">
        <f t="shared" si="1"/>
        <v>7102</v>
      </c>
    </row>
    <row r="32" spans="1:30" ht="15" thickBot="1" x14ac:dyDescent="0.25">
      <c r="A32" s="75" t="s">
        <v>52</v>
      </c>
      <c r="B32" s="112" t="s">
        <v>58</v>
      </c>
      <c r="C32" s="53"/>
      <c r="D32" s="125"/>
      <c r="E32" s="77">
        <f>IFERROR(VLOOKUP(B32,[1]NUM6!$H$3:$L$136,2,FALSE),0)</f>
        <v>3</v>
      </c>
      <c r="F32" s="77">
        <f>IFERROR(VLOOKUP(B32,[1]NUM6!$H$3:$L$136,3,FALSE),0)</f>
        <v>0</v>
      </c>
      <c r="G32" s="77">
        <f>IFERROR(VLOOKUP(B32,[1]NUM6!$H$3:$L$136,4,FALSE),0)</f>
        <v>0</v>
      </c>
      <c r="H32" s="77"/>
      <c r="I32" s="77"/>
      <c r="J32" s="77"/>
      <c r="K32" s="77"/>
      <c r="L32" s="77"/>
      <c r="M32" s="77"/>
      <c r="N32" s="77"/>
      <c r="O32" s="77"/>
      <c r="P32" s="77"/>
      <c r="Q32" s="12">
        <f t="shared" si="0"/>
        <v>3</v>
      </c>
      <c r="R32" s="77">
        <f>IFERROR(VLOOKUP(B32,[1]DEN6!$H$3:$L$165,2,FALSE),0)</f>
        <v>18</v>
      </c>
      <c r="S32" s="77">
        <f>IFERROR(VLOOKUP(B32,[1]DEN6!$H$3:$L$165,3,FALSE),0)</f>
        <v>0</v>
      </c>
      <c r="T32" s="77">
        <f>IFERROR(VLOOKUP(B32,[1]DEN6!$H$3:$L$165,4,FALSE),0)</f>
        <v>13</v>
      </c>
      <c r="U32" s="77"/>
      <c r="V32" s="77"/>
      <c r="W32" s="77"/>
      <c r="X32" s="77"/>
      <c r="Y32" s="77"/>
      <c r="Z32" s="77"/>
      <c r="AA32" s="77"/>
      <c r="AB32" s="77"/>
      <c r="AC32" s="77"/>
      <c r="AD32" s="12">
        <f t="shared" si="1"/>
        <v>31</v>
      </c>
    </row>
    <row r="33" spans="1:30" ht="15" thickBot="1" x14ac:dyDescent="0.25">
      <c r="A33" s="75" t="s">
        <v>52</v>
      </c>
      <c r="B33" s="112" t="s">
        <v>59</v>
      </c>
      <c r="C33" s="53"/>
      <c r="D33" s="125"/>
      <c r="E33" s="77">
        <f>IFERROR(VLOOKUP(B33,[1]NUM6!$H$3:$L$136,2,FALSE),0)</f>
        <v>15</v>
      </c>
      <c r="F33" s="77">
        <f>IFERROR(VLOOKUP(B33,[1]NUM6!$H$3:$L$136,3,FALSE),0)</f>
        <v>22</v>
      </c>
      <c r="G33" s="77">
        <f>IFERROR(VLOOKUP(B33,[1]NUM6!$H$3:$L$136,4,FALSE),0)</f>
        <v>18</v>
      </c>
      <c r="H33" s="77"/>
      <c r="I33" s="77"/>
      <c r="J33" s="77"/>
      <c r="K33" s="77"/>
      <c r="L33" s="77"/>
      <c r="M33" s="77"/>
      <c r="N33" s="77"/>
      <c r="O33" s="77"/>
      <c r="P33" s="77"/>
      <c r="Q33" s="12">
        <f t="shared" si="0"/>
        <v>55</v>
      </c>
      <c r="R33" s="77">
        <f>IFERROR(VLOOKUP(B33,[1]DEN6!$H$3:$L$165,2,FALSE),0)</f>
        <v>218</v>
      </c>
      <c r="S33" s="77">
        <f>IFERROR(VLOOKUP(B33,[1]DEN6!$H$3:$L$165,3,FALSE),0)</f>
        <v>226</v>
      </c>
      <c r="T33" s="77">
        <f>IFERROR(VLOOKUP(B33,[1]DEN6!$H$3:$L$165,4,FALSE),0)</f>
        <v>279</v>
      </c>
      <c r="U33" s="77"/>
      <c r="V33" s="77"/>
      <c r="W33" s="77"/>
      <c r="X33" s="77"/>
      <c r="Y33" s="77"/>
      <c r="Z33" s="77"/>
      <c r="AA33" s="77"/>
      <c r="AB33" s="77"/>
      <c r="AC33" s="77"/>
      <c r="AD33" s="12">
        <f t="shared" si="1"/>
        <v>723</v>
      </c>
    </row>
    <row r="34" spans="1:30" ht="15" thickBot="1" x14ac:dyDescent="0.25">
      <c r="A34" s="75" t="s">
        <v>52</v>
      </c>
      <c r="B34" s="112" t="s">
        <v>60</v>
      </c>
      <c r="C34" s="53"/>
      <c r="D34" s="125"/>
      <c r="E34" s="77">
        <f>IFERROR(VLOOKUP(B34,[1]NUM6!$H$3:$L$136,2,FALSE),0)</f>
        <v>97</v>
      </c>
      <c r="F34" s="77">
        <f>IFERROR(VLOOKUP(B34,[1]NUM6!$H$3:$L$136,3,FALSE),0)</f>
        <v>63</v>
      </c>
      <c r="G34" s="77">
        <f>IFERROR(VLOOKUP(B34,[1]NUM6!$H$3:$L$136,4,FALSE),0)</f>
        <v>53</v>
      </c>
      <c r="H34" s="77"/>
      <c r="I34" s="77"/>
      <c r="J34" s="77"/>
      <c r="K34" s="77"/>
      <c r="L34" s="77"/>
      <c r="M34" s="77"/>
      <c r="N34" s="77"/>
      <c r="O34" s="77"/>
      <c r="P34" s="77"/>
      <c r="Q34" s="12">
        <f t="shared" si="0"/>
        <v>213</v>
      </c>
      <c r="R34" s="77">
        <f>IFERROR(VLOOKUP(B34,[1]DEN6!$H$3:$L$165,2,FALSE),0)</f>
        <v>976</v>
      </c>
      <c r="S34" s="77">
        <f>IFERROR(VLOOKUP(B34,[1]DEN6!$H$3:$L$165,3,FALSE),0)</f>
        <v>703</v>
      </c>
      <c r="T34" s="77">
        <f>IFERROR(VLOOKUP(B34,[1]DEN6!$H$3:$L$165,4,FALSE),0)</f>
        <v>942</v>
      </c>
      <c r="U34" s="77"/>
      <c r="V34" s="77"/>
      <c r="W34" s="77"/>
      <c r="X34" s="77"/>
      <c r="Y34" s="77"/>
      <c r="Z34" s="77"/>
      <c r="AA34" s="77"/>
      <c r="AB34" s="77"/>
      <c r="AC34" s="77"/>
      <c r="AD34" s="12">
        <f t="shared" si="1"/>
        <v>2621</v>
      </c>
    </row>
    <row r="35" spans="1:30" ht="15" thickBot="1" x14ac:dyDescent="0.25">
      <c r="A35" s="75" t="s">
        <v>52</v>
      </c>
      <c r="B35" s="112" t="s">
        <v>61</v>
      </c>
      <c r="C35" s="53"/>
      <c r="D35" s="125"/>
      <c r="E35" s="77">
        <f>IFERROR(VLOOKUP(B35,[1]NUM6!$H$3:$L$136,2,FALSE),0)</f>
        <v>4</v>
      </c>
      <c r="F35" s="77">
        <f>IFERROR(VLOOKUP(B35,[1]NUM6!$H$3:$L$136,3,FALSE),0)</f>
        <v>6</v>
      </c>
      <c r="G35" s="77">
        <f>IFERROR(VLOOKUP(B35,[1]NUM6!$H$3:$L$136,4,FALSE),0)</f>
        <v>9</v>
      </c>
      <c r="H35" s="77"/>
      <c r="I35" s="77"/>
      <c r="J35" s="77"/>
      <c r="K35" s="77"/>
      <c r="L35" s="77"/>
      <c r="M35" s="77"/>
      <c r="N35" s="77"/>
      <c r="O35" s="77"/>
      <c r="P35" s="77"/>
      <c r="Q35" s="12">
        <f t="shared" si="0"/>
        <v>19</v>
      </c>
      <c r="R35" s="77">
        <f>IFERROR(VLOOKUP(B35,[1]DEN6!$H$3:$L$165,2,FALSE),0)</f>
        <v>55</v>
      </c>
      <c r="S35" s="77">
        <f>IFERROR(VLOOKUP(B35,[1]DEN6!$H$3:$L$165,3,FALSE),0)</f>
        <v>27</v>
      </c>
      <c r="T35" s="77">
        <f>IFERROR(VLOOKUP(B35,[1]DEN6!$H$3:$L$165,4,FALSE),0)</f>
        <v>44</v>
      </c>
      <c r="U35" s="77"/>
      <c r="V35" s="77"/>
      <c r="W35" s="77"/>
      <c r="X35" s="77"/>
      <c r="Y35" s="77"/>
      <c r="Z35" s="77"/>
      <c r="AA35" s="77"/>
      <c r="AB35" s="77"/>
      <c r="AC35" s="77"/>
      <c r="AD35" s="12">
        <f t="shared" si="1"/>
        <v>126</v>
      </c>
    </row>
    <row r="36" spans="1:30" ht="15" thickBot="1" x14ac:dyDescent="0.25">
      <c r="A36" s="75" t="s">
        <v>52</v>
      </c>
      <c r="B36" s="112" t="s">
        <v>62</v>
      </c>
      <c r="C36" s="53"/>
      <c r="D36" s="125"/>
      <c r="E36" s="77">
        <f>IFERROR(VLOOKUP(B36,[1]NUM6!$H$3:$L$136,2,FALSE),0)</f>
        <v>65</v>
      </c>
      <c r="F36" s="77">
        <f>IFERROR(VLOOKUP(B36,[1]NUM6!$H$3:$L$136,3,FALSE),0)</f>
        <v>30</v>
      </c>
      <c r="G36" s="77">
        <f>IFERROR(VLOOKUP(B36,[1]NUM6!$H$3:$L$136,4,FALSE),0)</f>
        <v>34</v>
      </c>
      <c r="H36" s="77"/>
      <c r="I36" s="77"/>
      <c r="J36" s="77"/>
      <c r="K36" s="77"/>
      <c r="L36" s="77"/>
      <c r="M36" s="77"/>
      <c r="N36" s="77"/>
      <c r="O36" s="77"/>
      <c r="P36" s="77"/>
      <c r="Q36" s="12">
        <f t="shared" si="0"/>
        <v>129</v>
      </c>
      <c r="R36" s="77">
        <f>IFERROR(VLOOKUP(B36,[1]DEN6!$H$3:$L$165,2,FALSE),0)</f>
        <v>419</v>
      </c>
      <c r="S36" s="77">
        <f>IFERROR(VLOOKUP(B36,[1]DEN6!$H$3:$L$165,3,FALSE),0)</f>
        <v>345</v>
      </c>
      <c r="T36" s="77">
        <f>IFERROR(VLOOKUP(B36,[1]DEN6!$H$3:$L$165,4,FALSE),0)</f>
        <v>401</v>
      </c>
      <c r="U36" s="77"/>
      <c r="V36" s="77"/>
      <c r="W36" s="77"/>
      <c r="X36" s="77"/>
      <c r="Y36" s="77"/>
      <c r="Z36" s="77"/>
      <c r="AA36" s="77"/>
      <c r="AB36" s="77"/>
      <c r="AC36" s="77"/>
      <c r="AD36" s="12">
        <f t="shared" si="1"/>
        <v>1165</v>
      </c>
    </row>
    <row r="37" spans="1:30" ht="15" thickBot="1" x14ac:dyDescent="0.25">
      <c r="A37" s="75" t="s">
        <v>52</v>
      </c>
      <c r="B37" s="112" t="s">
        <v>341</v>
      </c>
      <c r="C37" s="53"/>
      <c r="D37" s="125"/>
      <c r="E37" s="77">
        <f>IFERROR(VLOOKUP(B37,[1]NUM6!$H$3:$L$136,2,FALSE),0)</f>
        <v>10</v>
      </c>
      <c r="F37" s="77">
        <f>IFERROR(VLOOKUP(B37,[1]NUM6!$H$3:$L$136,3,FALSE),0)</f>
        <v>9</v>
      </c>
      <c r="G37" s="77">
        <f>IFERROR(VLOOKUP(B37,[1]NUM6!$H$3:$L$136,4,FALSE),0)</f>
        <v>21</v>
      </c>
      <c r="H37" s="77"/>
      <c r="I37" s="77"/>
      <c r="J37" s="77"/>
      <c r="K37" s="77"/>
      <c r="L37" s="77"/>
      <c r="M37" s="77"/>
      <c r="N37" s="77"/>
      <c r="O37" s="77"/>
      <c r="P37" s="77"/>
      <c r="Q37" s="12">
        <f t="shared" si="0"/>
        <v>40</v>
      </c>
      <c r="R37" s="77">
        <f>IFERROR(VLOOKUP(B37,[1]DEN6!$H$3:$L$165,2,FALSE),0)</f>
        <v>759</v>
      </c>
      <c r="S37" s="77">
        <f>IFERROR(VLOOKUP(B37,[1]DEN6!$H$3:$L$165,3,FALSE),0)</f>
        <v>514</v>
      </c>
      <c r="T37" s="77">
        <f>IFERROR(VLOOKUP(B37,[1]DEN6!$H$3:$L$165,4,FALSE),0)</f>
        <v>364</v>
      </c>
      <c r="U37" s="77"/>
      <c r="V37" s="77"/>
      <c r="W37" s="77"/>
      <c r="X37" s="77"/>
      <c r="Y37" s="77"/>
      <c r="Z37" s="77"/>
      <c r="AA37" s="77"/>
      <c r="AB37" s="77"/>
      <c r="AC37" s="77"/>
      <c r="AD37" s="12">
        <f t="shared" si="1"/>
        <v>1637</v>
      </c>
    </row>
    <row r="38" spans="1:30" ht="15" thickBot="1" x14ac:dyDescent="0.25">
      <c r="A38" s="308" t="s">
        <v>174</v>
      </c>
      <c r="B38" s="309"/>
      <c r="C38" s="181">
        <f>+Metas!J8/D38</f>
        <v>0.99992759663139708</v>
      </c>
      <c r="D38" s="14">
        <f>+Q38/AD38</f>
        <v>9.9907233620261909E-2</v>
      </c>
      <c r="E38" s="46">
        <f>SUM(E27:E37)</f>
        <v>1659</v>
      </c>
      <c r="F38" s="46">
        <f t="shared" ref="F38:Q38" si="7">SUM(F27:F37)</f>
        <v>1459</v>
      </c>
      <c r="G38" s="46">
        <f t="shared" si="7"/>
        <v>1513</v>
      </c>
      <c r="H38" s="46">
        <f t="shared" si="7"/>
        <v>0</v>
      </c>
      <c r="I38" s="46">
        <f t="shared" ref="I38:J38" si="8">SUM(I27:I37)</f>
        <v>0</v>
      </c>
      <c r="J38" s="46">
        <f t="shared" si="8"/>
        <v>0</v>
      </c>
      <c r="K38" s="46">
        <f t="shared" ref="K38:L38" si="9">SUM(K27:K37)</f>
        <v>0</v>
      </c>
      <c r="L38" s="46">
        <f t="shared" si="9"/>
        <v>0</v>
      </c>
      <c r="M38" s="46">
        <f t="shared" ref="M38:N38" si="10">SUM(M27:M37)</f>
        <v>0</v>
      </c>
      <c r="N38" s="46">
        <f t="shared" si="10"/>
        <v>0</v>
      </c>
      <c r="O38" s="46">
        <f t="shared" ref="O38:P38" si="11">SUM(O27:O37)</f>
        <v>0</v>
      </c>
      <c r="P38" s="46">
        <f t="shared" si="11"/>
        <v>0</v>
      </c>
      <c r="Q38" s="46">
        <f t="shared" si="7"/>
        <v>4631</v>
      </c>
      <c r="R38" s="46">
        <f t="shared" ref="R38" si="12">SUM(R27:R37)</f>
        <v>15955</v>
      </c>
      <c r="S38" s="46">
        <f t="shared" ref="S38" si="13">SUM(S27:S37)</f>
        <v>14392</v>
      </c>
      <c r="T38" s="46">
        <f t="shared" ref="T38" si="14">SUM(T27:T37)</f>
        <v>16006</v>
      </c>
      <c r="U38" s="46">
        <f t="shared" ref="U38:V38" si="15">SUM(U27:U37)</f>
        <v>0</v>
      </c>
      <c r="V38" s="46">
        <f t="shared" si="15"/>
        <v>0</v>
      </c>
      <c r="W38" s="46">
        <f t="shared" ref="W38:X38" si="16">SUM(W27:W37)</f>
        <v>0</v>
      </c>
      <c r="X38" s="46">
        <f t="shared" si="16"/>
        <v>0</v>
      </c>
      <c r="Y38" s="46">
        <f t="shared" ref="Y38" si="17">SUM(Y27:Y37)</f>
        <v>0</v>
      </c>
      <c r="Z38" s="46">
        <f t="shared" ref="Z38:AA38" si="18">SUM(Z27:Z37)</f>
        <v>0</v>
      </c>
      <c r="AA38" s="46">
        <f t="shared" si="18"/>
        <v>0</v>
      </c>
      <c r="AB38" s="46">
        <f t="shared" ref="AB38:AC38" si="19">SUM(AB27:AB37)</f>
        <v>0</v>
      </c>
      <c r="AC38" s="46">
        <f t="shared" si="19"/>
        <v>0</v>
      </c>
      <c r="AD38" s="46">
        <f t="shared" ref="AD38" si="20">SUM(AD27:AD37)</f>
        <v>46353</v>
      </c>
    </row>
    <row r="39" spans="1:30" ht="15" thickBot="1" x14ac:dyDescent="0.25">
      <c r="A39" s="75" t="s">
        <v>73</v>
      </c>
      <c r="B39" s="112" t="s">
        <v>63</v>
      </c>
      <c r="C39" s="53"/>
      <c r="D39" s="125"/>
      <c r="E39" s="77">
        <f>IFERROR(VLOOKUP(B39,[1]NUM6!$H$3:$L$136,2,FALSE),0)</f>
        <v>9</v>
      </c>
      <c r="F39" s="77">
        <f>IFERROR(VLOOKUP(B39,[1]NUM6!$H$3:$L$136,3,FALSE),0)</f>
        <v>10</v>
      </c>
      <c r="G39" s="77">
        <f>IFERROR(VLOOKUP(B39,[1]NUM6!$H$3:$L$136,4,FALSE),0)</f>
        <v>7</v>
      </c>
      <c r="H39" s="77"/>
      <c r="I39" s="77"/>
      <c r="J39" s="77"/>
      <c r="K39" s="77"/>
      <c r="L39" s="77"/>
      <c r="M39" s="77"/>
      <c r="N39" s="77"/>
      <c r="O39" s="77"/>
      <c r="P39" s="77"/>
      <c r="Q39" s="12">
        <f t="shared" si="0"/>
        <v>26</v>
      </c>
      <c r="R39" s="77">
        <f>IFERROR(VLOOKUP(B39,[1]DEN6!$H$3:$L$165,2,FALSE),0)</f>
        <v>157</v>
      </c>
      <c r="S39" s="77">
        <f>IFERROR(VLOOKUP(B39,[1]DEN6!$H$3:$L$165,3,FALSE),0)</f>
        <v>92</v>
      </c>
      <c r="T39" s="77">
        <f>IFERROR(VLOOKUP(B39,[1]DEN6!$H$3:$L$165,4,FALSE),0)</f>
        <v>125</v>
      </c>
      <c r="U39" s="77"/>
      <c r="V39" s="77"/>
      <c r="W39" s="77"/>
      <c r="X39" s="77"/>
      <c r="Y39" s="77"/>
      <c r="Z39" s="77"/>
      <c r="AA39" s="77"/>
      <c r="AB39" s="77"/>
      <c r="AC39" s="77"/>
      <c r="AD39" s="12">
        <f t="shared" si="1"/>
        <v>374</v>
      </c>
    </row>
    <row r="40" spans="1:30" ht="15" thickBot="1" x14ac:dyDescent="0.25">
      <c r="A40" s="75" t="s">
        <v>73</v>
      </c>
      <c r="B40" s="112" t="s">
        <v>64</v>
      </c>
      <c r="C40" s="53"/>
      <c r="D40" s="125"/>
      <c r="E40" s="77">
        <f>IFERROR(VLOOKUP(B40,[1]NUM6!$H$3:$L$136,2,FALSE),0)</f>
        <v>2</v>
      </c>
      <c r="F40" s="77">
        <f>IFERROR(VLOOKUP(B40,[1]NUM6!$H$3:$L$136,3,FALSE),0)</f>
        <v>6</v>
      </c>
      <c r="G40" s="77">
        <f>IFERROR(VLOOKUP(B40,[1]NUM6!$H$3:$L$136,4,FALSE),0)</f>
        <v>2</v>
      </c>
      <c r="H40" s="77"/>
      <c r="I40" s="77"/>
      <c r="J40" s="77"/>
      <c r="K40" s="77"/>
      <c r="L40" s="77"/>
      <c r="M40" s="77"/>
      <c r="N40" s="77"/>
      <c r="O40" s="77"/>
      <c r="P40" s="77"/>
      <c r="Q40" s="12">
        <f t="shared" si="0"/>
        <v>10</v>
      </c>
      <c r="R40" s="77">
        <f>IFERROR(VLOOKUP(B40,[1]DEN6!$H$3:$L$165,2,FALSE),0)</f>
        <v>88</v>
      </c>
      <c r="S40" s="77">
        <f>IFERROR(VLOOKUP(B40,[1]DEN6!$H$3:$L$165,3,FALSE),0)</f>
        <v>60</v>
      </c>
      <c r="T40" s="77">
        <f>IFERROR(VLOOKUP(B40,[1]DEN6!$H$3:$L$165,4,FALSE),0)</f>
        <v>65</v>
      </c>
      <c r="U40" s="77"/>
      <c r="V40" s="77"/>
      <c r="W40" s="77"/>
      <c r="X40" s="77"/>
      <c r="Y40" s="77"/>
      <c r="Z40" s="77"/>
      <c r="AA40" s="77"/>
      <c r="AB40" s="77"/>
      <c r="AC40" s="77"/>
      <c r="AD40" s="12">
        <f t="shared" si="1"/>
        <v>213</v>
      </c>
    </row>
    <row r="41" spans="1:30" ht="15" thickBot="1" x14ac:dyDescent="0.25">
      <c r="A41" s="75" t="s">
        <v>73</v>
      </c>
      <c r="B41" s="112" t="s">
        <v>65</v>
      </c>
      <c r="C41" s="53"/>
      <c r="D41" s="125"/>
      <c r="E41" s="77">
        <f>IFERROR(VLOOKUP(B41,[1]NUM6!$H$3:$L$136,2,FALSE),0)</f>
        <v>12</v>
      </c>
      <c r="F41" s="77">
        <f>IFERROR(VLOOKUP(B41,[1]NUM6!$H$3:$L$136,3,FALSE),0)</f>
        <v>5</v>
      </c>
      <c r="G41" s="77">
        <f>IFERROR(VLOOKUP(B41,[1]NUM6!$H$3:$L$136,4,FALSE),0)</f>
        <v>10</v>
      </c>
      <c r="H41" s="77"/>
      <c r="I41" s="77"/>
      <c r="J41" s="77"/>
      <c r="K41" s="77"/>
      <c r="L41" s="77"/>
      <c r="M41" s="77"/>
      <c r="N41" s="77"/>
      <c r="O41" s="77"/>
      <c r="P41" s="77"/>
      <c r="Q41" s="12">
        <f t="shared" si="0"/>
        <v>27</v>
      </c>
      <c r="R41" s="77">
        <f>IFERROR(VLOOKUP(B41,[1]DEN6!$H$3:$L$165,2,FALSE),0)</f>
        <v>129</v>
      </c>
      <c r="S41" s="77">
        <f>IFERROR(VLOOKUP(B41,[1]DEN6!$H$3:$L$165,3,FALSE),0)</f>
        <v>110</v>
      </c>
      <c r="T41" s="77">
        <f>IFERROR(VLOOKUP(B41,[1]DEN6!$H$3:$L$165,4,FALSE),0)</f>
        <v>114</v>
      </c>
      <c r="U41" s="77"/>
      <c r="V41" s="77"/>
      <c r="W41" s="77"/>
      <c r="X41" s="77"/>
      <c r="Y41" s="77"/>
      <c r="Z41" s="77"/>
      <c r="AA41" s="77"/>
      <c r="AB41" s="77"/>
      <c r="AC41" s="77"/>
      <c r="AD41" s="12">
        <f t="shared" si="1"/>
        <v>353</v>
      </c>
    </row>
    <row r="42" spans="1:30" ht="15" thickBot="1" x14ac:dyDescent="0.25">
      <c r="A42" s="75" t="s">
        <v>73</v>
      </c>
      <c r="B42" s="112" t="s">
        <v>66</v>
      </c>
      <c r="C42" s="53"/>
      <c r="D42" s="125"/>
      <c r="E42" s="77">
        <f>IFERROR(VLOOKUP(B42,[1]NUM6!$H$3:$L$136,2,FALSE),0)</f>
        <v>6</v>
      </c>
      <c r="F42" s="77">
        <f>IFERROR(VLOOKUP(B42,[1]NUM6!$H$3:$L$136,3,FALSE),0)</f>
        <v>1</v>
      </c>
      <c r="G42" s="77">
        <f>IFERROR(VLOOKUP(B42,[1]NUM6!$H$3:$L$136,4,FALSE),0)</f>
        <v>2</v>
      </c>
      <c r="H42" s="77"/>
      <c r="I42" s="77"/>
      <c r="J42" s="77"/>
      <c r="K42" s="77"/>
      <c r="L42" s="77"/>
      <c r="M42" s="77"/>
      <c r="N42" s="77"/>
      <c r="O42" s="77"/>
      <c r="P42" s="77"/>
      <c r="Q42" s="12">
        <f t="shared" si="0"/>
        <v>9</v>
      </c>
      <c r="R42" s="77">
        <f>IFERROR(VLOOKUP(B42,[1]DEN6!$H$3:$L$165,2,FALSE),0)</f>
        <v>19</v>
      </c>
      <c r="S42" s="77">
        <f>IFERROR(VLOOKUP(B42,[1]DEN6!$H$3:$L$165,3,FALSE),0)</f>
        <v>21</v>
      </c>
      <c r="T42" s="77">
        <f>IFERROR(VLOOKUP(B42,[1]DEN6!$H$3:$L$165,4,FALSE),0)</f>
        <v>19</v>
      </c>
      <c r="U42" s="77"/>
      <c r="V42" s="77"/>
      <c r="W42" s="77"/>
      <c r="X42" s="77"/>
      <c r="Y42" s="77"/>
      <c r="Z42" s="77"/>
      <c r="AA42" s="77"/>
      <c r="AB42" s="77"/>
      <c r="AC42" s="77"/>
      <c r="AD42" s="12">
        <f t="shared" si="1"/>
        <v>59</v>
      </c>
    </row>
    <row r="43" spans="1:30" ht="15" thickBot="1" x14ac:dyDescent="0.25">
      <c r="A43" s="75" t="s">
        <v>73</v>
      </c>
      <c r="B43" s="112" t="s">
        <v>67</v>
      </c>
      <c r="C43" s="53"/>
      <c r="D43" s="125"/>
      <c r="E43" s="77">
        <f>IFERROR(VLOOKUP(B43,[1]NUM6!$H$3:$L$136,2,FALSE),0)</f>
        <v>5</v>
      </c>
      <c r="F43" s="77">
        <f>IFERROR(VLOOKUP(B43,[1]NUM6!$H$3:$L$136,3,FALSE),0)</f>
        <v>5</v>
      </c>
      <c r="G43" s="77">
        <f>IFERROR(VLOOKUP(B43,[1]NUM6!$H$3:$L$136,4,FALSE),0)</f>
        <v>14</v>
      </c>
      <c r="H43" s="77"/>
      <c r="I43" s="77"/>
      <c r="J43" s="77"/>
      <c r="K43" s="77"/>
      <c r="L43" s="77"/>
      <c r="M43" s="77"/>
      <c r="N43" s="77"/>
      <c r="O43" s="77"/>
      <c r="P43" s="77"/>
      <c r="Q43" s="12">
        <f t="shared" si="0"/>
        <v>24</v>
      </c>
      <c r="R43" s="77">
        <f>IFERROR(VLOOKUP(B43,[1]DEN6!$H$3:$L$165,2,FALSE),0)</f>
        <v>94</v>
      </c>
      <c r="S43" s="77">
        <f>IFERROR(VLOOKUP(B43,[1]DEN6!$H$3:$L$165,3,FALSE),0)</f>
        <v>147</v>
      </c>
      <c r="T43" s="77">
        <f>IFERROR(VLOOKUP(B43,[1]DEN6!$H$3:$L$165,4,FALSE),0)</f>
        <v>140</v>
      </c>
      <c r="U43" s="77"/>
      <c r="V43" s="77"/>
      <c r="W43" s="77"/>
      <c r="X43" s="77"/>
      <c r="Y43" s="77"/>
      <c r="Z43" s="77"/>
      <c r="AA43" s="77"/>
      <c r="AB43" s="77"/>
      <c r="AC43" s="77"/>
      <c r="AD43" s="12">
        <f t="shared" si="1"/>
        <v>381</v>
      </c>
    </row>
    <row r="44" spans="1:30" ht="15" thickBot="1" x14ac:dyDescent="0.25">
      <c r="A44" s="75" t="s">
        <v>73</v>
      </c>
      <c r="B44" s="112" t="s">
        <v>68</v>
      </c>
      <c r="C44" s="53"/>
      <c r="D44" s="125"/>
      <c r="E44" s="77">
        <f>IFERROR(VLOOKUP(B44,[1]NUM6!$H$3:$L$136,2,FALSE),0)</f>
        <v>7</v>
      </c>
      <c r="F44" s="77">
        <f>IFERROR(VLOOKUP(B44,[1]NUM6!$H$3:$L$136,3,FALSE),0)</f>
        <v>8</v>
      </c>
      <c r="G44" s="77">
        <f>IFERROR(VLOOKUP(B44,[1]NUM6!$H$3:$L$136,4,FALSE),0)</f>
        <v>4</v>
      </c>
      <c r="H44" s="77"/>
      <c r="I44" s="77"/>
      <c r="J44" s="77"/>
      <c r="K44" s="77"/>
      <c r="L44" s="77"/>
      <c r="M44" s="77"/>
      <c r="N44" s="77"/>
      <c r="O44" s="77"/>
      <c r="P44" s="77"/>
      <c r="Q44" s="12">
        <f t="shared" si="0"/>
        <v>19</v>
      </c>
      <c r="R44" s="77">
        <f>IFERROR(VLOOKUP(B44,[1]DEN6!$H$3:$L$165,2,FALSE),0)</f>
        <v>127</v>
      </c>
      <c r="S44" s="77">
        <f>IFERROR(VLOOKUP(B44,[1]DEN6!$H$3:$L$165,3,FALSE),0)</f>
        <v>75</v>
      </c>
      <c r="T44" s="77">
        <f>IFERROR(VLOOKUP(B44,[1]DEN6!$H$3:$L$165,4,FALSE),0)</f>
        <v>90</v>
      </c>
      <c r="U44" s="77"/>
      <c r="V44" s="77"/>
      <c r="W44" s="77"/>
      <c r="X44" s="77"/>
      <c r="Y44" s="77"/>
      <c r="Z44" s="77"/>
      <c r="AA44" s="77"/>
      <c r="AB44" s="77"/>
      <c r="AC44" s="77"/>
      <c r="AD44" s="12">
        <f t="shared" si="1"/>
        <v>292</v>
      </c>
    </row>
    <row r="45" spans="1:30" ht="15" thickBot="1" x14ac:dyDescent="0.25">
      <c r="A45" s="75" t="s">
        <v>73</v>
      </c>
      <c r="B45" s="112" t="s">
        <v>69</v>
      </c>
      <c r="C45" s="53"/>
      <c r="D45" s="125"/>
      <c r="E45" s="77">
        <f>IFERROR(VLOOKUP(B45,[1]NUM6!$H$3:$L$136,2,FALSE),0)</f>
        <v>7</v>
      </c>
      <c r="F45" s="77">
        <f>IFERROR(VLOOKUP(B45,[1]NUM6!$H$3:$L$136,3,FALSE),0)</f>
        <v>12</v>
      </c>
      <c r="G45" s="77">
        <f>IFERROR(VLOOKUP(B45,[1]NUM6!$H$3:$L$136,4,FALSE),0)</f>
        <v>6</v>
      </c>
      <c r="H45" s="77"/>
      <c r="I45" s="77"/>
      <c r="J45" s="77"/>
      <c r="K45" s="77"/>
      <c r="L45" s="77"/>
      <c r="M45" s="77"/>
      <c r="N45" s="77"/>
      <c r="O45" s="77"/>
      <c r="P45" s="77"/>
      <c r="Q45" s="12">
        <f t="shared" si="0"/>
        <v>25</v>
      </c>
      <c r="R45" s="77">
        <f>IFERROR(VLOOKUP(B45,[1]DEN6!$H$3:$L$165,2,FALSE),0)</f>
        <v>113</v>
      </c>
      <c r="S45" s="77">
        <f>IFERROR(VLOOKUP(B45,[1]DEN6!$H$3:$L$165,3,FALSE),0)</f>
        <v>112</v>
      </c>
      <c r="T45" s="77">
        <f>IFERROR(VLOOKUP(B45,[1]DEN6!$H$3:$L$165,4,FALSE),0)</f>
        <v>99</v>
      </c>
      <c r="U45" s="77"/>
      <c r="V45" s="77"/>
      <c r="W45" s="77"/>
      <c r="X45" s="77"/>
      <c r="Y45" s="77"/>
      <c r="Z45" s="77"/>
      <c r="AA45" s="77"/>
      <c r="AB45" s="77"/>
      <c r="AC45" s="77"/>
      <c r="AD45" s="12">
        <f t="shared" si="1"/>
        <v>324</v>
      </c>
    </row>
    <row r="46" spans="1:30" ht="15" thickBot="1" x14ac:dyDescent="0.25">
      <c r="A46" s="75" t="s">
        <v>73</v>
      </c>
      <c r="B46" s="112" t="s">
        <v>70</v>
      </c>
      <c r="C46" s="53"/>
      <c r="D46" s="125"/>
      <c r="E46" s="77">
        <f>IFERROR(VLOOKUP(B46,[1]NUM6!$H$3:$L$136,2,FALSE),0)</f>
        <v>0</v>
      </c>
      <c r="F46" s="77">
        <f>IFERROR(VLOOKUP(B46,[1]NUM6!$H$3:$L$136,3,FALSE),0)</f>
        <v>4</v>
      </c>
      <c r="G46" s="77">
        <f>IFERROR(VLOOKUP(B46,[1]NUM6!$H$3:$L$136,4,FALSE),0)</f>
        <v>5</v>
      </c>
      <c r="H46" s="77"/>
      <c r="I46" s="77"/>
      <c r="J46" s="77"/>
      <c r="K46" s="77"/>
      <c r="L46" s="77"/>
      <c r="M46" s="77"/>
      <c r="N46" s="77"/>
      <c r="O46" s="77"/>
      <c r="P46" s="77"/>
      <c r="Q46" s="12">
        <f t="shared" si="0"/>
        <v>9</v>
      </c>
      <c r="R46" s="77">
        <f>IFERROR(VLOOKUP(B46,[1]DEN6!$H$3:$L$165,2,FALSE),0)</f>
        <v>16</v>
      </c>
      <c r="S46" s="77">
        <f>IFERROR(VLOOKUP(B46,[1]DEN6!$H$3:$L$165,3,FALSE),0)</f>
        <v>36</v>
      </c>
      <c r="T46" s="77">
        <f>IFERROR(VLOOKUP(B46,[1]DEN6!$H$3:$L$165,4,FALSE),0)</f>
        <v>33</v>
      </c>
      <c r="U46" s="77"/>
      <c r="V46" s="77"/>
      <c r="W46" s="77"/>
      <c r="X46" s="77"/>
      <c r="Y46" s="77"/>
      <c r="Z46" s="77"/>
      <c r="AA46" s="77"/>
      <c r="AB46" s="77"/>
      <c r="AC46" s="77"/>
      <c r="AD46" s="12">
        <f t="shared" si="1"/>
        <v>85</v>
      </c>
    </row>
    <row r="47" spans="1:30" ht="15" thickBot="1" x14ac:dyDescent="0.25">
      <c r="A47" s="75" t="s">
        <v>73</v>
      </c>
      <c r="B47" s="112" t="s">
        <v>71</v>
      </c>
      <c r="C47" s="53"/>
      <c r="D47" s="125"/>
      <c r="E47" s="77">
        <f>IFERROR(VLOOKUP(B47,[1]NUM6!$H$3:$L$136,2,FALSE),0)</f>
        <v>16</v>
      </c>
      <c r="F47" s="77">
        <f>IFERROR(VLOOKUP(B47,[1]NUM6!$H$3:$L$136,3,FALSE),0)</f>
        <v>12</v>
      </c>
      <c r="G47" s="77">
        <f>IFERROR(VLOOKUP(B47,[1]NUM6!$H$3:$L$136,4,FALSE),0)</f>
        <v>8</v>
      </c>
      <c r="H47" s="77"/>
      <c r="I47" s="77"/>
      <c r="J47" s="77"/>
      <c r="K47" s="77"/>
      <c r="L47" s="77"/>
      <c r="M47" s="77"/>
      <c r="N47" s="77"/>
      <c r="O47" s="77"/>
      <c r="P47" s="77"/>
      <c r="Q47" s="12">
        <f t="shared" si="0"/>
        <v>36</v>
      </c>
      <c r="R47" s="77">
        <f>IFERROR(VLOOKUP(B47,[1]DEN6!$H$3:$L$165,2,FALSE),0)</f>
        <v>192</v>
      </c>
      <c r="S47" s="77">
        <f>IFERROR(VLOOKUP(B47,[1]DEN6!$H$3:$L$165,3,FALSE),0)</f>
        <v>220</v>
      </c>
      <c r="T47" s="77">
        <f>IFERROR(VLOOKUP(B47,[1]DEN6!$H$3:$L$165,4,FALSE),0)</f>
        <v>210</v>
      </c>
      <c r="U47" s="77"/>
      <c r="V47" s="77"/>
      <c r="W47" s="77"/>
      <c r="X47" s="77"/>
      <c r="Y47" s="77"/>
      <c r="Z47" s="77"/>
      <c r="AA47" s="77"/>
      <c r="AB47" s="77"/>
      <c r="AC47" s="77"/>
      <c r="AD47" s="12">
        <f t="shared" si="1"/>
        <v>622</v>
      </c>
    </row>
    <row r="48" spans="1:30" ht="15" thickBot="1" x14ac:dyDescent="0.25">
      <c r="A48" s="75" t="s">
        <v>73</v>
      </c>
      <c r="B48" s="112" t="s">
        <v>72</v>
      </c>
      <c r="C48" s="53"/>
      <c r="D48" s="125"/>
      <c r="E48" s="77">
        <f>IFERROR(VLOOKUP(B48,[1]NUM6!$H$3:$L$136,2,FALSE),0)</f>
        <v>1</v>
      </c>
      <c r="F48" s="77">
        <f>IFERROR(VLOOKUP(B48,[1]NUM6!$H$3:$L$136,3,FALSE),0)</f>
        <v>1</v>
      </c>
      <c r="G48" s="77">
        <f>IFERROR(VLOOKUP(B48,[1]NUM6!$H$3:$L$136,4,FALSE),0)</f>
        <v>1</v>
      </c>
      <c r="H48" s="77"/>
      <c r="I48" s="77"/>
      <c r="J48" s="77"/>
      <c r="K48" s="77"/>
      <c r="L48" s="77"/>
      <c r="M48" s="77"/>
      <c r="N48" s="77"/>
      <c r="O48" s="77"/>
      <c r="P48" s="77"/>
      <c r="Q48" s="12">
        <f t="shared" si="0"/>
        <v>3</v>
      </c>
      <c r="R48" s="77">
        <f>IFERROR(VLOOKUP(B48,[1]DEN6!$H$3:$L$165,2,FALSE),0)</f>
        <v>25</v>
      </c>
      <c r="S48" s="77">
        <f>IFERROR(VLOOKUP(B48,[1]DEN6!$H$3:$L$165,3,FALSE),0)</f>
        <v>30</v>
      </c>
      <c r="T48" s="77">
        <f>IFERROR(VLOOKUP(B48,[1]DEN6!$H$3:$L$165,4,FALSE),0)</f>
        <v>18</v>
      </c>
      <c r="U48" s="77"/>
      <c r="V48" s="77"/>
      <c r="W48" s="77"/>
      <c r="X48" s="77"/>
      <c r="Y48" s="77"/>
      <c r="Z48" s="77"/>
      <c r="AA48" s="77"/>
      <c r="AB48" s="77"/>
      <c r="AC48" s="77"/>
      <c r="AD48" s="12">
        <f t="shared" si="1"/>
        <v>73</v>
      </c>
    </row>
    <row r="49" spans="1:30" ht="22.5" customHeight="1" thickBot="1" x14ac:dyDescent="0.25">
      <c r="A49" s="308" t="s">
        <v>175</v>
      </c>
      <c r="B49" s="309"/>
      <c r="C49" s="181">
        <f>+Metas!J17/D49</f>
        <v>1.4751191489361704</v>
      </c>
      <c r="D49" s="14">
        <f>+Q49/AD49</f>
        <v>6.7723342939481262E-2</v>
      </c>
      <c r="E49" s="46">
        <f>SUM(E39:E48)</f>
        <v>65</v>
      </c>
      <c r="F49" s="46">
        <f t="shared" ref="F49:H49" si="21">SUM(F39:F48)</f>
        <v>64</v>
      </c>
      <c r="G49" s="46">
        <f t="shared" si="21"/>
        <v>59</v>
      </c>
      <c r="H49" s="46">
        <f t="shared" si="21"/>
        <v>0</v>
      </c>
      <c r="I49" s="46">
        <f t="shared" ref="I49:J49" si="22">SUM(I39:I48)</f>
        <v>0</v>
      </c>
      <c r="J49" s="46">
        <f t="shared" si="22"/>
        <v>0</v>
      </c>
      <c r="K49" s="46">
        <f t="shared" ref="K49:L49" si="23">SUM(K39:K48)</f>
        <v>0</v>
      </c>
      <c r="L49" s="46">
        <f t="shared" si="23"/>
        <v>0</v>
      </c>
      <c r="M49" s="46">
        <f t="shared" ref="M49:N49" si="24">SUM(M39:M48)</f>
        <v>0</v>
      </c>
      <c r="N49" s="46">
        <f t="shared" si="24"/>
        <v>0</v>
      </c>
      <c r="O49" s="46">
        <f t="shared" ref="O49:P49" si="25">SUM(O39:O48)</f>
        <v>0</v>
      </c>
      <c r="P49" s="46">
        <f t="shared" si="25"/>
        <v>0</v>
      </c>
      <c r="Q49" s="9">
        <f>SUM(Q39:Q48)</f>
        <v>188</v>
      </c>
      <c r="R49" s="46">
        <f t="shared" ref="R49:U49" si="26">SUM(R39:R48)</f>
        <v>960</v>
      </c>
      <c r="S49" s="46">
        <f t="shared" si="26"/>
        <v>903</v>
      </c>
      <c r="T49" s="46">
        <f t="shared" si="26"/>
        <v>913</v>
      </c>
      <c r="U49" s="46">
        <f t="shared" si="26"/>
        <v>0</v>
      </c>
      <c r="V49" s="46">
        <f t="shared" ref="V49:W49" si="27">SUM(V39:V48)</f>
        <v>0</v>
      </c>
      <c r="W49" s="46">
        <f t="shared" si="27"/>
        <v>0</v>
      </c>
      <c r="X49" s="46">
        <f t="shared" ref="X49:Y49" si="28">SUM(X39:X48)</f>
        <v>0</v>
      </c>
      <c r="Y49" s="46">
        <f t="shared" si="28"/>
        <v>0</v>
      </c>
      <c r="Z49" s="46">
        <f t="shared" ref="Z49:AA49" si="29">SUM(Z39:Z48)</f>
        <v>0</v>
      </c>
      <c r="AA49" s="46">
        <f t="shared" si="29"/>
        <v>0</v>
      </c>
      <c r="AB49" s="46">
        <f t="shared" ref="AB49:AC49" si="30">SUM(AB39:AB48)</f>
        <v>0</v>
      </c>
      <c r="AC49" s="46">
        <f t="shared" si="30"/>
        <v>0</v>
      </c>
      <c r="AD49" s="9">
        <f>SUM(AD39:AD48)</f>
        <v>2776</v>
      </c>
    </row>
    <row r="50" spans="1:30" ht="15" thickBot="1" x14ac:dyDescent="0.25">
      <c r="A50" s="113" t="s">
        <v>87</v>
      </c>
      <c r="B50" s="112" t="s">
        <v>74</v>
      </c>
      <c r="C50" s="53"/>
      <c r="D50" s="125"/>
      <c r="E50" s="77">
        <f>IFERROR(VLOOKUP(B50,[1]NUM6!$H$3:$L$136,2,FALSE),0)</f>
        <v>83</v>
      </c>
      <c r="F50" s="77">
        <f>IFERROR(VLOOKUP(B50,[1]NUM6!$H$3:$L$136,3,FALSE),0)</f>
        <v>50</v>
      </c>
      <c r="G50" s="77">
        <f>IFERROR(VLOOKUP(B50,[1]NUM6!$H$3:$L$136,4,FALSE),0)</f>
        <v>65</v>
      </c>
      <c r="H50" s="77"/>
      <c r="I50" s="77"/>
      <c r="J50" s="77"/>
      <c r="K50" s="77"/>
      <c r="L50" s="77"/>
      <c r="M50" s="77"/>
      <c r="N50" s="77"/>
      <c r="O50" s="77"/>
      <c r="P50" s="77"/>
      <c r="Q50" s="12">
        <f t="shared" si="0"/>
        <v>198</v>
      </c>
      <c r="R50" s="77">
        <f>IFERROR(VLOOKUP(B50,[1]DEN6!$H$3:$L$165,2,FALSE),0)</f>
        <v>434</v>
      </c>
      <c r="S50" s="77">
        <f>IFERROR(VLOOKUP(B50,[1]DEN6!$H$3:$L$165,3,FALSE),0)</f>
        <v>1153</v>
      </c>
      <c r="T50" s="77">
        <f>IFERROR(VLOOKUP(B50,[1]DEN6!$H$3:$L$165,4,FALSE),0)</f>
        <v>734</v>
      </c>
      <c r="U50" s="77"/>
      <c r="V50" s="77"/>
      <c r="W50" s="77"/>
      <c r="X50" s="77"/>
      <c r="Y50" s="77"/>
      <c r="Z50" s="77"/>
      <c r="AA50" s="77"/>
      <c r="AB50" s="77"/>
      <c r="AC50" s="77"/>
      <c r="AD50" s="12">
        <f t="shared" si="1"/>
        <v>2321</v>
      </c>
    </row>
    <row r="51" spans="1:30" ht="15" thickBot="1" x14ac:dyDescent="0.25">
      <c r="A51" s="113" t="s">
        <v>87</v>
      </c>
      <c r="B51" s="112" t="s">
        <v>75</v>
      </c>
      <c r="C51" s="53"/>
      <c r="D51" s="125"/>
      <c r="E51" s="77">
        <f>IFERROR(VLOOKUP(B51,[1]NUM6!$H$3:$L$136,2,FALSE),0)</f>
        <v>1</v>
      </c>
      <c r="F51" s="77">
        <f>IFERROR(VLOOKUP(B51,[1]NUM6!$H$3:$L$136,3,FALSE),0)</f>
        <v>2</v>
      </c>
      <c r="G51" s="77">
        <f>IFERROR(VLOOKUP(B51,[1]NUM6!$H$3:$L$136,4,FALSE),0)</f>
        <v>5</v>
      </c>
      <c r="H51" s="77"/>
      <c r="I51" s="77"/>
      <c r="J51" s="77"/>
      <c r="K51" s="77"/>
      <c r="L51" s="77"/>
      <c r="M51" s="77"/>
      <c r="N51" s="77"/>
      <c r="O51" s="77"/>
      <c r="P51" s="77"/>
      <c r="Q51" s="12">
        <f t="shared" si="0"/>
        <v>8</v>
      </c>
      <c r="R51" s="77">
        <f>IFERROR(VLOOKUP(B51,[1]DEN6!$H$3:$L$165,2,FALSE),0)</f>
        <v>26</v>
      </c>
      <c r="S51" s="77">
        <f>IFERROR(VLOOKUP(B51,[1]DEN6!$H$3:$L$165,3,FALSE),0)</f>
        <v>61</v>
      </c>
      <c r="T51" s="77">
        <f>IFERROR(VLOOKUP(B51,[1]DEN6!$H$3:$L$165,4,FALSE),0)</f>
        <v>71</v>
      </c>
      <c r="U51" s="77"/>
      <c r="V51" s="77"/>
      <c r="W51" s="77"/>
      <c r="X51" s="77"/>
      <c r="Y51" s="77"/>
      <c r="Z51" s="77"/>
      <c r="AA51" s="77"/>
      <c r="AB51" s="77"/>
      <c r="AC51" s="77"/>
      <c r="AD51" s="12">
        <f t="shared" si="1"/>
        <v>158</v>
      </c>
    </row>
    <row r="52" spans="1:30" ht="15" thickBot="1" x14ac:dyDescent="0.25">
      <c r="A52" s="113" t="s">
        <v>87</v>
      </c>
      <c r="B52" s="112" t="s">
        <v>76</v>
      </c>
      <c r="C52" s="53"/>
      <c r="D52" s="125"/>
      <c r="E52" s="77">
        <f>IFERROR(VLOOKUP(B52,[1]NUM6!$H$3:$L$136,2,FALSE),0)</f>
        <v>0</v>
      </c>
      <c r="F52" s="77">
        <f>IFERROR(VLOOKUP(B52,[1]NUM6!$H$3:$L$136,3,FALSE),0)</f>
        <v>5</v>
      </c>
      <c r="G52" s="77">
        <f>IFERROR(VLOOKUP(B52,[1]NUM6!$H$3:$L$136,4,FALSE),0)</f>
        <v>5</v>
      </c>
      <c r="H52" s="77"/>
      <c r="I52" s="77"/>
      <c r="J52" s="77"/>
      <c r="K52" s="77"/>
      <c r="L52" s="77"/>
      <c r="M52" s="77"/>
      <c r="N52" s="77"/>
      <c r="O52" s="77"/>
      <c r="P52" s="77"/>
      <c r="Q52" s="12">
        <f t="shared" si="0"/>
        <v>10</v>
      </c>
      <c r="R52" s="77">
        <f>IFERROR(VLOOKUP(B52,[1]DEN6!$H$3:$L$165,2,FALSE),0)</f>
        <v>34</v>
      </c>
      <c r="S52" s="77">
        <f>IFERROR(VLOOKUP(B52,[1]DEN6!$H$3:$L$165,3,FALSE),0)</f>
        <v>44</v>
      </c>
      <c r="T52" s="77">
        <f>IFERROR(VLOOKUP(B52,[1]DEN6!$H$3:$L$165,4,FALSE),0)</f>
        <v>57</v>
      </c>
      <c r="U52" s="77"/>
      <c r="V52" s="77"/>
      <c r="W52" s="77"/>
      <c r="X52" s="77"/>
      <c r="Y52" s="77"/>
      <c r="Z52" s="77"/>
      <c r="AA52" s="77"/>
      <c r="AB52" s="77"/>
      <c r="AC52" s="77"/>
      <c r="AD52" s="12">
        <f t="shared" si="1"/>
        <v>135</v>
      </c>
    </row>
    <row r="53" spans="1:30" ht="15" thickBot="1" x14ac:dyDescent="0.25">
      <c r="A53" s="113" t="s">
        <v>87</v>
      </c>
      <c r="B53" s="112" t="s">
        <v>77</v>
      </c>
      <c r="C53" s="53"/>
      <c r="D53" s="125"/>
      <c r="E53" s="77">
        <f>IFERROR(VLOOKUP(B53,[1]NUM6!$H$3:$L$136,2,FALSE),0)</f>
        <v>8</v>
      </c>
      <c r="F53" s="77">
        <f>IFERROR(VLOOKUP(B53,[1]NUM6!$H$3:$L$136,3,FALSE),0)</f>
        <v>5</v>
      </c>
      <c r="G53" s="77">
        <f>IFERROR(VLOOKUP(B53,[1]NUM6!$H$3:$L$136,4,FALSE),0)</f>
        <v>7</v>
      </c>
      <c r="H53" s="77"/>
      <c r="I53" s="77"/>
      <c r="J53" s="77"/>
      <c r="K53" s="77"/>
      <c r="L53" s="77"/>
      <c r="M53" s="77"/>
      <c r="N53" s="77"/>
      <c r="O53" s="77"/>
      <c r="P53" s="77"/>
      <c r="Q53" s="12">
        <f t="shared" si="0"/>
        <v>20</v>
      </c>
      <c r="R53" s="77">
        <f>IFERROR(VLOOKUP(B53,[1]DEN6!$H$3:$L$165,2,FALSE),0)</f>
        <v>0</v>
      </c>
      <c r="S53" s="77">
        <f>IFERROR(VLOOKUP(B53,[1]DEN6!$H$3:$L$165,3,FALSE),0)</f>
        <v>46</v>
      </c>
      <c r="T53" s="77">
        <f>IFERROR(VLOOKUP(B53,[1]DEN6!$H$3:$L$165,4,FALSE),0)</f>
        <v>36</v>
      </c>
      <c r="U53" s="77"/>
      <c r="V53" s="77"/>
      <c r="W53" s="77"/>
      <c r="X53" s="77"/>
      <c r="Y53" s="77"/>
      <c r="Z53" s="77"/>
      <c r="AA53" s="77"/>
      <c r="AB53" s="77"/>
      <c r="AC53" s="77"/>
      <c r="AD53" s="12">
        <f t="shared" si="1"/>
        <v>82</v>
      </c>
    </row>
    <row r="54" spans="1:30" ht="15" thickBot="1" x14ac:dyDescent="0.25">
      <c r="A54" s="113" t="s">
        <v>87</v>
      </c>
      <c r="B54" s="112" t="s">
        <v>78</v>
      </c>
      <c r="C54" s="53"/>
      <c r="D54" s="125"/>
      <c r="E54" s="77">
        <f>IFERROR(VLOOKUP(B54,[1]NUM6!$H$3:$L$136,2,FALSE),0)</f>
        <v>2</v>
      </c>
      <c r="F54" s="77">
        <f>IFERROR(VLOOKUP(B54,[1]NUM6!$H$3:$L$136,3,FALSE),0)</f>
        <v>1</v>
      </c>
      <c r="G54" s="77">
        <f>IFERROR(VLOOKUP(B54,[1]NUM6!$H$3:$L$136,4,FALSE),0)</f>
        <v>0</v>
      </c>
      <c r="H54" s="77"/>
      <c r="I54" s="77"/>
      <c r="J54" s="77"/>
      <c r="K54" s="77"/>
      <c r="L54" s="77"/>
      <c r="M54" s="77"/>
      <c r="N54" s="77"/>
      <c r="O54" s="77"/>
      <c r="P54" s="77"/>
      <c r="Q54" s="12">
        <f t="shared" si="0"/>
        <v>3</v>
      </c>
      <c r="R54" s="77">
        <f>IFERROR(VLOOKUP(B54,[1]DEN6!$H$3:$L$165,2,FALSE),0)</f>
        <v>19</v>
      </c>
      <c r="S54" s="77">
        <f>IFERROR(VLOOKUP(B54,[1]DEN6!$H$3:$L$165,3,FALSE),0)</f>
        <v>11</v>
      </c>
      <c r="T54" s="77">
        <f>IFERROR(VLOOKUP(B54,[1]DEN6!$H$3:$L$165,4,FALSE),0)</f>
        <v>9</v>
      </c>
      <c r="U54" s="77"/>
      <c r="V54" s="77"/>
      <c r="W54" s="77"/>
      <c r="X54" s="77"/>
      <c r="Y54" s="77"/>
      <c r="Z54" s="77"/>
      <c r="AA54" s="77"/>
      <c r="AB54" s="77"/>
      <c r="AC54" s="77"/>
      <c r="AD54" s="12">
        <f t="shared" si="1"/>
        <v>39</v>
      </c>
    </row>
    <row r="55" spans="1:30" ht="15" thickBot="1" x14ac:dyDescent="0.25">
      <c r="A55" s="113" t="s">
        <v>87</v>
      </c>
      <c r="B55" s="112" t="s">
        <v>79</v>
      </c>
      <c r="C55" s="53"/>
      <c r="D55" s="125"/>
      <c r="E55" s="77">
        <f>IFERROR(VLOOKUP(B55,[1]NUM6!$H$3:$L$136,2,FALSE),0)</f>
        <v>10</v>
      </c>
      <c r="F55" s="77">
        <f>IFERROR(VLOOKUP(B55,[1]NUM6!$H$3:$L$136,3,FALSE),0)</f>
        <v>7</v>
      </c>
      <c r="G55" s="77">
        <f>IFERROR(VLOOKUP(B55,[1]NUM6!$H$3:$L$136,4,FALSE),0)</f>
        <v>5</v>
      </c>
      <c r="H55" s="77"/>
      <c r="I55" s="77"/>
      <c r="J55" s="77"/>
      <c r="K55" s="77"/>
      <c r="L55" s="77"/>
      <c r="M55" s="77"/>
      <c r="N55" s="77"/>
      <c r="O55" s="77"/>
      <c r="P55" s="77"/>
      <c r="Q55" s="12">
        <f t="shared" si="0"/>
        <v>22</v>
      </c>
      <c r="R55" s="77">
        <f>IFERROR(VLOOKUP(B55,[1]DEN6!$H$3:$L$165,2,FALSE),0)</f>
        <v>50</v>
      </c>
      <c r="S55" s="77">
        <f>IFERROR(VLOOKUP(B55,[1]DEN6!$H$3:$L$165,3,FALSE),0)</f>
        <v>46</v>
      </c>
      <c r="T55" s="77">
        <f>IFERROR(VLOOKUP(B55,[1]DEN6!$H$3:$L$165,4,FALSE),0)</f>
        <v>38</v>
      </c>
      <c r="U55" s="77"/>
      <c r="V55" s="77"/>
      <c r="W55" s="77"/>
      <c r="X55" s="77"/>
      <c r="Y55" s="77"/>
      <c r="Z55" s="77"/>
      <c r="AA55" s="77"/>
      <c r="AB55" s="77"/>
      <c r="AC55" s="77"/>
      <c r="AD55" s="12">
        <f t="shared" si="1"/>
        <v>134</v>
      </c>
    </row>
    <row r="56" spans="1:30" ht="15" thickBot="1" x14ac:dyDescent="0.25">
      <c r="A56" s="113" t="s">
        <v>87</v>
      </c>
      <c r="B56" s="112" t="s">
        <v>80</v>
      </c>
      <c r="C56" s="53"/>
      <c r="D56" s="125"/>
      <c r="E56" s="77">
        <f>IFERROR(VLOOKUP(B56,[1]NUM6!$H$3:$L$136,2,FALSE),0)</f>
        <v>1</v>
      </c>
      <c r="F56" s="77">
        <f>IFERROR(VLOOKUP(B56,[1]NUM6!$H$3:$L$136,3,FALSE),0)</f>
        <v>2</v>
      </c>
      <c r="G56" s="77">
        <f>IFERROR(VLOOKUP(B56,[1]NUM6!$H$3:$L$136,4,FALSE),0)</f>
        <v>2</v>
      </c>
      <c r="H56" s="77"/>
      <c r="I56" s="77"/>
      <c r="J56" s="77"/>
      <c r="K56" s="77"/>
      <c r="L56" s="77"/>
      <c r="M56" s="77"/>
      <c r="N56" s="77"/>
      <c r="O56" s="77"/>
      <c r="P56" s="77"/>
      <c r="Q56" s="12">
        <f t="shared" si="0"/>
        <v>5</v>
      </c>
      <c r="R56" s="77">
        <f>IFERROR(VLOOKUP(B56,[1]DEN6!$H$3:$L$165,2,FALSE),0)</f>
        <v>32</v>
      </c>
      <c r="S56" s="77">
        <f>IFERROR(VLOOKUP(B56,[1]DEN6!$H$3:$L$165,3,FALSE),0)</f>
        <v>31</v>
      </c>
      <c r="T56" s="77">
        <f>IFERROR(VLOOKUP(B56,[1]DEN6!$H$3:$L$165,4,FALSE),0)</f>
        <v>61</v>
      </c>
      <c r="U56" s="77"/>
      <c r="V56" s="77"/>
      <c r="W56" s="77"/>
      <c r="X56" s="77"/>
      <c r="Y56" s="77"/>
      <c r="Z56" s="77"/>
      <c r="AA56" s="77"/>
      <c r="AB56" s="77"/>
      <c r="AC56" s="77"/>
      <c r="AD56" s="12">
        <f t="shared" si="1"/>
        <v>124</v>
      </c>
    </row>
    <row r="57" spans="1:30" ht="15" thickBot="1" x14ac:dyDescent="0.25">
      <c r="A57" s="113" t="s">
        <v>87</v>
      </c>
      <c r="B57" s="112" t="s">
        <v>81</v>
      </c>
      <c r="C57" s="53"/>
      <c r="D57" s="125"/>
      <c r="E57" s="77">
        <f>IFERROR(VLOOKUP(B57,[1]NUM6!$H$3:$L$136,2,FALSE),0)</f>
        <v>1</v>
      </c>
      <c r="F57" s="77">
        <f>IFERROR(VLOOKUP(B57,[1]NUM6!$H$3:$L$136,3,FALSE),0)</f>
        <v>0</v>
      </c>
      <c r="G57" s="77">
        <f>IFERROR(VLOOKUP(B57,[1]NUM6!$H$3:$L$136,4,FALSE),0)</f>
        <v>0</v>
      </c>
      <c r="H57" s="77"/>
      <c r="I57" s="77"/>
      <c r="J57" s="77"/>
      <c r="K57" s="77"/>
      <c r="L57" s="77"/>
      <c r="M57" s="77"/>
      <c r="N57" s="77"/>
      <c r="O57" s="77"/>
      <c r="P57" s="77"/>
      <c r="Q57" s="12">
        <f t="shared" si="0"/>
        <v>1</v>
      </c>
      <c r="R57" s="77">
        <f>IFERROR(VLOOKUP(B57,[1]DEN6!$H$3:$L$165,2,FALSE),0)</f>
        <v>9</v>
      </c>
      <c r="S57" s="77">
        <f>IFERROR(VLOOKUP(B57,[1]DEN6!$H$3:$L$165,3,FALSE),0)</f>
        <v>20</v>
      </c>
      <c r="T57" s="77">
        <f>IFERROR(VLOOKUP(B57,[1]DEN6!$H$3:$L$165,4,FALSE),0)</f>
        <v>21</v>
      </c>
      <c r="U57" s="77"/>
      <c r="V57" s="77"/>
      <c r="W57" s="77"/>
      <c r="X57" s="77"/>
      <c r="Y57" s="77"/>
      <c r="Z57" s="77"/>
      <c r="AA57" s="77"/>
      <c r="AB57" s="77"/>
      <c r="AC57" s="77"/>
      <c r="AD57" s="12">
        <f t="shared" si="1"/>
        <v>50</v>
      </c>
    </row>
    <row r="58" spans="1:30" ht="15" thickBot="1" x14ac:dyDescent="0.25">
      <c r="A58" s="113" t="s">
        <v>87</v>
      </c>
      <c r="B58" s="112" t="s">
        <v>82</v>
      </c>
      <c r="C58" s="53"/>
      <c r="D58" s="125"/>
      <c r="E58" s="77">
        <f>IFERROR(VLOOKUP(B58,[1]NUM6!$H$3:$L$136,2,FALSE),0)</f>
        <v>5</v>
      </c>
      <c r="F58" s="77">
        <f>IFERROR(VLOOKUP(B58,[1]NUM6!$H$3:$L$136,3,FALSE),0)</f>
        <v>5</v>
      </c>
      <c r="G58" s="77">
        <f>IFERROR(VLOOKUP(B58,[1]NUM6!$H$3:$L$136,4,FALSE),0)</f>
        <v>5</v>
      </c>
      <c r="H58" s="77"/>
      <c r="I58" s="77"/>
      <c r="J58" s="77"/>
      <c r="K58" s="77"/>
      <c r="L58" s="77"/>
      <c r="M58" s="77"/>
      <c r="N58" s="77"/>
      <c r="O58" s="77"/>
      <c r="P58" s="77"/>
      <c r="Q58" s="12">
        <f t="shared" si="0"/>
        <v>15</v>
      </c>
      <c r="R58" s="77">
        <f>IFERROR(VLOOKUP(B58,[1]DEN6!$H$3:$L$165,2,FALSE),0)</f>
        <v>84</v>
      </c>
      <c r="S58" s="77">
        <f>IFERROR(VLOOKUP(B58,[1]DEN6!$H$3:$L$165,3,FALSE),0)</f>
        <v>51</v>
      </c>
      <c r="T58" s="77">
        <f>IFERROR(VLOOKUP(B58,[1]DEN6!$H$3:$L$165,4,FALSE),0)</f>
        <v>73</v>
      </c>
      <c r="U58" s="77"/>
      <c r="V58" s="77"/>
      <c r="W58" s="77"/>
      <c r="X58" s="77"/>
      <c r="Y58" s="77"/>
      <c r="Z58" s="77"/>
      <c r="AA58" s="77"/>
      <c r="AB58" s="77"/>
      <c r="AC58" s="77"/>
      <c r="AD58" s="12">
        <f t="shared" si="1"/>
        <v>208</v>
      </c>
    </row>
    <row r="59" spans="1:30" ht="15" thickBot="1" x14ac:dyDescent="0.25">
      <c r="A59" s="113" t="s">
        <v>87</v>
      </c>
      <c r="B59" s="112" t="s">
        <v>83</v>
      </c>
      <c r="C59" s="53"/>
      <c r="D59" s="125"/>
      <c r="E59" s="77">
        <f>IFERROR(VLOOKUP(B59,[1]NUM6!$H$3:$L$136,2,FALSE),0)</f>
        <v>2</v>
      </c>
      <c r="F59" s="77">
        <f>IFERROR(VLOOKUP(B59,[1]NUM6!$H$3:$L$136,3,FALSE),0)</f>
        <v>0</v>
      </c>
      <c r="G59" s="77">
        <f>IFERROR(VLOOKUP(B59,[1]NUM6!$H$3:$L$136,4,FALSE),0)</f>
        <v>5</v>
      </c>
      <c r="H59" s="77"/>
      <c r="I59" s="77"/>
      <c r="J59" s="77"/>
      <c r="K59" s="77"/>
      <c r="L59" s="77"/>
      <c r="M59" s="77"/>
      <c r="N59" s="77"/>
      <c r="O59" s="77"/>
      <c r="P59" s="77"/>
      <c r="Q59" s="12">
        <f t="shared" si="0"/>
        <v>7</v>
      </c>
      <c r="R59" s="77">
        <f>IFERROR(VLOOKUP(B59,[1]DEN6!$H$3:$L$165,2,FALSE),0)</f>
        <v>19</v>
      </c>
      <c r="S59" s="77">
        <f>IFERROR(VLOOKUP(B59,[1]DEN6!$H$3:$L$165,3,FALSE),0)</f>
        <v>31</v>
      </c>
      <c r="T59" s="77">
        <f>IFERROR(VLOOKUP(B59,[1]DEN6!$H$3:$L$165,4,FALSE),0)</f>
        <v>0</v>
      </c>
      <c r="U59" s="77"/>
      <c r="V59" s="77"/>
      <c r="W59" s="77"/>
      <c r="X59" s="77"/>
      <c r="Y59" s="77"/>
      <c r="Z59" s="77"/>
      <c r="AA59" s="77"/>
      <c r="AB59" s="77"/>
      <c r="AC59" s="77"/>
      <c r="AD59" s="12">
        <f t="shared" si="1"/>
        <v>50</v>
      </c>
    </row>
    <row r="60" spans="1:30" ht="15" thickBot="1" x14ac:dyDescent="0.25">
      <c r="A60" s="113" t="s">
        <v>87</v>
      </c>
      <c r="B60" s="112" t="s">
        <v>84</v>
      </c>
      <c r="C60" s="53"/>
      <c r="D60" s="125"/>
      <c r="E60" s="77">
        <f>IFERROR(VLOOKUP(B60,[1]NUM6!$H$3:$L$136,2,FALSE),0)</f>
        <v>18</v>
      </c>
      <c r="F60" s="77">
        <f>IFERROR(VLOOKUP(B60,[1]NUM6!$H$3:$L$136,3,FALSE),0)</f>
        <v>14</v>
      </c>
      <c r="G60" s="77">
        <f>IFERROR(VLOOKUP(B60,[1]NUM6!$H$3:$L$136,4,FALSE),0)</f>
        <v>15</v>
      </c>
      <c r="H60" s="77"/>
      <c r="I60" s="77"/>
      <c r="J60" s="77"/>
      <c r="K60" s="77"/>
      <c r="L60" s="77"/>
      <c r="M60" s="77"/>
      <c r="N60" s="77"/>
      <c r="O60" s="77"/>
      <c r="P60" s="77"/>
      <c r="Q60" s="12">
        <f t="shared" si="0"/>
        <v>47</v>
      </c>
      <c r="R60" s="77">
        <f>IFERROR(VLOOKUP(B60,[1]DEN6!$H$3:$L$165,2,FALSE),0)</f>
        <v>118</v>
      </c>
      <c r="S60" s="77">
        <f>IFERROR(VLOOKUP(B60,[1]DEN6!$H$3:$L$165,3,FALSE),0)</f>
        <v>142</v>
      </c>
      <c r="T60" s="77">
        <f>IFERROR(VLOOKUP(B60,[1]DEN6!$H$3:$L$165,4,FALSE),0)</f>
        <v>140</v>
      </c>
      <c r="U60" s="77"/>
      <c r="V60" s="77"/>
      <c r="W60" s="77"/>
      <c r="X60" s="77"/>
      <c r="Y60" s="77"/>
      <c r="Z60" s="77"/>
      <c r="AA60" s="77"/>
      <c r="AB60" s="77"/>
      <c r="AC60" s="77"/>
      <c r="AD60" s="12">
        <f t="shared" si="1"/>
        <v>400</v>
      </c>
    </row>
    <row r="61" spans="1:30" ht="15" thickBot="1" x14ac:dyDescent="0.25">
      <c r="A61" s="113" t="s">
        <v>87</v>
      </c>
      <c r="B61" s="112" t="s">
        <v>85</v>
      </c>
      <c r="C61" s="53"/>
      <c r="D61" s="125"/>
      <c r="E61" s="77">
        <f>IFERROR(VLOOKUP(B61,[1]NUM6!$H$3:$L$136,2,FALSE),0)</f>
        <v>1</v>
      </c>
      <c r="F61" s="77">
        <f>IFERROR(VLOOKUP(B61,[1]NUM6!$H$3:$L$136,3,FALSE),0)</f>
        <v>4</v>
      </c>
      <c r="G61" s="77">
        <f>IFERROR(VLOOKUP(B61,[1]NUM6!$H$3:$L$136,4,FALSE),0)</f>
        <v>4</v>
      </c>
      <c r="H61" s="77"/>
      <c r="I61" s="77"/>
      <c r="J61" s="77"/>
      <c r="K61" s="77"/>
      <c r="L61" s="77"/>
      <c r="M61" s="77"/>
      <c r="N61" s="77"/>
      <c r="O61" s="77"/>
      <c r="P61" s="77"/>
      <c r="Q61" s="12">
        <f t="shared" si="0"/>
        <v>9</v>
      </c>
      <c r="R61" s="77">
        <f>IFERROR(VLOOKUP(B61,[1]DEN6!$H$3:$L$165,2,FALSE),0)</f>
        <v>22</v>
      </c>
      <c r="S61" s="77">
        <f>IFERROR(VLOOKUP(B61,[1]DEN6!$H$3:$L$165,3,FALSE),0)</f>
        <v>39</v>
      </c>
      <c r="T61" s="77">
        <f>IFERROR(VLOOKUP(B61,[1]DEN6!$H$3:$L$165,4,FALSE),0)</f>
        <v>47</v>
      </c>
      <c r="U61" s="77"/>
      <c r="V61" s="77"/>
      <c r="W61" s="77"/>
      <c r="X61" s="77"/>
      <c r="Y61" s="77"/>
      <c r="Z61" s="77"/>
      <c r="AA61" s="77"/>
      <c r="AB61" s="77"/>
      <c r="AC61" s="77"/>
      <c r="AD61" s="12">
        <f t="shared" si="1"/>
        <v>108</v>
      </c>
    </row>
    <row r="62" spans="1:30" ht="15" thickBot="1" x14ac:dyDescent="0.25">
      <c r="A62" s="113" t="s">
        <v>87</v>
      </c>
      <c r="B62" s="112" t="s">
        <v>86</v>
      </c>
      <c r="C62" s="53"/>
      <c r="D62" s="125"/>
      <c r="E62" s="77">
        <f>IFERROR(VLOOKUP(B62,[1]NUM6!$H$3:$L$136,2,FALSE),0)</f>
        <v>8</v>
      </c>
      <c r="F62" s="77">
        <f>IFERROR(VLOOKUP(B62,[1]NUM6!$H$3:$L$136,3,FALSE),0)</f>
        <v>2</v>
      </c>
      <c r="G62" s="77">
        <f>IFERROR(VLOOKUP(B62,[1]NUM6!$H$3:$L$136,4,FALSE),0)</f>
        <v>4</v>
      </c>
      <c r="H62" s="77"/>
      <c r="I62" s="77"/>
      <c r="J62" s="77"/>
      <c r="K62" s="77"/>
      <c r="L62" s="77"/>
      <c r="M62" s="77"/>
      <c r="N62" s="77"/>
      <c r="O62" s="77"/>
      <c r="P62" s="77"/>
      <c r="Q62" s="12">
        <f t="shared" si="0"/>
        <v>14</v>
      </c>
      <c r="R62" s="77">
        <f>IFERROR(VLOOKUP(B62,[1]DEN6!$H$3:$L$165,2,FALSE),0)</f>
        <v>44</v>
      </c>
      <c r="S62" s="77">
        <f>IFERROR(VLOOKUP(B62,[1]DEN6!$H$3:$L$165,3,FALSE),0)</f>
        <v>30</v>
      </c>
      <c r="T62" s="77">
        <f>IFERROR(VLOOKUP(B62,[1]DEN6!$H$3:$L$165,4,FALSE),0)</f>
        <v>35</v>
      </c>
      <c r="U62" s="77"/>
      <c r="V62" s="77"/>
      <c r="W62" s="77"/>
      <c r="X62" s="77"/>
      <c r="Y62" s="77"/>
      <c r="Z62" s="77"/>
      <c r="AA62" s="77"/>
      <c r="AB62" s="77"/>
      <c r="AC62" s="77"/>
      <c r="AD62" s="12">
        <f t="shared" si="1"/>
        <v>109</v>
      </c>
    </row>
    <row r="63" spans="1:30" ht="15" thickBot="1" x14ac:dyDescent="0.25">
      <c r="A63" s="111" t="s">
        <v>87</v>
      </c>
      <c r="B63" s="112" t="s">
        <v>393</v>
      </c>
      <c r="C63" s="53"/>
      <c r="D63" s="125"/>
      <c r="E63" s="77">
        <f>IFERROR(VLOOKUP(B63,[1]NUM6!$H$3:$L$136,2,FALSE),0)</f>
        <v>127</v>
      </c>
      <c r="F63" s="77">
        <f>IFERROR(VLOOKUP(B63,[1]NUM6!$H$3:$L$136,3,FALSE),0)</f>
        <v>92</v>
      </c>
      <c r="G63" s="77">
        <f>IFERROR(VLOOKUP(B63,[1]NUM6!$H$3:$L$136,4,FALSE),0)</f>
        <v>80</v>
      </c>
      <c r="H63" s="77"/>
      <c r="I63" s="77"/>
      <c r="J63" s="77"/>
      <c r="K63" s="77"/>
      <c r="L63" s="77"/>
      <c r="M63" s="77"/>
      <c r="N63" s="77"/>
      <c r="O63" s="77"/>
      <c r="P63" s="77"/>
      <c r="Q63" s="12">
        <f t="shared" si="0"/>
        <v>299</v>
      </c>
      <c r="R63" s="77">
        <f>IFERROR(VLOOKUP(B63,[1]DEN6!$H$3:$L$165,2,FALSE),0)</f>
        <v>1332</v>
      </c>
      <c r="S63" s="77">
        <f>IFERROR(VLOOKUP(B63,[1]DEN6!$H$3:$L$165,3,FALSE),0)</f>
        <v>903</v>
      </c>
      <c r="T63" s="77">
        <f>IFERROR(VLOOKUP(B63,[1]DEN6!$H$3:$L$165,4,FALSE),0)</f>
        <v>1006</v>
      </c>
      <c r="U63" s="77"/>
      <c r="V63" s="77"/>
      <c r="W63" s="77"/>
      <c r="X63" s="77"/>
      <c r="Y63" s="77"/>
      <c r="Z63" s="77"/>
      <c r="AA63" s="77"/>
      <c r="AB63" s="77"/>
      <c r="AC63" s="77"/>
      <c r="AD63" s="12">
        <f t="shared" si="1"/>
        <v>3241</v>
      </c>
    </row>
    <row r="64" spans="1:30" ht="15" thickBot="1" x14ac:dyDescent="0.25">
      <c r="A64" s="308" t="s">
        <v>176</v>
      </c>
      <c r="B64" s="309"/>
      <c r="C64" s="181">
        <f>+Metas!J9/D64</f>
        <v>1.0869059270516719</v>
      </c>
      <c r="D64" s="14">
        <f>+Q64/AD64</f>
        <v>9.1912278251152391E-2</v>
      </c>
      <c r="E64" s="46">
        <f>SUM(E50:E63)</f>
        <v>267</v>
      </c>
      <c r="F64" s="46">
        <f t="shared" ref="F64:Q64" si="31">SUM(F50:F63)</f>
        <v>189</v>
      </c>
      <c r="G64" s="46">
        <f t="shared" si="31"/>
        <v>202</v>
      </c>
      <c r="H64" s="46">
        <f t="shared" si="31"/>
        <v>0</v>
      </c>
      <c r="I64" s="46">
        <f t="shared" si="31"/>
        <v>0</v>
      </c>
      <c r="J64" s="46">
        <f t="shared" si="31"/>
        <v>0</v>
      </c>
      <c r="K64" s="46">
        <f t="shared" si="31"/>
        <v>0</v>
      </c>
      <c r="L64" s="46">
        <f t="shared" si="31"/>
        <v>0</v>
      </c>
      <c r="M64" s="46">
        <f t="shared" si="31"/>
        <v>0</v>
      </c>
      <c r="N64" s="46">
        <f t="shared" si="31"/>
        <v>0</v>
      </c>
      <c r="O64" s="46">
        <f t="shared" si="31"/>
        <v>0</v>
      </c>
      <c r="P64" s="46">
        <f t="shared" si="31"/>
        <v>0</v>
      </c>
      <c r="Q64" s="46">
        <f t="shared" si="31"/>
        <v>658</v>
      </c>
      <c r="R64" s="46">
        <f>SUM(R50:R63)</f>
        <v>2223</v>
      </c>
      <c r="S64" s="46">
        <f t="shared" ref="S64:AC64" si="32">SUM(S50:S63)</f>
        <v>2608</v>
      </c>
      <c r="T64" s="46">
        <f t="shared" si="32"/>
        <v>2328</v>
      </c>
      <c r="U64" s="46">
        <f t="shared" si="32"/>
        <v>0</v>
      </c>
      <c r="V64" s="46">
        <f t="shared" si="32"/>
        <v>0</v>
      </c>
      <c r="W64" s="46">
        <f t="shared" si="32"/>
        <v>0</v>
      </c>
      <c r="X64" s="46">
        <f t="shared" si="32"/>
        <v>0</v>
      </c>
      <c r="Y64" s="46">
        <f t="shared" si="32"/>
        <v>0</v>
      </c>
      <c r="Z64" s="46">
        <f t="shared" si="32"/>
        <v>0</v>
      </c>
      <c r="AA64" s="46">
        <f t="shared" si="32"/>
        <v>0</v>
      </c>
      <c r="AB64" s="46">
        <f t="shared" si="32"/>
        <v>0</v>
      </c>
      <c r="AC64" s="46">
        <f t="shared" si="32"/>
        <v>0</v>
      </c>
      <c r="AD64" s="46">
        <f>SUM(AD50:AD63)</f>
        <v>7159</v>
      </c>
    </row>
    <row r="65" spans="1:30" ht="15" thickBot="1" x14ac:dyDescent="0.25">
      <c r="A65" s="113" t="s">
        <v>98</v>
      </c>
      <c r="B65" s="112" t="s">
        <v>88</v>
      </c>
      <c r="C65" s="53"/>
      <c r="D65" s="125"/>
      <c r="E65" s="77">
        <f>IFERROR(VLOOKUP(B65,[1]NUM6!$H$3:$L$136,2,FALSE),0)</f>
        <v>96</v>
      </c>
      <c r="F65" s="77">
        <f>IFERROR(VLOOKUP(B65,[1]NUM6!$H$3:$L$136,3,FALSE),0)</f>
        <v>65</v>
      </c>
      <c r="G65" s="77">
        <f>IFERROR(VLOOKUP(B65,[1]NUM6!$H$3:$L$136,4,FALSE),0)</f>
        <v>97</v>
      </c>
      <c r="H65" s="77"/>
      <c r="I65" s="77"/>
      <c r="J65" s="77"/>
      <c r="K65" s="77"/>
      <c r="L65" s="77"/>
      <c r="M65" s="77"/>
      <c r="N65" s="77"/>
      <c r="O65" s="77"/>
      <c r="P65" s="77"/>
      <c r="Q65" s="12">
        <f t="shared" ref="Q65:Q74" si="33">SUM(E65:P65)</f>
        <v>258</v>
      </c>
      <c r="R65" s="77">
        <f>IFERROR(VLOOKUP(B65,[1]DEN6!$H$3:$L$165,2,FALSE),0)</f>
        <v>578</v>
      </c>
      <c r="S65" s="77">
        <f>IFERROR(VLOOKUP(B65,[1]DEN6!$H$3:$L$165,3,FALSE),0)</f>
        <v>580</v>
      </c>
      <c r="T65" s="77">
        <f>IFERROR(VLOOKUP(B65,[1]DEN6!$H$3:$L$165,4,FALSE),0)</f>
        <v>572</v>
      </c>
      <c r="U65" s="77"/>
      <c r="V65" s="77"/>
      <c r="W65" s="77"/>
      <c r="X65" s="77"/>
      <c r="Y65" s="77"/>
      <c r="Z65" s="77"/>
      <c r="AA65" s="77"/>
      <c r="AB65" s="77"/>
      <c r="AC65" s="77"/>
      <c r="AD65" s="12">
        <f t="shared" ref="AD65:AD74" si="34">SUM(R65:AC65)</f>
        <v>1730</v>
      </c>
    </row>
    <row r="66" spans="1:30" ht="15" thickBot="1" x14ac:dyDescent="0.25">
      <c r="A66" s="113" t="s">
        <v>98</v>
      </c>
      <c r="B66" s="112" t="s">
        <v>89</v>
      </c>
      <c r="C66" s="53"/>
      <c r="D66" s="125"/>
      <c r="E66" s="77">
        <f>IFERROR(VLOOKUP(B66,[1]NUM6!$H$3:$L$136,2,FALSE),0)</f>
        <v>0</v>
      </c>
      <c r="F66" s="77">
        <f>IFERROR(VLOOKUP(B66,[1]NUM6!$H$3:$L$136,3,FALSE),0)</f>
        <v>0</v>
      </c>
      <c r="G66" s="77">
        <f>IFERROR(VLOOKUP(B66,[1]NUM6!$H$3:$L$136,4,FALSE),0)</f>
        <v>0</v>
      </c>
      <c r="H66" s="77"/>
      <c r="I66" s="77"/>
      <c r="J66" s="77"/>
      <c r="K66" s="77"/>
      <c r="L66" s="77"/>
      <c r="M66" s="77"/>
      <c r="N66" s="77"/>
      <c r="O66" s="77"/>
      <c r="P66" s="77"/>
      <c r="Q66" s="12">
        <f t="shared" si="33"/>
        <v>0</v>
      </c>
      <c r="R66" s="77">
        <f>IFERROR(VLOOKUP(B66,[1]DEN6!$H$3:$L$165,2,FALSE),0)</f>
        <v>99</v>
      </c>
      <c r="S66" s="77">
        <f>IFERROR(VLOOKUP(B66,[1]DEN6!$H$3:$L$165,3,FALSE),0)</f>
        <v>135</v>
      </c>
      <c r="T66" s="77">
        <f>IFERROR(VLOOKUP(B66,[1]DEN6!$H$3:$L$165,4,FALSE),0)</f>
        <v>62</v>
      </c>
      <c r="U66" s="77"/>
      <c r="V66" s="77"/>
      <c r="W66" s="77"/>
      <c r="X66" s="77"/>
      <c r="Y66" s="77"/>
      <c r="Z66" s="77"/>
      <c r="AA66" s="77"/>
      <c r="AB66" s="77"/>
      <c r="AC66" s="77"/>
      <c r="AD66" s="12">
        <f t="shared" si="34"/>
        <v>296</v>
      </c>
    </row>
    <row r="67" spans="1:30" ht="15" thickBot="1" x14ac:dyDescent="0.25">
      <c r="A67" s="113" t="s">
        <v>98</v>
      </c>
      <c r="B67" s="112" t="s">
        <v>90</v>
      </c>
      <c r="C67" s="53"/>
      <c r="D67" s="125"/>
      <c r="E67" s="77">
        <f>IFERROR(VLOOKUP(B67,[1]NUM6!$H$3:$L$136,2,FALSE),0)</f>
        <v>0</v>
      </c>
      <c r="F67" s="77">
        <f>IFERROR(VLOOKUP(B67,[1]NUM6!$H$3:$L$136,3,FALSE),0)</f>
        <v>0</v>
      </c>
      <c r="G67" s="77">
        <f>IFERROR(VLOOKUP(B67,[1]NUM6!$H$3:$L$136,4,FALSE),0)</f>
        <v>0</v>
      </c>
      <c r="H67" s="77"/>
      <c r="I67" s="77"/>
      <c r="J67" s="77"/>
      <c r="K67" s="77"/>
      <c r="L67" s="77"/>
      <c r="M67" s="77"/>
      <c r="N67" s="77"/>
      <c r="O67" s="77"/>
      <c r="P67" s="77"/>
      <c r="Q67" s="12">
        <f t="shared" si="33"/>
        <v>0</v>
      </c>
      <c r="R67" s="77">
        <f>IFERROR(VLOOKUP(B67,[1]DEN6!$H$3:$L$165,2,FALSE),0)</f>
        <v>33</v>
      </c>
      <c r="S67" s="77">
        <f>IFERROR(VLOOKUP(B67,[1]DEN6!$H$3:$L$165,3,FALSE),0)</f>
        <v>16</v>
      </c>
      <c r="T67" s="77">
        <f>IFERROR(VLOOKUP(B67,[1]DEN6!$H$3:$L$165,4,FALSE),0)</f>
        <v>16</v>
      </c>
      <c r="U67" s="77"/>
      <c r="V67" s="77"/>
      <c r="W67" s="77"/>
      <c r="X67" s="77"/>
      <c r="Y67" s="77"/>
      <c r="Z67" s="77"/>
      <c r="AA67" s="77"/>
      <c r="AB67" s="77"/>
      <c r="AC67" s="77"/>
      <c r="AD67" s="12">
        <f t="shared" si="34"/>
        <v>65</v>
      </c>
    </row>
    <row r="68" spans="1:30" ht="15" thickBot="1" x14ac:dyDescent="0.25">
      <c r="A68" s="113" t="s">
        <v>98</v>
      </c>
      <c r="B68" s="112" t="s">
        <v>91</v>
      </c>
      <c r="C68" s="53"/>
      <c r="D68" s="125"/>
      <c r="E68" s="77">
        <f>IFERROR(VLOOKUP(B68,[1]NUM6!$H$3:$L$136,2,FALSE),0)</f>
        <v>0</v>
      </c>
      <c r="F68" s="77">
        <f>IFERROR(VLOOKUP(B68,[1]NUM6!$H$3:$L$136,3,FALSE),0)</f>
        <v>0</v>
      </c>
      <c r="G68" s="77">
        <f>IFERROR(VLOOKUP(B68,[1]NUM6!$H$3:$L$136,4,FALSE),0)</f>
        <v>0</v>
      </c>
      <c r="H68" s="77"/>
      <c r="I68" s="77"/>
      <c r="J68" s="77"/>
      <c r="K68" s="77"/>
      <c r="L68" s="77"/>
      <c r="M68" s="77"/>
      <c r="N68" s="77"/>
      <c r="O68" s="77"/>
      <c r="P68" s="77"/>
      <c r="Q68" s="12">
        <f t="shared" si="33"/>
        <v>0</v>
      </c>
      <c r="R68" s="77">
        <f>IFERROR(VLOOKUP(B68,[1]DEN6!$H$3:$L$165,2,FALSE),0)</f>
        <v>48</v>
      </c>
      <c r="S68" s="77">
        <f>IFERROR(VLOOKUP(B68,[1]DEN6!$H$3:$L$165,3,FALSE),0)</f>
        <v>50</v>
      </c>
      <c r="T68" s="77">
        <f>IFERROR(VLOOKUP(B68,[1]DEN6!$H$3:$L$165,4,FALSE),0)</f>
        <v>16</v>
      </c>
      <c r="U68" s="77"/>
      <c r="V68" s="77"/>
      <c r="W68" s="77"/>
      <c r="X68" s="77"/>
      <c r="Y68" s="77"/>
      <c r="Z68" s="77"/>
      <c r="AA68" s="77"/>
      <c r="AB68" s="77"/>
      <c r="AC68" s="77"/>
      <c r="AD68" s="12">
        <f t="shared" si="34"/>
        <v>114</v>
      </c>
    </row>
    <row r="69" spans="1:30" ht="15" thickBot="1" x14ac:dyDescent="0.25">
      <c r="A69" s="113" t="s">
        <v>98</v>
      </c>
      <c r="B69" s="112" t="s">
        <v>92</v>
      </c>
      <c r="C69" s="53"/>
      <c r="D69" s="125"/>
      <c r="E69" s="77">
        <f>IFERROR(VLOOKUP(B69,[1]NUM6!$H$3:$L$136,2,FALSE),0)</f>
        <v>0</v>
      </c>
      <c r="F69" s="77">
        <f>IFERROR(VLOOKUP(B69,[1]NUM6!$H$3:$L$136,3,FALSE),0)</f>
        <v>0</v>
      </c>
      <c r="G69" s="77">
        <f>IFERROR(VLOOKUP(B69,[1]NUM6!$H$3:$L$136,4,FALSE),0)</f>
        <v>0</v>
      </c>
      <c r="H69" s="77"/>
      <c r="I69" s="77"/>
      <c r="J69" s="77"/>
      <c r="K69" s="77"/>
      <c r="L69" s="77"/>
      <c r="M69" s="77"/>
      <c r="N69" s="77"/>
      <c r="O69" s="77"/>
      <c r="P69" s="77"/>
      <c r="Q69" s="12">
        <f t="shared" si="33"/>
        <v>0</v>
      </c>
      <c r="R69" s="77">
        <f>IFERROR(VLOOKUP(B69,[1]DEN6!$H$3:$L$165,2,FALSE),0)</f>
        <v>14</v>
      </c>
      <c r="S69" s="77">
        <f>IFERROR(VLOOKUP(B69,[1]DEN6!$H$3:$L$165,3,FALSE),0)</f>
        <v>12</v>
      </c>
      <c r="T69" s="77">
        <f>IFERROR(VLOOKUP(B69,[1]DEN6!$H$3:$L$165,4,FALSE),0)</f>
        <v>0</v>
      </c>
      <c r="U69" s="77"/>
      <c r="V69" s="77"/>
      <c r="W69" s="77"/>
      <c r="X69" s="77"/>
      <c r="Y69" s="77"/>
      <c r="Z69" s="77"/>
      <c r="AA69" s="77"/>
      <c r="AB69" s="77"/>
      <c r="AC69" s="77"/>
      <c r="AD69" s="12">
        <f t="shared" si="34"/>
        <v>26</v>
      </c>
    </row>
    <row r="70" spans="1:30" ht="15" thickBot="1" x14ac:dyDescent="0.25">
      <c r="A70" s="113" t="s">
        <v>98</v>
      </c>
      <c r="B70" s="112" t="s">
        <v>93</v>
      </c>
      <c r="C70" s="53"/>
      <c r="D70" s="125"/>
      <c r="E70" s="77">
        <f>IFERROR(VLOOKUP(B70,[1]NUM6!$H$3:$L$136,2,FALSE),0)</f>
        <v>0</v>
      </c>
      <c r="F70" s="77">
        <f>IFERROR(VLOOKUP(B70,[1]NUM6!$H$3:$L$136,3,FALSE),0)</f>
        <v>0</v>
      </c>
      <c r="G70" s="77">
        <f>IFERROR(VLOOKUP(B70,[1]NUM6!$H$3:$L$136,4,FALSE),0)</f>
        <v>0</v>
      </c>
      <c r="H70" s="77"/>
      <c r="I70" s="77"/>
      <c r="J70" s="77"/>
      <c r="K70" s="77"/>
      <c r="L70" s="77"/>
      <c r="M70" s="77"/>
      <c r="N70" s="77"/>
      <c r="O70" s="77"/>
      <c r="P70" s="77"/>
      <c r="Q70" s="12">
        <f t="shared" si="33"/>
        <v>0</v>
      </c>
      <c r="R70" s="77">
        <f>IFERROR(VLOOKUP(B70,[1]DEN6!$H$3:$L$165,2,FALSE),0)</f>
        <v>29</v>
      </c>
      <c r="S70" s="77">
        <f>IFERROR(VLOOKUP(B70,[1]DEN6!$H$3:$L$165,3,FALSE),0)</f>
        <v>51</v>
      </c>
      <c r="T70" s="77">
        <f>IFERROR(VLOOKUP(B70,[1]DEN6!$H$3:$L$165,4,FALSE),0)</f>
        <v>29</v>
      </c>
      <c r="U70" s="77"/>
      <c r="V70" s="77"/>
      <c r="W70" s="77"/>
      <c r="X70" s="77"/>
      <c r="Y70" s="77"/>
      <c r="Z70" s="77"/>
      <c r="AA70" s="77"/>
      <c r="AB70" s="77"/>
      <c r="AC70" s="77"/>
      <c r="AD70" s="12">
        <f t="shared" si="34"/>
        <v>109</v>
      </c>
    </row>
    <row r="71" spans="1:30" ht="15" thickBot="1" x14ac:dyDescent="0.25">
      <c r="A71" s="113" t="s">
        <v>98</v>
      </c>
      <c r="B71" s="112" t="s">
        <v>94</v>
      </c>
      <c r="C71" s="53"/>
      <c r="D71" s="125"/>
      <c r="E71" s="77">
        <f>IFERROR(VLOOKUP(B71,[1]NUM6!$H$3:$L$136,2,FALSE),0)</f>
        <v>0</v>
      </c>
      <c r="F71" s="77">
        <f>IFERROR(VLOOKUP(B71,[1]NUM6!$H$3:$L$136,3,FALSE),0)</f>
        <v>0</v>
      </c>
      <c r="G71" s="77">
        <f>IFERROR(VLOOKUP(B71,[1]NUM6!$H$3:$L$136,4,FALSE),0)</f>
        <v>0</v>
      </c>
      <c r="H71" s="77"/>
      <c r="I71" s="77"/>
      <c r="J71" s="77"/>
      <c r="K71" s="77"/>
      <c r="L71" s="77"/>
      <c r="M71" s="77"/>
      <c r="N71" s="77"/>
      <c r="O71" s="77"/>
      <c r="P71" s="77"/>
      <c r="Q71" s="12">
        <f t="shared" si="33"/>
        <v>0</v>
      </c>
      <c r="R71" s="77">
        <f>IFERROR(VLOOKUP(B71,[1]DEN6!$H$3:$L$165,2,FALSE),0)</f>
        <v>10</v>
      </c>
      <c r="S71" s="77">
        <f>IFERROR(VLOOKUP(B71,[1]DEN6!$H$3:$L$165,3,FALSE),0)</f>
        <v>12</v>
      </c>
      <c r="T71" s="77">
        <f>IFERROR(VLOOKUP(B71,[1]DEN6!$H$3:$L$165,4,FALSE),0)</f>
        <v>0</v>
      </c>
      <c r="U71" s="77"/>
      <c r="V71" s="77"/>
      <c r="W71" s="77"/>
      <c r="X71" s="77"/>
      <c r="Y71" s="77"/>
      <c r="Z71" s="77"/>
      <c r="AA71" s="77"/>
      <c r="AB71" s="77"/>
      <c r="AC71" s="77"/>
      <c r="AD71" s="12">
        <f t="shared" si="34"/>
        <v>22</v>
      </c>
    </row>
    <row r="72" spans="1:30" ht="15" thickBot="1" x14ac:dyDescent="0.25">
      <c r="A72" s="113" t="s">
        <v>98</v>
      </c>
      <c r="B72" s="112" t="s">
        <v>95</v>
      </c>
      <c r="C72" s="53"/>
      <c r="D72" s="125"/>
      <c r="E72" s="77">
        <f>IFERROR(VLOOKUP(B72,[1]NUM6!$H$3:$L$136,2,FALSE),0)</f>
        <v>0</v>
      </c>
      <c r="F72" s="77">
        <f>IFERROR(VLOOKUP(B72,[1]NUM6!$H$3:$L$136,3,FALSE),0)</f>
        <v>0</v>
      </c>
      <c r="G72" s="77">
        <f>IFERROR(VLOOKUP(B72,[1]NUM6!$H$3:$L$136,4,FALSE),0)</f>
        <v>0</v>
      </c>
      <c r="H72" s="77"/>
      <c r="I72" s="77"/>
      <c r="J72" s="77"/>
      <c r="K72" s="77"/>
      <c r="L72" s="77"/>
      <c r="M72" s="77"/>
      <c r="N72" s="77"/>
      <c r="O72" s="77"/>
      <c r="P72" s="77"/>
      <c r="Q72" s="12">
        <f t="shared" si="33"/>
        <v>0</v>
      </c>
      <c r="R72" s="77">
        <f>IFERROR(VLOOKUP(B72,[1]DEN6!$H$3:$L$165,2,FALSE),0)</f>
        <v>12</v>
      </c>
      <c r="S72" s="77">
        <f>IFERROR(VLOOKUP(B72,[1]DEN6!$H$3:$L$165,3,FALSE),0)</f>
        <v>16</v>
      </c>
      <c r="T72" s="77">
        <f>IFERROR(VLOOKUP(B72,[1]DEN6!$H$3:$L$165,4,FALSE),0)</f>
        <v>0</v>
      </c>
      <c r="U72" s="77"/>
      <c r="V72" s="77"/>
      <c r="W72" s="77"/>
      <c r="X72" s="77"/>
      <c r="Y72" s="77"/>
      <c r="Z72" s="77"/>
      <c r="AA72" s="77"/>
      <c r="AB72" s="77"/>
      <c r="AC72" s="77"/>
      <c r="AD72" s="12">
        <f t="shared" si="34"/>
        <v>28</v>
      </c>
    </row>
    <row r="73" spans="1:30" ht="15" thickBot="1" x14ac:dyDescent="0.25">
      <c r="A73" s="113" t="s">
        <v>98</v>
      </c>
      <c r="B73" s="112" t="s">
        <v>96</v>
      </c>
      <c r="C73" s="53"/>
      <c r="D73" s="125"/>
      <c r="E73" s="77">
        <f>IFERROR(VLOOKUP(B73,[1]NUM6!$H$3:$L$136,2,FALSE),0)</f>
        <v>0</v>
      </c>
      <c r="F73" s="77">
        <f>IFERROR(VLOOKUP(B73,[1]NUM6!$H$3:$L$136,3,FALSE),0)</f>
        <v>0</v>
      </c>
      <c r="G73" s="77">
        <f>IFERROR(VLOOKUP(B73,[1]NUM6!$H$3:$L$136,4,FALSE),0)</f>
        <v>0</v>
      </c>
      <c r="H73" s="77"/>
      <c r="I73" s="77"/>
      <c r="J73" s="77"/>
      <c r="K73" s="77"/>
      <c r="L73" s="77"/>
      <c r="M73" s="77"/>
      <c r="N73" s="77"/>
      <c r="O73" s="77"/>
      <c r="P73" s="77"/>
      <c r="Q73" s="12">
        <f t="shared" si="33"/>
        <v>0</v>
      </c>
      <c r="R73" s="77">
        <f>IFERROR(VLOOKUP(B73,[1]DEN6!$H$3:$L$165,2,FALSE),0)</f>
        <v>11</v>
      </c>
      <c r="S73" s="77">
        <f>IFERROR(VLOOKUP(B73,[1]DEN6!$H$3:$L$165,3,FALSE),0)</f>
        <v>9</v>
      </c>
      <c r="T73" s="77">
        <f>IFERROR(VLOOKUP(B73,[1]DEN6!$H$3:$L$165,4,FALSE),0)</f>
        <v>14</v>
      </c>
      <c r="U73" s="77"/>
      <c r="V73" s="77"/>
      <c r="W73" s="77"/>
      <c r="X73" s="77"/>
      <c r="Y73" s="77"/>
      <c r="Z73" s="77"/>
      <c r="AA73" s="77"/>
      <c r="AB73" s="77"/>
      <c r="AC73" s="77"/>
      <c r="AD73" s="12">
        <f t="shared" si="34"/>
        <v>34</v>
      </c>
    </row>
    <row r="74" spans="1:30" ht="15" thickBot="1" x14ac:dyDescent="0.25">
      <c r="A74" s="113" t="s">
        <v>98</v>
      </c>
      <c r="B74" s="112" t="s">
        <v>97</v>
      </c>
      <c r="C74" s="53"/>
      <c r="D74" s="125"/>
      <c r="E74" s="77">
        <f>IFERROR(VLOOKUP(B74,[1]NUM6!$H$3:$L$136,2,FALSE),0)</f>
        <v>0</v>
      </c>
      <c r="F74" s="77">
        <f>IFERROR(VLOOKUP(B74,[1]NUM6!$H$3:$L$136,3,FALSE),0)</f>
        <v>0</v>
      </c>
      <c r="G74" s="77">
        <f>IFERROR(VLOOKUP(B74,[1]NUM6!$H$3:$L$136,4,FALSE),0)</f>
        <v>0</v>
      </c>
      <c r="H74" s="77"/>
      <c r="I74" s="77"/>
      <c r="J74" s="77"/>
      <c r="K74" s="77"/>
      <c r="L74" s="77"/>
      <c r="M74" s="77"/>
      <c r="N74" s="77"/>
      <c r="O74" s="77"/>
      <c r="P74" s="77"/>
      <c r="Q74" s="12">
        <f t="shared" si="33"/>
        <v>0</v>
      </c>
      <c r="R74" s="77">
        <f>IFERROR(VLOOKUP(B74,[1]DEN6!$H$3:$L$165,2,FALSE),0)</f>
        <v>9</v>
      </c>
      <c r="S74" s="77">
        <f>IFERROR(VLOOKUP(B74,[1]DEN6!$H$3:$L$165,3,FALSE),0)</f>
        <v>13</v>
      </c>
      <c r="T74" s="77">
        <f>IFERROR(VLOOKUP(B74,[1]DEN6!$H$3:$L$165,4,FALSE),0)</f>
        <v>16</v>
      </c>
      <c r="U74" s="77"/>
      <c r="V74" s="77"/>
      <c r="W74" s="77"/>
      <c r="X74" s="77"/>
      <c r="Y74" s="77"/>
      <c r="Z74" s="77"/>
      <c r="AA74" s="77"/>
      <c r="AB74" s="77"/>
      <c r="AC74" s="77"/>
      <c r="AD74" s="12">
        <f t="shared" si="34"/>
        <v>38</v>
      </c>
    </row>
    <row r="75" spans="1:30" ht="15" thickBot="1" x14ac:dyDescent="0.25">
      <c r="A75" s="308" t="s">
        <v>18</v>
      </c>
      <c r="B75" s="309"/>
      <c r="C75" s="181">
        <f>+Metas!J6/D75</f>
        <v>0.95330930232558142</v>
      </c>
      <c r="D75" s="14">
        <f>+Q75/AD75</f>
        <v>0.10479285134037368</v>
      </c>
      <c r="E75" s="46">
        <f>SUM(E65:E74)</f>
        <v>96</v>
      </c>
      <c r="F75" s="46">
        <f t="shared" ref="F75:H75" si="35">SUM(F65:F74)</f>
        <v>65</v>
      </c>
      <c r="G75" s="46">
        <f t="shared" si="35"/>
        <v>97</v>
      </c>
      <c r="H75" s="46">
        <f t="shared" si="35"/>
        <v>0</v>
      </c>
      <c r="I75" s="46">
        <f t="shared" ref="I75:J75" si="36">SUM(I65:I74)</f>
        <v>0</v>
      </c>
      <c r="J75" s="46">
        <f t="shared" si="36"/>
        <v>0</v>
      </c>
      <c r="K75" s="46">
        <f t="shared" ref="K75:L75" si="37">SUM(K65:K74)</f>
        <v>0</v>
      </c>
      <c r="L75" s="46">
        <f t="shared" si="37"/>
        <v>0</v>
      </c>
      <c r="M75" s="46">
        <f t="shared" ref="M75:N75" si="38">SUM(M65:M74)</f>
        <v>0</v>
      </c>
      <c r="N75" s="46">
        <f t="shared" si="38"/>
        <v>0</v>
      </c>
      <c r="O75" s="46">
        <f t="shared" ref="O75:P75" si="39">SUM(O65:O74)</f>
        <v>0</v>
      </c>
      <c r="P75" s="46">
        <f t="shared" si="39"/>
        <v>0</v>
      </c>
      <c r="Q75" s="9">
        <f>SUM(Q65:Q74)</f>
        <v>258</v>
      </c>
      <c r="R75" s="46">
        <f t="shared" ref="R75:U75" si="40">SUM(R65:R74)</f>
        <v>843</v>
      </c>
      <c r="S75" s="46">
        <f t="shared" si="40"/>
        <v>894</v>
      </c>
      <c r="T75" s="46">
        <f t="shared" si="40"/>
        <v>725</v>
      </c>
      <c r="U75" s="46">
        <f t="shared" si="40"/>
        <v>0</v>
      </c>
      <c r="V75" s="46">
        <f t="shared" ref="V75:W75" si="41">SUM(V65:V74)</f>
        <v>0</v>
      </c>
      <c r="W75" s="46">
        <f t="shared" si="41"/>
        <v>0</v>
      </c>
      <c r="X75" s="46">
        <f t="shared" ref="X75:Y75" si="42">SUM(X65:X74)</f>
        <v>0</v>
      </c>
      <c r="Y75" s="46">
        <f t="shared" si="42"/>
        <v>0</v>
      </c>
      <c r="Z75" s="46">
        <f t="shared" ref="Z75:AA75" si="43">SUM(Z65:Z74)</f>
        <v>0</v>
      </c>
      <c r="AA75" s="46">
        <f t="shared" si="43"/>
        <v>0</v>
      </c>
      <c r="AB75" s="46">
        <f t="shared" ref="AB75:AC75" si="44">SUM(AB65:AB74)</f>
        <v>0</v>
      </c>
      <c r="AC75" s="46">
        <f t="shared" si="44"/>
        <v>0</v>
      </c>
      <c r="AD75" s="9">
        <f>SUM(AD65:AD74)</f>
        <v>2462</v>
      </c>
    </row>
    <row r="76" spans="1:30" ht="15" thickBot="1" x14ac:dyDescent="0.25">
      <c r="A76" s="75" t="s">
        <v>104</v>
      </c>
      <c r="B76" s="112" t="s">
        <v>99</v>
      </c>
      <c r="C76" s="53"/>
      <c r="D76" s="125"/>
      <c r="E76" s="77">
        <f>IFERROR(VLOOKUP(B76,[1]NUM6!$H$3:$L$136,2,FALSE),0)</f>
        <v>12</v>
      </c>
      <c r="F76" s="77">
        <f>IFERROR(VLOOKUP(B76,[1]NUM6!$H$3:$L$136,3,FALSE),0)</f>
        <v>5</v>
      </c>
      <c r="G76" s="77">
        <f>IFERROR(VLOOKUP(B76,[1]NUM6!$H$3:$L$136,4,FALSE),0)</f>
        <v>12</v>
      </c>
      <c r="H76" s="77"/>
      <c r="I76" s="77"/>
      <c r="J76" s="77"/>
      <c r="K76" s="77"/>
      <c r="L76" s="77"/>
      <c r="M76" s="77"/>
      <c r="N76" s="77"/>
      <c r="O76" s="77"/>
      <c r="P76" s="77"/>
      <c r="Q76" s="12">
        <f>SUM(E76:P76)</f>
        <v>29</v>
      </c>
      <c r="R76" s="77">
        <f>IFERROR(VLOOKUP(B76,[1]DEN6!$H$3:$L$165,2,FALSE),0)</f>
        <v>100</v>
      </c>
      <c r="S76" s="77">
        <f>IFERROR(VLOOKUP(B76,[1]DEN6!$H$3:$L$165,3,FALSE),0)</f>
        <v>58</v>
      </c>
      <c r="T76" s="77">
        <f>IFERROR(VLOOKUP(B76,[1]DEN6!$H$3:$L$165,4,FALSE),0)</f>
        <v>84</v>
      </c>
      <c r="U76" s="77"/>
      <c r="V76" s="77"/>
      <c r="W76" s="77"/>
      <c r="X76" s="77"/>
      <c r="Y76" s="77"/>
      <c r="Z76" s="77"/>
      <c r="AA76" s="77"/>
      <c r="AB76" s="77"/>
      <c r="AC76" s="77"/>
      <c r="AD76" s="12">
        <f>SUM(R76:AC76)</f>
        <v>242</v>
      </c>
    </row>
    <row r="77" spans="1:30" ht="15" thickBot="1" x14ac:dyDescent="0.25">
      <c r="A77" s="75" t="s">
        <v>104</v>
      </c>
      <c r="B77" s="112" t="s">
        <v>100</v>
      </c>
      <c r="C77" s="53"/>
      <c r="D77" s="125"/>
      <c r="E77" s="77">
        <f>IFERROR(VLOOKUP(B77,[1]NUM6!$H$3:$L$136,2,FALSE),0)</f>
        <v>2</v>
      </c>
      <c r="F77" s="77">
        <f>IFERROR(VLOOKUP(B77,[1]NUM6!$H$3:$L$136,3,FALSE),0)</f>
        <v>3</v>
      </c>
      <c r="G77" s="77">
        <f>IFERROR(VLOOKUP(B77,[1]NUM6!$H$3:$L$136,4,FALSE),0)</f>
        <v>3</v>
      </c>
      <c r="H77" s="77"/>
      <c r="I77" s="77"/>
      <c r="J77" s="77"/>
      <c r="K77" s="77"/>
      <c r="L77" s="77"/>
      <c r="M77" s="77"/>
      <c r="N77" s="77"/>
      <c r="O77" s="77"/>
      <c r="P77" s="77"/>
      <c r="Q77" s="12">
        <f>SUM(E77:P77)</f>
        <v>8</v>
      </c>
      <c r="R77" s="77">
        <f>IFERROR(VLOOKUP(B77,[1]DEN6!$H$3:$L$165,2,FALSE),0)</f>
        <v>77</v>
      </c>
      <c r="S77" s="77">
        <f>IFERROR(VLOOKUP(B77,[1]DEN6!$H$3:$L$165,3,FALSE),0)</f>
        <v>42</v>
      </c>
      <c r="T77" s="77">
        <f>IFERROR(VLOOKUP(B77,[1]DEN6!$H$3:$L$165,4,FALSE),0)</f>
        <v>62</v>
      </c>
      <c r="U77" s="77"/>
      <c r="V77" s="77"/>
      <c r="W77" s="77"/>
      <c r="X77" s="77"/>
      <c r="Y77" s="77"/>
      <c r="Z77" s="77"/>
      <c r="AA77" s="77"/>
      <c r="AB77" s="77"/>
      <c r="AC77" s="77"/>
      <c r="AD77" s="12">
        <f>SUM(R77:AC77)</f>
        <v>181</v>
      </c>
    </row>
    <row r="78" spans="1:30" ht="15" thickBot="1" x14ac:dyDescent="0.25">
      <c r="A78" s="75" t="s">
        <v>104</v>
      </c>
      <c r="B78" s="112" t="s">
        <v>101</v>
      </c>
      <c r="C78" s="53"/>
      <c r="D78" s="125"/>
      <c r="E78" s="77">
        <f>IFERROR(VLOOKUP(B78,[1]NUM6!$H$3:$L$136,2,FALSE),0)</f>
        <v>15</v>
      </c>
      <c r="F78" s="77">
        <f>IFERROR(VLOOKUP(B78,[1]NUM6!$H$3:$L$136,3,FALSE),0)</f>
        <v>9</v>
      </c>
      <c r="G78" s="77">
        <f>IFERROR(VLOOKUP(B78,[1]NUM6!$H$3:$L$136,4,FALSE),0)</f>
        <v>4</v>
      </c>
      <c r="H78" s="77"/>
      <c r="I78" s="77"/>
      <c r="J78" s="77"/>
      <c r="K78" s="77"/>
      <c r="L78" s="77"/>
      <c r="M78" s="77"/>
      <c r="N78" s="77"/>
      <c r="O78" s="77"/>
      <c r="P78" s="77"/>
      <c r="Q78" s="12">
        <f>SUM(E78:P78)</f>
        <v>28</v>
      </c>
      <c r="R78" s="77">
        <f>IFERROR(VLOOKUP(B78,[1]DEN6!$H$3:$L$165,2,FALSE),0)</f>
        <v>360</v>
      </c>
      <c r="S78" s="77">
        <f>IFERROR(VLOOKUP(B78,[1]DEN6!$H$3:$L$165,3,FALSE),0)</f>
        <v>369</v>
      </c>
      <c r="T78" s="77">
        <f>IFERROR(VLOOKUP(B78,[1]DEN6!$H$3:$L$165,4,FALSE),0)</f>
        <v>295</v>
      </c>
      <c r="U78" s="77"/>
      <c r="V78" s="77"/>
      <c r="W78" s="77"/>
      <c r="X78" s="77"/>
      <c r="Y78" s="77"/>
      <c r="Z78" s="77"/>
      <c r="AA78" s="77"/>
      <c r="AB78" s="77"/>
      <c r="AC78" s="77"/>
      <c r="AD78" s="12">
        <f>SUM(R78:AC78)</f>
        <v>1024</v>
      </c>
    </row>
    <row r="79" spans="1:30" ht="15" thickBot="1" x14ac:dyDescent="0.25">
      <c r="A79" s="75" t="s">
        <v>104</v>
      </c>
      <c r="B79" s="112" t="s">
        <v>102</v>
      </c>
      <c r="C79" s="53"/>
      <c r="D79" s="125"/>
      <c r="E79" s="77">
        <f>IFERROR(VLOOKUP(B79,[1]NUM6!$H$3:$L$136,2,FALSE),0)</f>
        <v>3</v>
      </c>
      <c r="F79" s="77">
        <f>IFERROR(VLOOKUP(B79,[1]NUM6!$H$3:$L$136,3,FALSE),0)</f>
        <v>1</v>
      </c>
      <c r="G79" s="77">
        <f>IFERROR(VLOOKUP(B79,[1]NUM6!$H$3:$L$136,4,FALSE),0)</f>
        <v>1</v>
      </c>
      <c r="H79" s="77"/>
      <c r="I79" s="77"/>
      <c r="J79" s="77"/>
      <c r="K79" s="77"/>
      <c r="L79" s="77"/>
      <c r="M79" s="77"/>
      <c r="N79" s="77"/>
      <c r="O79" s="77"/>
      <c r="P79" s="77"/>
      <c r="Q79" s="12">
        <f>SUM(E79:P79)</f>
        <v>5</v>
      </c>
      <c r="R79" s="77">
        <f>IFERROR(VLOOKUP(B79,[1]DEN6!$H$3:$L$165,2,FALSE),0)</f>
        <v>24</v>
      </c>
      <c r="S79" s="77">
        <f>IFERROR(VLOOKUP(B79,[1]DEN6!$H$3:$L$165,3,FALSE),0)</f>
        <v>36</v>
      </c>
      <c r="T79" s="77">
        <f>IFERROR(VLOOKUP(B79,[1]DEN6!$H$3:$L$165,4,FALSE),0)</f>
        <v>27</v>
      </c>
      <c r="U79" s="77"/>
      <c r="V79" s="77"/>
      <c r="W79" s="77"/>
      <c r="X79" s="77"/>
      <c r="Y79" s="77"/>
      <c r="Z79" s="77"/>
      <c r="AA79" s="77"/>
      <c r="AB79" s="77"/>
      <c r="AC79" s="77"/>
      <c r="AD79" s="12">
        <f>SUM(R79:AC79)</f>
        <v>87</v>
      </c>
    </row>
    <row r="80" spans="1:30" ht="15" thickBot="1" x14ac:dyDescent="0.25">
      <c r="A80" s="75" t="s">
        <v>104</v>
      </c>
      <c r="B80" s="112" t="s">
        <v>103</v>
      </c>
      <c r="C80" s="53"/>
      <c r="D80" s="125"/>
      <c r="E80" s="77">
        <f>IFERROR(VLOOKUP(B80,[1]NUM6!$H$3:$L$136,2,FALSE),0)</f>
        <v>5</v>
      </c>
      <c r="F80" s="77">
        <f>IFERROR(VLOOKUP(B80,[1]NUM6!$H$3:$L$136,3,FALSE),0)</f>
        <v>2</v>
      </c>
      <c r="G80" s="77">
        <f>IFERROR(VLOOKUP(B80,[1]NUM6!$H$3:$L$136,4,FALSE),0)</f>
        <v>0</v>
      </c>
      <c r="H80" s="77"/>
      <c r="I80" s="77"/>
      <c r="J80" s="77"/>
      <c r="K80" s="77"/>
      <c r="L80" s="77"/>
      <c r="M80" s="77"/>
      <c r="N80" s="77"/>
      <c r="O80" s="77"/>
      <c r="P80" s="77"/>
      <c r="Q80" s="12">
        <f>SUM(E80:P80)</f>
        <v>7</v>
      </c>
      <c r="R80" s="77">
        <f>IFERROR(VLOOKUP(B80,[1]DEN6!$H$3:$L$165,2,FALSE),0)</f>
        <v>69</v>
      </c>
      <c r="S80" s="77">
        <f>IFERROR(VLOOKUP(B80,[1]DEN6!$H$3:$L$165,3,FALSE),0)</f>
        <v>79</v>
      </c>
      <c r="T80" s="77">
        <f>IFERROR(VLOOKUP(B80,[1]DEN6!$H$3:$L$165,4,FALSE),0)</f>
        <v>67</v>
      </c>
      <c r="U80" s="77"/>
      <c r="V80" s="77"/>
      <c r="W80" s="77"/>
      <c r="X80" s="77"/>
      <c r="Y80" s="77"/>
      <c r="Z80" s="77"/>
      <c r="AA80" s="77"/>
      <c r="AB80" s="77"/>
      <c r="AC80" s="77"/>
      <c r="AD80" s="12">
        <f>SUM(R80:AC80)</f>
        <v>215</v>
      </c>
    </row>
    <row r="81" spans="1:30" ht="15" thickBot="1" x14ac:dyDescent="0.25">
      <c r="A81" s="308" t="s">
        <v>177</v>
      </c>
      <c r="B81" s="309"/>
      <c r="C81" s="181">
        <f>+Metas!J11/D81</f>
        <v>2.2691571428571429</v>
      </c>
      <c r="D81" s="14">
        <f>+Q81/AD81</f>
        <v>4.40251572327044E-2</v>
      </c>
      <c r="E81" s="46">
        <f t="shared" ref="E81:AD81" si="45">SUM(E76:E80)</f>
        <v>37</v>
      </c>
      <c r="F81" s="46">
        <f t="shared" si="45"/>
        <v>20</v>
      </c>
      <c r="G81" s="46">
        <f t="shared" si="45"/>
        <v>20</v>
      </c>
      <c r="H81" s="46">
        <f t="shared" si="45"/>
        <v>0</v>
      </c>
      <c r="I81" s="46">
        <f t="shared" ref="I81:J81" si="46">SUM(I76:I80)</f>
        <v>0</v>
      </c>
      <c r="J81" s="46">
        <f t="shared" si="46"/>
        <v>0</v>
      </c>
      <c r="K81" s="46">
        <f t="shared" ref="K81:L81" si="47">SUM(K76:K80)</f>
        <v>0</v>
      </c>
      <c r="L81" s="46">
        <f t="shared" si="47"/>
        <v>0</v>
      </c>
      <c r="M81" s="46">
        <f t="shared" ref="M81:N81" si="48">SUM(M76:M80)</f>
        <v>0</v>
      </c>
      <c r="N81" s="46">
        <f t="shared" si="48"/>
        <v>0</v>
      </c>
      <c r="O81" s="46">
        <f t="shared" ref="O81:P81" si="49">SUM(O76:O80)</f>
        <v>0</v>
      </c>
      <c r="P81" s="46">
        <f t="shared" si="49"/>
        <v>0</v>
      </c>
      <c r="Q81" s="9">
        <f t="shared" si="45"/>
        <v>77</v>
      </c>
      <c r="R81" s="46">
        <f t="shared" si="45"/>
        <v>630</v>
      </c>
      <c r="S81" s="46">
        <f t="shared" si="45"/>
        <v>584</v>
      </c>
      <c r="T81" s="46">
        <f t="shared" si="45"/>
        <v>535</v>
      </c>
      <c r="U81" s="46">
        <f t="shared" si="45"/>
        <v>0</v>
      </c>
      <c r="V81" s="46">
        <f t="shared" ref="V81:W81" si="50">SUM(V76:V80)</f>
        <v>0</v>
      </c>
      <c r="W81" s="46">
        <f t="shared" si="50"/>
        <v>0</v>
      </c>
      <c r="X81" s="46">
        <f t="shared" ref="X81:Y81" si="51">SUM(X76:X80)</f>
        <v>0</v>
      </c>
      <c r="Y81" s="46">
        <f t="shared" si="51"/>
        <v>0</v>
      </c>
      <c r="Z81" s="46">
        <f t="shared" ref="Z81:AA81" si="52">SUM(Z76:Z80)</f>
        <v>0</v>
      </c>
      <c r="AA81" s="46">
        <f t="shared" si="52"/>
        <v>0</v>
      </c>
      <c r="AB81" s="46">
        <f t="shared" ref="AB81:AC81" si="53">SUM(AB76:AB80)</f>
        <v>0</v>
      </c>
      <c r="AC81" s="46">
        <f t="shared" si="53"/>
        <v>0</v>
      </c>
      <c r="AD81" s="9">
        <f t="shared" si="45"/>
        <v>1749</v>
      </c>
    </row>
    <row r="82" spans="1:30" ht="15" thickBot="1" x14ac:dyDescent="0.25">
      <c r="A82" s="75" t="s">
        <v>115</v>
      </c>
      <c r="B82" s="112" t="s">
        <v>105</v>
      </c>
      <c r="C82" s="53"/>
      <c r="D82" s="125"/>
      <c r="E82" s="77">
        <f>IFERROR(VLOOKUP(B82,[1]NUM6!$H$3:$L$136,2,FALSE),0)</f>
        <v>2</v>
      </c>
      <c r="F82" s="77">
        <f>IFERROR(VLOOKUP(B82,[1]NUM6!$H$3:$L$136,3,FALSE),0)</f>
        <v>13</v>
      </c>
      <c r="G82" s="77">
        <f>IFERROR(VLOOKUP(B82,[1]NUM6!$H$3:$L$136,4,FALSE),0)</f>
        <v>0</v>
      </c>
      <c r="H82" s="77"/>
      <c r="I82" s="77"/>
      <c r="J82" s="77"/>
      <c r="K82" s="77"/>
      <c r="L82" s="77"/>
      <c r="M82" s="77"/>
      <c r="N82" s="77"/>
      <c r="O82" s="77"/>
      <c r="P82" s="77"/>
      <c r="Q82" s="12">
        <f t="shared" ref="Q82:Q91" si="54">SUM(E82:P82)</f>
        <v>15</v>
      </c>
      <c r="R82" s="77">
        <f>IFERROR(VLOOKUP(B82,[1]DEN6!$H$3:$L$165,2,FALSE),0)</f>
        <v>24</v>
      </c>
      <c r="S82" s="77">
        <f>IFERROR(VLOOKUP(B82,[1]DEN6!$H$3:$L$165,3,FALSE),0)</f>
        <v>21</v>
      </c>
      <c r="T82" s="77">
        <f>IFERROR(VLOOKUP(B82,[1]DEN6!$H$3:$L$165,4,FALSE),0)</f>
        <v>64</v>
      </c>
      <c r="U82" s="77"/>
      <c r="V82" s="77"/>
      <c r="W82" s="77"/>
      <c r="X82" s="77"/>
      <c r="Y82" s="77"/>
      <c r="Z82" s="77"/>
      <c r="AA82" s="77"/>
      <c r="AB82" s="77"/>
      <c r="AC82" s="77"/>
      <c r="AD82" s="12">
        <f t="shared" ref="AD82:AD91" si="55">SUM(R82:AC82)</f>
        <v>109</v>
      </c>
    </row>
    <row r="83" spans="1:30" ht="15" thickBot="1" x14ac:dyDescent="0.25">
      <c r="A83" s="75" t="s">
        <v>115</v>
      </c>
      <c r="B83" s="112" t="s">
        <v>106</v>
      </c>
      <c r="C83" s="53"/>
      <c r="D83" s="125"/>
      <c r="E83" s="77">
        <f>IFERROR(VLOOKUP(B83,[1]NUM6!$H$3:$L$136,2,FALSE),0)</f>
        <v>9</v>
      </c>
      <c r="F83" s="77">
        <f>IFERROR(VLOOKUP(B83,[1]NUM6!$H$3:$L$136,3,FALSE),0)</f>
        <v>16</v>
      </c>
      <c r="G83" s="77">
        <f>IFERROR(VLOOKUP(B83,[1]NUM6!$H$3:$L$136,4,FALSE),0)</f>
        <v>0</v>
      </c>
      <c r="H83" s="77"/>
      <c r="I83" s="77"/>
      <c r="J83" s="77"/>
      <c r="K83" s="77"/>
      <c r="L83" s="77"/>
      <c r="M83" s="77"/>
      <c r="N83" s="77"/>
      <c r="O83" s="77"/>
      <c r="P83" s="77"/>
      <c r="Q83" s="12">
        <f t="shared" si="54"/>
        <v>25</v>
      </c>
      <c r="R83" s="77">
        <f>IFERROR(VLOOKUP(B83,[1]DEN6!$H$3:$L$165,2,FALSE),0)</f>
        <v>192</v>
      </c>
      <c r="S83" s="77">
        <f>IFERROR(VLOOKUP(B83,[1]DEN6!$H$3:$L$165,3,FALSE),0)</f>
        <v>90</v>
      </c>
      <c r="T83" s="77">
        <f>IFERROR(VLOOKUP(B83,[1]DEN6!$H$3:$L$165,4,FALSE),0)</f>
        <v>184</v>
      </c>
      <c r="U83" s="77"/>
      <c r="V83" s="77"/>
      <c r="W83" s="77"/>
      <c r="X83" s="77"/>
      <c r="Y83" s="77"/>
      <c r="Z83" s="77"/>
      <c r="AA83" s="77"/>
      <c r="AB83" s="77"/>
      <c r="AC83" s="77"/>
      <c r="AD83" s="12">
        <f t="shared" si="55"/>
        <v>466</v>
      </c>
    </row>
    <row r="84" spans="1:30" ht="15" thickBot="1" x14ac:dyDescent="0.25">
      <c r="A84" s="75" t="s">
        <v>115</v>
      </c>
      <c r="B84" s="112" t="s">
        <v>107</v>
      </c>
      <c r="C84" s="53"/>
      <c r="D84" s="125"/>
      <c r="E84" s="77">
        <f>IFERROR(VLOOKUP(B84,[1]NUM6!$H$3:$L$136,2,FALSE),0)</f>
        <v>3</v>
      </c>
      <c r="F84" s="77">
        <f>IFERROR(VLOOKUP(B84,[1]NUM6!$H$3:$L$136,3,FALSE),0)</f>
        <v>8</v>
      </c>
      <c r="G84" s="77">
        <f>IFERROR(VLOOKUP(B84,[1]NUM6!$H$3:$L$136,4,FALSE),0)</f>
        <v>0</v>
      </c>
      <c r="H84" s="77"/>
      <c r="I84" s="77"/>
      <c r="J84" s="77"/>
      <c r="K84" s="77"/>
      <c r="L84" s="77"/>
      <c r="M84" s="77"/>
      <c r="N84" s="77"/>
      <c r="O84" s="77"/>
      <c r="P84" s="77"/>
      <c r="Q84" s="12">
        <f t="shared" si="54"/>
        <v>11</v>
      </c>
      <c r="R84" s="77">
        <f>IFERROR(VLOOKUP(B84,[1]DEN6!$H$3:$L$165,2,FALSE),0)</f>
        <v>55</v>
      </c>
      <c r="S84" s="77">
        <f>IFERROR(VLOOKUP(B84,[1]DEN6!$H$3:$L$165,3,FALSE),0)</f>
        <v>42</v>
      </c>
      <c r="T84" s="77">
        <f>IFERROR(VLOOKUP(B84,[1]DEN6!$H$3:$L$165,4,FALSE),0)</f>
        <v>33</v>
      </c>
      <c r="U84" s="77"/>
      <c r="V84" s="77"/>
      <c r="W84" s="77"/>
      <c r="X84" s="77"/>
      <c r="Y84" s="77"/>
      <c r="Z84" s="77"/>
      <c r="AA84" s="77"/>
      <c r="AB84" s="77"/>
      <c r="AC84" s="77"/>
      <c r="AD84" s="12">
        <f t="shared" si="55"/>
        <v>130</v>
      </c>
    </row>
    <row r="85" spans="1:30" ht="15" thickBot="1" x14ac:dyDescent="0.25">
      <c r="A85" s="75" t="s">
        <v>115</v>
      </c>
      <c r="B85" s="112" t="s">
        <v>108</v>
      </c>
      <c r="C85" s="53"/>
      <c r="D85" s="125"/>
      <c r="E85" s="77">
        <f>IFERROR(VLOOKUP(B85,[1]NUM6!$H$3:$L$136,2,FALSE),0)</f>
        <v>5</v>
      </c>
      <c r="F85" s="77">
        <f>IFERROR(VLOOKUP(B85,[1]NUM6!$H$3:$L$136,3,FALSE),0)</f>
        <v>22</v>
      </c>
      <c r="G85" s="77">
        <f>IFERROR(VLOOKUP(B85,[1]NUM6!$H$3:$L$136,4,FALSE),0)</f>
        <v>0</v>
      </c>
      <c r="H85" s="77"/>
      <c r="I85" s="77"/>
      <c r="J85" s="77"/>
      <c r="K85" s="77"/>
      <c r="L85" s="77"/>
      <c r="M85" s="77"/>
      <c r="N85" s="77"/>
      <c r="O85" s="77"/>
      <c r="P85" s="77"/>
      <c r="Q85" s="12">
        <f t="shared" si="54"/>
        <v>27</v>
      </c>
      <c r="R85" s="77">
        <f>IFERROR(VLOOKUP(B85,[1]DEN6!$H$3:$L$165,2,FALSE),0)</f>
        <v>71</v>
      </c>
      <c r="S85" s="77">
        <f>IFERROR(VLOOKUP(B85,[1]DEN6!$H$3:$L$165,3,FALSE),0)</f>
        <v>22</v>
      </c>
      <c r="T85" s="77">
        <f>IFERROR(VLOOKUP(B85,[1]DEN6!$H$3:$L$165,4,FALSE),0)</f>
        <v>50</v>
      </c>
      <c r="U85" s="77"/>
      <c r="V85" s="77"/>
      <c r="W85" s="77"/>
      <c r="X85" s="77"/>
      <c r="Y85" s="77"/>
      <c r="Z85" s="77"/>
      <c r="AA85" s="77"/>
      <c r="AB85" s="77"/>
      <c r="AC85" s="77"/>
      <c r="AD85" s="12">
        <f t="shared" si="55"/>
        <v>143</v>
      </c>
    </row>
    <row r="86" spans="1:30" ht="15" thickBot="1" x14ac:dyDescent="0.25">
      <c r="A86" s="75" t="s">
        <v>115</v>
      </c>
      <c r="B86" s="112" t="s">
        <v>109</v>
      </c>
      <c r="C86" s="53"/>
      <c r="D86" s="125"/>
      <c r="E86" s="77">
        <f>IFERROR(VLOOKUP(B86,[1]NUM6!$H$3:$L$136,2,FALSE),0)</f>
        <v>8</v>
      </c>
      <c r="F86" s="77">
        <f>IFERROR(VLOOKUP(B86,[1]NUM6!$H$3:$L$136,3,FALSE),0)</f>
        <v>19</v>
      </c>
      <c r="G86" s="77">
        <f>IFERROR(VLOOKUP(B86,[1]NUM6!$H$3:$L$136,4,FALSE),0)</f>
        <v>0</v>
      </c>
      <c r="H86" s="77"/>
      <c r="I86" s="77"/>
      <c r="J86" s="77"/>
      <c r="K86" s="77"/>
      <c r="L86" s="77"/>
      <c r="M86" s="77"/>
      <c r="N86" s="77"/>
      <c r="O86" s="77"/>
      <c r="P86" s="77"/>
      <c r="Q86" s="12">
        <f t="shared" si="54"/>
        <v>27</v>
      </c>
      <c r="R86" s="77">
        <f>IFERROR(VLOOKUP(B86,[1]DEN6!$H$3:$L$165,2,FALSE),0)</f>
        <v>78</v>
      </c>
      <c r="S86" s="77">
        <f>IFERROR(VLOOKUP(B86,[1]DEN6!$H$3:$L$165,3,FALSE),0)</f>
        <v>83</v>
      </c>
      <c r="T86" s="77">
        <f>IFERROR(VLOOKUP(B86,[1]DEN6!$H$3:$L$165,4,FALSE),0)</f>
        <v>78</v>
      </c>
      <c r="U86" s="77"/>
      <c r="V86" s="77"/>
      <c r="W86" s="77"/>
      <c r="X86" s="77"/>
      <c r="Y86" s="77"/>
      <c r="Z86" s="77"/>
      <c r="AA86" s="77"/>
      <c r="AB86" s="77"/>
      <c r="AC86" s="77"/>
      <c r="AD86" s="12">
        <f t="shared" si="55"/>
        <v>239</v>
      </c>
    </row>
    <row r="87" spans="1:30" ht="15" thickBot="1" x14ac:dyDescent="0.25">
      <c r="A87" s="75" t="s">
        <v>115</v>
      </c>
      <c r="B87" s="112" t="s">
        <v>110</v>
      </c>
      <c r="C87" s="53"/>
      <c r="D87" s="125"/>
      <c r="E87" s="77">
        <f>IFERROR(VLOOKUP(B87,[1]NUM6!$H$3:$L$136,2,FALSE),0)</f>
        <v>1</v>
      </c>
      <c r="F87" s="77">
        <f>IFERROR(VLOOKUP(B87,[1]NUM6!$H$3:$L$136,3,FALSE),0)</f>
        <v>9</v>
      </c>
      <c r="G87" s="77">
        <f>IFERROR(VLOOKUP(B87,[1]NUM6!$H$3:$L$136,4,FALSE),0)</f>
        <v>0</v>
      </c>
      <c r="H87" s="77"/>
      <c r="I87" s="77"/>
      <c r="J87" s="77"/>
      <c r="K87" s="77"/>
      <c r="L87" s="77"/>
      <c r="M87" s="77"/>
      <c r="N87" s="77"/>
      <c r="O87" s="77"/>
      <c r="P87" s="77"/>
      <c r="Q87" s="12">
        <f t="shared" si="54"/>
        <v>10</v>
      </c>
      <c r="R87" s="77">
        <f>IFERROR(VLOOKUP(B87,[1]DEN6!$H$3:$L$165,2,FALSE),0)</f>
        <v>0</v>
      </c>
      <c r="S87" s="77">
        <f>IFERROR(VLOOKUP(B87,[1]DEN6!$H$3:$L$165,3,FALSE),0)</f>
        <v>72</v>
      </c>
      <c r="T87" s="77">
        <f>IFERROR(VLOOKUP(B87,[1]DEN6!$H$3:$L$165,4,FALSE),0)</f>
        <v>93</v>
      </c>
      <c r="U87" s="77"/>
      <c r="V87" s="77"/>
      <c r="W87" s="77"/>
      <c r="X87" s="77"/>
      <c r="Y87" s="77"/>
      <c r="Z87" s="77"/>
      <c r="AA87" s="77"/>
      <c r="AB87" s="77"/>
      <c r="AC87" s="77"/>
      <c r="AD87" s="12">
        <f t="shared" si="55"/>
        <v>165</v>
      </c>
    </row>
    <row r="88" spans="1:30" ht="15" thickBot="1" x14ac:dyDescent="0.25">
      <c r="A88" s="75" t="s">
        <v>115</v>
      </c>
      <c r="B88" s="112" t="s">
        <v>111</v>
      </c>
      <c r="C88" s="53"/>
      <c r="D88" s="125"/>
      <c r="E88" s="77">
        <f>IFERROR(VLOOKUP(B88,[1]NUM6!$H$3:$L$136,2,FALSE),0)</f>
        <v>23</v>
      </c>
      <c r="F88" s="77">
        <f>IFERROR(VLOOKUP(B88,[1]NUM6!$H$3:$L$136,3,FALSE),0)</f>
        <v>69</v>
      </c>
      <c r="G88" s="77">
        <f>IFERROR(VLOOKUP(B88,[1]NUM6!$H$3:$L$136,4,FALSE),0)</f>
        <v>0</v>
      </c>
      <c r="H88" s="77"/>
      <c r="I88" s="77"/>
      <c r="J88" s="77"/>
      <c r="K88" s="77"/>
      <c r="L88" s="77"/>
      <c r="M88" s="77"/>
      <c r="N88" s="77"/>
      <c r="O88" s="77"/>
      <c r="P88" s="77"/>
      <c r="Q88" s="12">
        <f t="shared" si="54"/>
        <v>92</v>
      </c>
      <c r="R88" s="77">
        <f>IFERROR(VLOOKUP(B88,[1]DEN6!$H$3:$L$165,2,FALSE),0)</f>
        <v>131</v>
      </c>
      <c r="S88" s="77">
        <f>IFERROR(VLOOKUP(B88,[1]DEN6!$H$3:$L$165,3,FALSE),0)</f>
        <v>228</v>
      </c>
      <c r="T88" s="77">
        <f>IFERROR(VLOOKUP(B88,[1]DEN6!$H$3:$L$165,4,FALSE),0)</f>
        <v>158</v>
      </c>
      <c r="U88" s="77"/>
      <c r="V88" s="77"/>
      <c r="W88" s="77"/>
      <c r="X88" s="77"/>
      <c r="Y88" s="77"/>
      <c r="Z88" s="77"/>
      <c r="AA88" s="77"/>
      <c r="AB88" s="77"/>
      <c r="AC88" s="77"/>
      <c r="AD88" s="12">
        <f t="shared" si="55"/>
        <v>517</v>
      </c>
    </row>
    <row r="89" spans="1:30" ht="15" thickBot="1" x14ac:dyDescent="0.25">
      <c r="A89" s="75" t="s">
        <v>115</v>
      </c>
      <c r="B89" s="112" t="s">
        <v>112</v>
      </c>
      <c r="C89" s="53"/>
      <c r="D89" s="125"/>
      <c r="E89" s="77">
        <f>IFERROR(VLOOKUP(B89,[1]NUM6!$H$3:$L$136,2,FALSE),0)</f>
        <v>12</v>
      </c>
      <c r="F89" s="77">
        <f>IFERROR(VLOOKUP(B89,[1]NUM6!$H$3:$L$136,3,FALSE),0)</f>
        <v>25</v>
      </c>
      <c r="G89" s="77">
        <f>IFERROR(VLOOKUP(B89,[1]NUM6!$H$3:$L$136,4,FALSE),0)</f>
        <v>0</v>
      </c>
      <c r="H89" s="77"/>
      <c r="I89" s="77"/>
      <c r="J89" s="77"/>
      <c r="K89" s="77"/>
      <c r="L89" s="77"/>
      <c r="M89" s="77"/>
      <c r="N89" s="77"/>
      <c r="O89" s="77"/>
      <c r="P89" s="77"/>
      <c r="Q89" s="12">
        <f t="shared" si="54"/>
        <v>37</v>
      </c>
      <c r="R89" s="77">
        <f>IFERROR(VLOOKUP(B89,[1]DEN6!$H$3:$L$165,2,FALSE),0)</f>
        <v>173</v>
      </c>
      <c r="S89" s="77">
        <f>IFERROR(VLOOKUP(B89,[1]DEN6!$H$3:$L$165,3,FALSE),0)</f>
        <v>145</v>
      </c>
      <c r="T89" s="77">
        <f>IFERROR(VLOOKUP(B89,[1]DEN6!$H$3:$L$165,4,FALSE),0)</f>
        <v>228</v>
      </c>
      <c r="U89" s="77"/>
      <c r="V89" s="77"/>
      <c r="W89" s="77"/>
      <c r="X89" s="77"/>
      <c r="Y89" s="77"/>
      <c r="Z89" s="77"/>
      <c r="AA89" s="77"/>
      <c r="AB89" s="77"/>
      <c r="AC89" s="77"/>
      <c r="AD89" s="12">
        <f t="shared" si="55"/>
        <v>546</v>
      </c>
    </row>
    <row r="90" spans="1:30" ht="15" thickBot="1" x14ac:dyDescent="0.25">
      <c r="A90" s="75" t="s">
        <v>115</v>
      </c>
      <c r="B90" s="112" t="s">
        <v>113</v>
      </c>
      <c r="C90" s="53"/>
      <c r="D90" s="125"/>
      <c r="E90" s="77">
        <f>IFERROR(VLOOKUP(B90,[1]NUM6!$H$3:$L$136,2,FALSE),0)</f>
        <v>11</v>
      </c>
      <c r="F90" s="77">
        <f>IFERROR(VLOOKUP(B90,[1]NUM6!$H$3:$L$136,3,FALSE),0)</f>
        <v>4</v>
      </c>
      <c r="G90" s="77">
        <f>IFERROR(VLOOKUP(B90,[1]NUM6!$H$3:$L$136,4,FALSE),0)</f>
        <v>0</v>
      </c>
      <c r="H90" s="77"/>
      <c r="I90" s="77"/>
      <c r="J90" s="77"/>
      <c r="K90" s="77"/>
      <c r="L90" s="77"/>
      <c r="M90" s="77"/>
      <c r="N90" s="77"/>
      <c r="O90" s="77"/>
      <c r="P90" s="77"/>
      <c r="Q90" s="12">
        <f t="shared" si="54"/>
        <v>15</v>
      </c>
      <c r="R90" s="77">
        <f>IFERROR(VLOOKUP(B90,[1]DEN6!$H$3:$L$165,2,FALSE),0)</f>
        <v>80</v>
      </c>
      <c r="S90" s="77">
        <f>IFERROR(VLOOKUP(B90,[1]DEN6!$H$3:$L$165,3,FALSE),0)</f>
        <v>64</v>
      </c>
      <c r="T90" s="77">
        <f>IFERROR(VLOOKUP(B90,[1]DEN6!$H$3:$L$165,4,FALSE),0)</f>
        <v>77</v>
      </c>
      <c r="U90" s="77"/>
      <c r="V90" s="77"/>
      <c r="W90" s="77"/>
      <c r="X90" s="77"/>
      <c r="Y90" s="77"/>
      <c r="Z90" s="77"/>
      <c r="AA90" s="77"/>
      <c r="AB90" s="77"/>
      <c r="AC90" s="77"/>
      <c r="AD90" s="12">
        <f t="shared" si="55"/>
        <v>221</v>
      </c>
    </row>
    <row r="91" spans="1:30" ht="15" thickBot="1" x14ac:dyDescent="0.25">
      <c r="A91" s="75" t="s">
        <v>115</v>
      </c>
      <c r="B91" s="112" t="s">
        <v>114</v>
      </c>
      <c r="C91" s="53"/>
      <c r="D91" s="125"/>
      <c r="E91" s="77">
        <f>IFERROR(VLOOKUP(B91,[1]NUM6!$H$3:$L$136,2,FALSE),0)</f>
        <v>10</v>
      </c>
      <c r="F91" s="77">
        <f>IFERROR(VLOOKUP(B91,[1]NUM6!$H$3:$L$136,3,FALSE),0)</f>
        <v>21</v>
      </c>
      <c r="G91" s="77">
        <f>IFERROR(VLOOKUP(B91,[1]NUM6!$H$3:$L$136,4,FALSE),0)</f>
        <v>0</v>
      </c>
      <c r="H91" s="77"/>
      <c r="I91" s="77"/>
      <c r="J91" s="77"/>
      <c r="K91" s="77"/>
      <c r="L91" s="77"/>
      <c r="M91" s="77"/>
      <c r="N91" s="77"/>
      <c r="O91" s="77"/>
      <c r="P91" s="77"/>
      <c r="Q91" s="12">
        <f t="shared" si="54"/>
        <v>31</v>
      </c>
      <c r="R91" s="77">
        <f>IFERROR(VLOOKUP(B91,[1]DEN6!$H$3:$L$165,2,FALSE),0)</f>
        <v>84</v>
      </c>
      <c r="S91" s="77">
        <f>IFERROR(VLOOKUP(B91,[1]DEN6!$H$3:$L$165,3,FALSE),0)</f>
        <v>101</v>
      </c>
      <c r="T91" s="77">
        <f>IFERROR(VLOOKUP(B91,[1]DEN6!$H$3:$L$165,4,FALSE),0)</f>
        <v>179</v>
      </c>
      <c r="U91" s="77"/>
      <c r="V91" s="77"/>
      <c r="W91" s="77"/>
      <c r="X91" s="77"/>
      <c r="Y91" s="77"/>
      <c r="Z91" s="77"/>
      <c r="AA91" s="77"/>
      <c r="AB91" s="77"/>
      <c r="AC91" s="77"/>
      <c r="AD91" s="12">
        <f t="shared" si="55"/>
        <v>364</v>
      </c>
    </row>
    <row r="92" spans="1:30" ht="15" thickBot="1" x14ac:dyDescent="0.25">
      <c r="A92" s="308" t="s">
        <v>178</v>
      </c>
      <c r="B92" s="309"/>
      <c r="C92" s="181">
        <f>+Metas!J16/D92</f>
        <v>0.999</v>
      </c>
      <c r="D92" s="14">
        <f>+Q92/AD92</f>
        <v>0.1</v>
      </c>
      <c r="E92" s="46">
        <f>SUM(E82:E91)</f>
        <v>84</v>
      </c>
      <c r="F92" s="46">
        <f t="shared" ref="F92:H92" si="56">SUM(F82:F91)</f>
        <v>206</v>
      </c>
      <c r="G92" s="46">
        <f t="shared" si="56"/>
        <v>0</v>
      </c>
      <c r="H92" s="46">
        <f t="shared" si="56"/>
        <v>0</v>
      </c>
      <c r="I92" s="46">
        <f t="shared" ref="I92:J92" si="57">SUM(I82:I91)</f>
        <v>0</v>
      </c>
      <c r="J92" s="46">
        <f t="shared" si="57"/>
        <v>0</v>
      </c>
      <c r="K92" s="46">
        <f t="shared" ref="K92:L92" si="58">SUM(K82:K91)</f>
        <v>0</v>
      </c>
      <c r="L92" s="46">
        <f t="shared" si="58"/>
        <v>0</v>
      </c>
      <c r="M92" s="46">
        <f t="shared" ref="M92:N92" si="59">SUM(M82:M91)</f>
        <v>0</v>
      </c>
      <c r="N92" s="46">
        <f t="shared" si="59"/>
        <v>0</v>
      </c>
      <c r="O92" s="46">
        <f t="shared" ref="O92:P92" si="60">SUM(O82:O91)</f>
        <v>0</v>
      </c>
      <c r="P92" s="46">
        <f t="shared" si="60"/>
        <v>0</v>
      </c>
      <c r="Q92" s="9">
        <f>SUM(Q82:Q91)</f>
        <v>290</v>
      </c>
      <c r="R92" s="46">
        <f t="shared" ref="R92:U92" si="61">SUM(R82:R91)</f>
        <v>888</v>
      </c>
      <c r="S92" s="46">
        <f t="shared" si="61"/>
        <v>868</v>
      </c>
      <c r="T92" s="46">
        <f t="shared" si="61"/>
        <v>1144</v>
      </c>
      <c r="U92" s="46">
        <f t="shared" si="61"/>
        <v>0</v>
      </c>
      <c r="V92" s="46">
        <f t="shared" ref="V92:W92" si="62">SUM(V82:V91)</f>
        <v>0</v>
      </c>
      <c r="W92" s="46">
        <f t="shared" si="62"/>
        <v>0</v>
      </c>
      <c r="X92" s="46">
        <f t="shared" ref="X92:Y92" si="63">SUM(X82:X91)</f>
        <v>0</v>
      </c>
      <c r="Y92" s="46">
        <f t="shared" si="63"/>
        <v>0</v>
      </c>
      <c r="Z92" s="46">
        <f t="shared" ref="Z92:AA92" si="64">SUM(Z82:Z91)</f>
        <v>0</v>
      </c>
      <c r="AA92" s="46">
        <f t="shared" si="64"/>
        <v>0</v>
      </c>
      <c r="AB92" s="46">
        <f t="shared" ref="AB92:AC92" si="65">SUM(AB82:AB91)</f>
        <v>0</v>
      </c>
      <c r="AC92" s="46">
        <f t="shared" si="65"/>
        <v>0</v>
      </c>
      <c r="AD92" s="9">
        <f>SUM(AD82:AD91)</f>
        <v>2900</v>
      </c>
    </row>
    <row r="93" spans="1:30" ht="15" thickBot="1" x14ac:dyDescent="0.25">
      <c r="A93" s="75" t="s">
        <v>132</v>
      </c>
      <c r="B93" s="112" t="s">
        <v>116</v>
      </c>
      <c r="C93" s="53"/>
      <c r="D93" s="125"/>
      <c r="E93" s="64">
        <f>IFERROR(VLOOKUP(B93,[1]NUM6!$H$3:$L$136,2,FALSE),0)</f>
        <v>40</v>
      </c>
      <c r="F93" s="64">
        <f>IFERROR(VLOOKUP(B93,[1]NUM6!$H$3:$L$136,3,FALSE),0)</f>
        <v>59</v>
      </c>
      <c r="G93" s="64">
        <f>IFERROR(VLOOKUP(B93,[1]NUM6!$H$3:$L$136,4,FALSE),0)</f>
        <v>29</v>
      </c>
      <c r="H93" s="64"/>
      <c r="I93" s="64"/>
      <c r="J93" s="64"/>
      <c r="K93" s="64"/>
      <c r="L93" s="64"/>
      <c r="M93" s="64"/>
      <c r="N93" s="64"/>
      <c r="O93" s="64"/>
      <c r="P93" s="64"/>
      <c r="Q93" s="12">
        <f t="shared" ref="Q93:Q110" si="66">SUM(E93:P93)</f>
        <v>128</v>
      </c>
      <c r="R93" s="77">
        <f>IFERROR(VLOOKUP(B93,[1]DEN6!$H$3:$L$165,2,FALSE),0)</f>
        <v>521</v>
      </c>
      <c r="S93" s="77">
        <f>IFERROR(VLOOKUP(B93,[1]DEN6!$H$3:$L$165,3,FALSE),0)</f>
        <v>664</v>
      </c>
      <c r="T93" s="77">
        <f>IFERROR(VLOOKUP(B93,[1]DEN6!$H$3:$L$165,4,FALSE),0)</f>
        <v>587</v>
      </c>
      <c r="U93" s="77"/>
      <c r="V93" s="77"/>
      <c r="W93" s="77"/>
      <c r="X93" s="77"/>
      <c r="Y93" s="77"/>
      <c r="Z93" s="77"/>
      <c r="AA93" s="77"/>
      <c r="AB93" s="77"/>
      <c r="AC93" s="77"/>
      <c r="AD93" s="12">
        <f t="shared" ref="AD93:AD110" si="67">SUM(R93:AC93)</f>
        <v>1772</v>
      </c>
    </row>
    <row r="94" spans="1:30" ht="15" thickBot="1" x14ac:dyDescent="0.25">
      <c r="A94" s="75" t="s">
        <v>132</v>
      </c>
      <c r="B94" s="112" t="s">
        <v>117</v>
      </c>
      <c r="C94" s="53"/>
      <c r="D94" s="125"/>
      <c r="E94" s="64">
        <f>IFERROR(VLOOKUP(B94,[1]NUM6!$H$3:$L$136,2,FALSE),0)</f>
        <v>163</v>
      </c>
      <c r="F94" s="64">
        <f>IFERROR(VLOOKUP(B94,[1]NUM6!$H$3:$L$136,3,FALSE),0)</f>
        <v>225</v>
      </c>
      <c r="G94" s="64">
        <f>IFERROR(VLOOKUP(B94,[1]NUM6!$H$3:$L$136,4,FALSE),0)</f>
        <v>175</v>
      </c>
      <c r="H94" s="64"/>
      <c r="I94" s="64"/>
      <c r="J94" s="64"/>
      <c r="K94" s="64"/>
      <c r="L94" s="64"/>
      <c r="M94" s="64"/>
      <c r="N94" s="64"/>
      <c r="O94" s="64"/>
      <c r="P94" s="64"/>
      <c r="Q94" s="12">
        <f t="shared" si="66"/>
        <v>563</v>
      </c>
      <c r="R94" s="77">
        <f>IFERROR(VLOOKUP(B94,[1]DEN6!$H$3:$L$165,2,FALSE),0)</f>
        <v>1732</v>
      </c>
      <c r="S94" s="77">
        <f>IFERROR(VLOOKUP(B94,[1]DEN6!$H$3:$L$165,3,FALSE),0)</f>
        <v>1677</v>
      </c>
      <c r="T94" s="77">
        <f>IFERROR(VLOOKUP(B94,[1]DEN6!$H$3:$L$165,4,FALSE),0)</f>
        <v>1801</v>
      </c>
      <c r="U94" s="77"/>
      <c r="V94" s="77"/>
      <c r="W94" s="77"/>
      <c r="X94" s="77"/>
      <c r="Y94" s="77"/>
      <c r="Z94" s="77"/>
      <c r="AA94" s="77"/>
      <c r="AB94" s="77"/>
      <c r="AC94" s="77"/>
      <c r="AD94" s="12">
        <f t="shared" si="67"/>
        <v>5210</v>
      </c>
    </row>
    <row r="95" spans="1:30" ht="15" thickBot="1" x14ac:dyDescent="0.25">
      <c r="A95" s="75" t="s">
        <v>132</v>
      </c>
      <c r="B95" s="112" t="s">
        <v>118</v>
      </c>
      <c r="C95" s="53"/>
      <c r="D95" s="125"/>
      <c r="E95" s="64">
        <f>IFERROR(VLOOKUP(B95,[1]NUM6!$H$3:$L$136,2,FALSE),0)</f>
        <v>268</v>
      </c>
      <c r="F95" s="64">
        <f>IFERROR(VLOOKUP(B95,[1]NUM6!$H$3:$L$136,3,FALSE),0)</f>
        <v>266</v>
      </c>
      <c r="G95" s="64">
        <f>IFERROR(VLOOKUP(B95,[1]NUM6!$H$3:$L$136,4,FALSE),0)</f>
        <v>219</v>
      </c>
      <c r="H95" s="64"/>
      <c r="I95" s="64"/>
      <c r="J95" s="64"/>
      <c r="K95" s="64"/>
      <c r="L95" s="64"/>
      <c r="M95" s="64"/>
      <c r="N95" s="64"/>
      <c r="O95" s="64"/>
      <c r="P95" s="64"/>
      <c r="Q95" s="12">
        <f t="shared" si="66"/>
        <v>753</v>
      </c>
      <c r="R95" s="77">
        <f>IFERROR(VLOOKUP(B95,[1]DEN6!$H$3:$L$165,2,FALSE),0)</f>
        <v>3027</v>
      </c>
      <c r="S95" s="77">
        <f>IFERROR(VLOOKUP(B95,[1]DEN6!$H$3:$L$165,3,FALSE),0)</f>
        <v>2794</v>
      </c>
      <c r="T95" s="77">
        <f>IFERROR(VLOOKUP(B95,[1]DEN6!$H$3:$L$165,4,FALSE),0)</f>
        <v>2803</v>
      </c>
      <c r="U95" s="77"/>
      <c r="V95" s="77"/>
      <c r="W95" s="77"/>
      <c r="X95" s="77"/>
      <c r="Y95" s="77"/>
      <c r="Z95" s="77"/>
      <c r="AA95" s="77"/>
      <c r="AB95" s="77"/>
      <c r="AC95" s="77"/>
      <c r="AD95" s="12">
        <f t="shared" si="67"/>
        <v>8624</v>
      </c>
    </row>
    <row r="96" spans="1:30" ht="15" thickBot="1" x14ac:dyDescent="0.25">
      <c r="A96" s="75" t="s">
        <v>132</v>
      </c>
      <c r="B96" s="112" t="s">
        <v>119</v>
      </c>
      <c r="C96" s="53"/>
      <c r="D96" s="125"/>
      <c r="E96" s="64">
        <f>IFERROR(VLOOKUP(B96,[1]NUM6!$H$3:$L$136,2,FALSE),0)</f>
        <v>42</v>
      </c>
      <c r="F96" s="64">
        <f>IFERROR(VLOOKUP(B96,[1]NUM6!$H$3:$L$136,3,FALSE),0)</f>
        <v>56</v>
      </c>
      <c r="G96" s="64">
        <f>IFERROR(VLOOKUP(B96,[1]NUM6!$H$3:$L$136,4,FALSE),0)</f>
        <v>28</v>
      </c>
      <c r="H96" s="64"/>
      <c r="I96" s="64"/>
      <c r="J96" s="64"/>
      <c r="K96" s="64"/>
      <c r="L96" s="64"/>
      <c r="M96" s="64"/>
      <c r="N96" s="64"/>
      <c r="O96" s="64"/>
      <c r="P96" s="64"/>
      <c r="Q96" s="12">
        <f t="shared" si="66"/>
        <v>126</v>
      </c>
      <c r="R96" s="77">
        <f>IFERROR(VLOOKUP(B96,[1]DEN6!$H$3:$L$165,2,FALSE),0)</f>
        <v>530</v>
      </c>
      <c r="S96" s="77">
        <f>IFERROR(VLOOKUP(B96,[1]DEN6!$H$3:$L$165,3,FALSE),0)</f>
        <v>648</v>
      </c>
      <c r="T96" s="77">
        <f>IFERROR(VLOOKUP(B96,[1]DEN6!$H$3:$L$165,4,FALSE),0)</f>
        <v>667</v>
      </c>
      <c r="U96" s="77"/>
      <c r="V96" s="77"/>
      <c r="W96" s="77"/>
      <c r="X96" s="77"/>
      <c r="Y96" s="77"/>
      <c r="Z96" s="77"/>
      <c r="AA96" s="77"/>
      <c r="AB96" s="77"/>
      <c r="AC96" s="77"/>
      <c r="AD96" s="12">
        <f t="shared" si="67"/>
        <v>1845</v>
      </c>
    </row>
    <row r="97" spans="1:30" ht="15" thickBot="1" x14ac:dyDescent="0.25">
      <c r="A97" s="75" t="s">
        <v>132</v>
      </c>
      <c r="B97" s="112" t="s">
        <v>120</v>
      </c>
      <c r="C97" s="53"/>
      <c r="D97" s="125"/>
      <c r="E97" s="64">
        <f>IFERROR(VLOOKUP(B97,[1]NUM6!$H$3:$L$136,2,FALSE),0)</f>
        <v>8</v>
      </c>
      <c r="F97" s="64">
        <f>IFERROR(VLOOKUP(B97,[1]NUM6!$H$3:$L$136,3,FALSE),0)</f>
        <v>6</v>
      </c>
      <c r="G97" s="64">
        <f>IFERROR(VLOOKUP(B97,[1]NUM6!$H$3:$L$136,4,FALSE),0)</f>
        <v>0</v>
      </c>
      <c r="H97" s="64"/>
      <c r="I97" s="64"/>
      <c r="J97" s="64"/>
      <c r="K97" s="64"/>
      <c r="L97" s="64"/>
      <c r="M97" s="64"/>
      <c r="N97" s="64"/>
      <c r="O97" s="64"/>
      <c r="P97" s="64"/>
      <c r="Q97" s="12">
        <f t="shared" si="66"/>
        <v>14</v>
      </c>
      <c r="R97" s="77">
        <f>IFERROR(VLOOKUP(B97,[1]DEN6!$H$3:$L$165,2,FALSE),0)</f>
        <v>109</v>
      </c>
      <c r="S97" s="77">
        <f>IFERROR(VLOOKUP(B97,[1]DEN6!$H$3:$L$165,3,FALSE),0)</f>
        <v>153</v>
      </c>
      <c r="T97" s="77">
        <f>IFERROR(VLOOKUP(B97,[1]DEN6!$H$3:$L$165,4,FALSE),0)</f>
        <v>91</v>
      </c>
      <c r="U97" s="77"/>
      <c r="V97" s="77"/>
      <c r="W97" s="77"/>
      <c r="X97" s="77"/>
      <c r="Y97" s="77"/>
      <c r="Z97" s="77"/>
      <c r="AA97" s="77"/>
      <c r="AB97" s="77"/>
      <c r="AC97" s="77"/>
      <c r="AD97" s="12">
        <f t="shared" si="67"/>
        <v>353</v>
      </c>
    </row>
    <row r="98" spans="1:30" ht="15" thickBot="1" x14ac:dyDescent="0.25">
      <c r="A98" s="75" t="s">
        <v>132</v>
      </c>
      <c r="B98" s="112" t="s">
        <v>121</v>
      </c>
      <c r="C98" s="53"/>
      <c r="D98" s="125"/>
      <c r="E98" s="64">
        <f>IFERROR(VLOOKUP(B98,[1]NUM6!$H$3:$L$136,2,FALSE),0)</f>
        <v>19</v>
      </c>
      <c r="F98" s="64">
        <f>IFERROR(VLOOKUP(B98,[1]NUM6!$H$3:$L$136,3,FALSE),0)</f>
        <v>4</v>
      </c>
      <c r="G98" s="64">
        <f>IFERROR(VLOOKUP(B98,[1]NUM6!$H$3:$L$136,4,FALSE),0)</f>
        <v>7</v>
      </c>
      <c r="H98" s="64"/>
      <c r="I98" s="64"/>
      <c r="J98" s="64"/>
      <c r="K98" s="64"/>
      <c r="L98" s="64"/>
      <c r="M98" s="64"/>
      <c r="N98" s="64"/>
      <c r="O98" s="64"/>
      <c r="P98" s="64"/>
      <c r="Q98" s="12">
        <f t="shared" si="66"/>
        <v>30</v>
      </c>
      <c r="R98" s="77">
        <f>IFERROR(VLOOKUP(B98,[1]DEN6!$H$3:$L$165,2,FALSE),0)</f>
        <v>220</v>
      </c>
      <c r="S98" s="77">
        <f>IFERROR(VLOOKUP(B98,[1]DEN6!$H$3:$L$165,3,FALSE),0)</f>
        <v>174</v>
      </c>
      <c r="T98" s="77">
        <f>IFERROR(VLOOKUP(B98,[1]DEN6!$H$3:$L$165,4,FALSE),0)</f>
        <v>184</v>
      </c>
      <c r="U98" s="77"/>
      <c r="V98" s="77"/>
      <c r="W98" s="77"/>
      <c r="X98" s="77"/>
      <c r="Y98" s="77"/>
      <c r="Z98" s="77"/>
      <c r="AA98" s="77"/>
      <c r="AB98" s="77"/>
      <c r="AC98" s="77"/>
      <c r="AD98" s="12">
        <f t="shared" si="67"/>
        <v>578</v>
      </c>
    </row>
    <row r="99" spans="1:30" ht="15" thickBot="1" x14ac:dyDescent="0.25">
      <c r="A99" s="75" t="s">
        <v>132</v>
      </c>
      <c r="B99" s="112" t="s">
        <v>122</v>
      </c>
      <c r="C99" s="53"/>
      <c r="D99" s="125"/>
      <c r="E99" s="64">
        <f>IFERROR(VLOOKUP(B99,[1]NUM6!$H$3:$L$136,2,FALSE),0)</f>
        <v>6</v>
      </c>
      <c r="F99" s="64">
        <f>IFERROR(VLOOKUP(B99,[1]NUM6!$H$3:$L$136,3,FALSE),0)</f>
        <v>13</v>
      </c>
      <c r="G99" s="64">
        <f>IFERROR(VLOOKUP(B99,[1]NUM6!$H$3:$L$136,4,FALSE),0)</f>
        <v>8</v>
      </c>
      <c r="H99" s="64"/>
      <c r="I99" s="64"/>
      <c r="J99" s="64"/>
      <c r="K99" s="64"/>
      <c r="L99" s="64"/>
      <c r="M99" s="64"/>
      <c r="N99" s="64"/>
      <c r="O99" s="64"/>
      <c r="P99" s="64"/>
      <c r="Q99" s="12">
        <f t="shared" si="66"/>
        <v>27</v>
      </c>
      <c r="R99" s="77">
        <f>IFERROR(VLOOKUP(B99,[1]DEN6!$H$3:$L$165,2,FALSE),0)</f>
        <v>99</v>
      </c>
      <c r="S99" s="77">
        <f>IFERROR(VLOOKUP(B99,[1]DEN6!$H$3:$L$165,3,FALSE),0)</f>
        <v>180</v>
      </c>
      <c r="T99" s="77">
        <f>IFERROR(VLOOKUP(B99,[1]DEN6!$H$3:$L$165,4,FALSE),0)</f>
        <v>116</v>
      </c>
      <c r="U99" s="77"/>
      <c r="V99" s="77"/>
      <c r="W99" s="77"/>
      <c r="X99" s="77"/>
      <c r="Y99" s="77"/>
      <c r="Z99" s="77"/>
      <c r="AA99" s="77"/>
      <c r="AB99" s="77"/>
      <c r="AC99" s="77"/>
      <c r="AD99" s="12">
        <f t="shared" si="67"/>
        <v>395</v>
      </c>
    </row>
    <row r="100" spans="1:30" ht="15" thickBot="1" x14ac:dyDescent="0.25">
      <c r="A100" s="75" t="s">
        <v>132</v>
      </c>
      <c r="B100" s="112" t="s">
        <v>123</v>
      </c>
      <c r="C100" s="53"/>
      <c r="D100" s="125"/>
      <c r="E100" s="64">
        <f>IFERROR(VLOOKUP(B100,[1]NUM6!$H$3:$L$136,2,FALSE),0)</f>
        <v>14</v>
      </c>
      <c r="F100" s="64">
        <f>IFERROR(VLOOKUP(B100,[1]NUM6!$H$3:$L$136,3,FALSE),0)</f>
        <v>12</v>
      </c>
      <c r="G100" s="64">
        <f>IFERROR(VLOOKUP(B100,[1]NUM6!$H$3:$L$136,4,FALSE),0)</f>
        <v>9</v>
      </c>
      <c r="H100" s="64"/>
      <c r="I100" s="64"/>
      <c r="J100" s="64"/>
      <c r="K100" s="64"/>
      <c r="L100" s="64"/>
      <c r="M100" s="64"/>
      <c r="N100" s="64"/>
      <c r="O100" s="64"/>
      <c r="P100" s="64"/>
      <c r="Q100" s="12">
        <f t="shared" si="66"/>
        <v>35</v>
      </c>
      <c r="R100" s="77">
        <f>IFERROR(VLOOKUP(B100,[1]DEN6!$H$3:$L$165,2,FALSE),0)</f>
        <v>11</v>
      </c>
      <c r="S100" s="77">
        <f>IFERROR(VLOOKUP(B100,[1]DEN6!$H$3:$L$165,3,FALSE),0)</f>
        <v>38</v>
      </c>
      <c r="T100" s="77">
        <f>IFERROR(VLOOKUP(B100,[1]DEN6!$H$3:$L$165,4,FALSE),0)</f>
        <v>22</v>
      </c>
      <c r="U100" s="77"/>
      <c r="V100" s="77"/>
      <c r="W100" s="77"/>
      <c r="X100" s="77"/>
      <c r="Y100" s="77"/>
      <c r="Z100" s="77"/>
      <c r="AA100" s="77"/>
      <c r="AB100" s="77"/>
      <c r="AC100" s="77"/>
      <c r="AD100" s="12">
        <f t="shared" si="67"/>
        <v>71</v>
      </c>
    </row>
    <row r="101" spans="1:30" ht="15" thickBot="1" x14ac:dyDescent="0.25">
      <c r="A101" s="75" t="s">
        <v>132</v>
      </c>
      <c r="B101" s="112" t="s">
        <v>124</v>
      </c>
      <c r="C101" s="53"/>
      <c r="D101" s="125"/>
      <c r="E101" s="64">
        <f>IFERROR(VLOOKUP(B101,[1]NUM6!$H$3:$L$136,2,FALSE),0)</f>
        <v>0</v>
      </c>
      <c r="F101" s="64">
        <f>IFERROR(VLOOKUP(B101,[1]NUM6!$H$3:$L$136,3,FALSE),0)</f>
        <v>0</v>
      </c>
      <c r="G101" s="64">
        <f>IFERROR(VLOOKUP(B101,[1]NUM6!$H$3:$L$136,4,FALSE),0)</f>
        <v>0</v>
      </c>
      <c r="H101" s="64"/>
      <c r="I101" s="64"/>
      <c r="J101" s="64"/>
      <c r="K101" s="64"/>
      <c r="L101" s="64"/>
      <c r="M101" s="64"/>
      <c r="N101" s="64"/>
      <c r="O101" s="64"/>
      <c r="P101" s="64"/>
      <c r="Q101" s="12">
        <f t="shared" si="66"/>
        <v>0</v>
      </c>
      <c r="R101" s="77">
        <f>IFERROR(VLOOKUP(B101,[1]DEN6!$H$3:$L$165,2,FALSE),0)</f>
        <v>0</v>
      </c>
      <c r="S101" s="77">
        <f>IFERROR(VLOOKUP(B101,[1]DEN6!$H$3:$L$165,3,FALSE),0)</f>
        <v>0</v>
      </c>
      <c r="T101" s="77">
        <f>IFERROR(VLOOKUP(B101,[1]DEN6!$H$3:$L$165,4,FALSE),0)</f>
        <v>0</v>
      </c>
      <c r="U101" s="77"/>
      <c r="V101" s="77"/>
      <c r="W101" s="77"/>
      <c r="X101" s="77"/>
      <c r="Y101" s="77"/>
      <c r="Z101" s="77"/>
      <c r="AA101" s="77"/>
      <c r="AB101" s="77"/>
      <c r="AC101" s="77"/>
      <c r="AD101" s="12">
        <f t="shared" si="67"/>
        <v>0</v>
      </c>
    </row>
    <row r="102" spans="1:30" ht="15" thickBot="1" x14ac:dyDescent="0.25">
      <c r="A102" s="75" t="s">
        <v>132</v>
      </c>
      <c r="B102" s="112" t="s">
        <v>125</v>
      </c>
      <c r="C102" s="53"/>
      <c r="D102" s="125"/>
      <c r="E102" s="64">
        <f>IFERROR(VLOOKUP(B102,[1]NUM6!$H$3:$L$136,2,FALSE),0)</f>
        <v>2</v>
      </c>
      <c r="F102" s="64">
        <f>IFERROR(VLOOKUP(B102,[1]NUM6!$H$3:$L$136,3,FALSE),0)</f>
        <v>1</v>
      </c>
      <c r="G102" s="64">
        <f>IFERROR(VLOOKUP(B102,[1]NUM6!$H$3:$L$136,4,FALSE),0)</f>
        <v>0</v>
      </c>
      <c r="H102" s="64"/>
      <c r="I102" s="64"/>
      <c r="J102" s="64"/>
      <c r="K102" s="64"/>
      <c r="L102" s="64"/>
      <c r="M102" s="64"/>
      <c r="N102" s="64"/>
      <c r="O102" s="64"/>
      <c r="P102" s="64"/>
      <c r="Q102" s="12">
        <f t="shared" si="66"/>
        <v>3</v>
      </c>
      <c r="R102" s="77">
        <f>IFERROR(VLOOKUP(B102,[1]DEN6!$H$3:$L$165,2,FALSE),0)</f>
        <v>39</v>
      </c>
      <c r="S102" s="77">
        <f>IFERROR(VLOOKUP(B102,[1]DEN6!$H$3:$L$165,3,FALSE),0)</f>
        <v>46</v>
      </c>
      <c r="T102" s="77">
        <f>IFERROR(VLOOKUP(B102,[1]DEN6!$H$3:$L$165,4,FALSE),0)</f>
        <v>32</v>
      </c>
      <c r="U102" s="77"/>
      <c r="V102" s="77"/>
      <c r="W102" s="77"/>
      <c r="X102" s="77"/>
      <c r="Y102" s="77"/>
      <c r="Z102" s="77"/>
      <c r="AA102" s="77"/>
      <c r="AB102" s="77"/>
      <c r="AC102" s="77"/>
      <c r="AD102" s="12">
        <f t="shared" si="67"/>
        <v>117</v>
      </c>
    </row>
    <row r="103" spans="1:30" ht="15" thickBot="1" x14ac:dyDescent="0.25">
      <c r="A103" s="75" t="s">
        <v>132</v>
      </c>
      <c r="B103" s="112" t="s">
        <v>126</v>
      </c>
      <c r="C103" s="53"/>
      <c r="D103" s="125"/>
      <c r="E103" s="64">
        <f>IFERROR(VLOOKUP(B103,[1]NUM6!$H$3:$L$136,2,FALSE),0)</f>
        <v>11</v>
      </c>
      <c r="F103" s="64">
        <f>IFERROR(VLOOKUP(B103,[1]NUM6!$H$3:$L$136,3,FALSE),0)</f>
        <v>2</v>
      </c>
      <c r="G103" s="64">
        <f>IFERROR(VLOOKUP(B103,[1]NUM6!$H$3:$L$136,4,FALSE),0)</f>
        <v>8</v>
      </c>
      <c r="H103" s="64"/>
      <c r="I103" s="64"/>
      <c r="J103" s="64"/>
      <c r="K103" s="64"/>
      <c r="L103" s="64"/>
      <c r="M103" s="64"/>
      <c r="N103" s="64"/>
      <c r="O103" s="64"/>
      <c r="P103" s="64"/>
      <c r="Q103" s="12">
        <f t="shared" si="66"/>
        <v>21</v>
      </c>
      <c r="R103" s="77">
        <f>IFERROR(VLOOKUP(B103,[1]DEN6!$H$3:$L$165,2,FALSE),0)</f>
        <v>56</v>
      </c>
      <c r="S103" s="77">
        <f>IFERROR(VLOOKUP(B103,[1]DEN6!$H$3:$L$165,3,FALSE),0)</f>
        <v>90</v>
      </c>
      <c r="T103" s="77">
        <f>IFERROR(VLOOKUP(B103,[1]DEN6!$H$3:$L$165,4,FALSE),0)</f>
        <v>108</v>
      </c>
      <c r="U103" s="77"/>
      <c r="V103" s="77"/>
      <c r="W103" s="77"/>
      <c r="X103" s="77"/>
      <c r="Y103" s="77"/>
      <c r="Z103" s="77"/>
      <c r="AA103" s="77"/>
      <c r="AB103" s="77"/>
      <c r="AC103" s="77"/>
      <c r="AD103" s="12">
        <f t="shared" si="67"/>
        <v>254</v>
      </c>
    </row>
    <row r="104" spans="1:30" ht="15" thickBot="1" x14ac:dyDescent="0.25">
      <c r="A104" s="75" t="s">
        <v>132</v>
      </c>
      <c r="B104" s="112" t="s">
        <v>127</v>
      </c>
      <c r="C104" s="53"/>
      <c r="D104" s="125"/>
      <c r="E104" s="64">
        <f>IFERROR(VLOOKUP(B104,[1]NUM6!$H$3:$L$136,2,FALSE),0)</f>
        <v>7</v>
      </c>
      <c r="F104" s="64">
        <f>IFERROR(VLOOKUP(B104,[1]NUM6!$H$3:$L$136,3,FALSE),0)</f>
        <v>1</v>
      </c>
      <c r="G104" s="64">
        <f>IFERROR(VLOOKUP(B104,[1]NUM6!$H$3:$L$136,4,FALSE),0)</f>
        <v>4</v>
      </c>
      <c r="H104" s="64"/>
      <c r="I104" s="64"/>
      <c r="J104" s="64"/>
      <c r="K104" s="64"/>
      <c r="L104" s="64"/>
      <c r="M104" s="64"/>
      <c r="N104" s="64"/>
      <c r="O104" s="64"/>
      <c r="P104" s="64"/>
      <c r="Q104" s="12">
        <f t="shared" si="66"/>
        <v>12</v>
      </c>
      <c r="R104" s="77">
        <f>IFERROR(VLOOKUP(B104,[1]DEN6!$H$3:$L$165,2,FALSE),0)</f>
        <v>39</v>
      </c>
      <c r="S104" s="77">
        <f>IFERROR(VLOOKUP(B104,[1]DEN6!$H$3:$L$165,3,FALSE),0)</f>
        <v>19</v>
      </c>
      <c r="T104" s="77">
        <f>IFERROR(VLOOKUP(B104,[1]DEN6!$H$3:$L$165,4,FALSE),0)</f>
        <v>42</v>
      </c>
      <c r="U104" s="77"/>
      <c r="V104" s="77"/>
      <c r="W104" s="77"/>
      <c r="X104" s="77"/>
      <c r="Y104" s="77"/>
      <c r="Z104" s="77"/>
      <c r="AA104" s="77"/>
      <c r="AB104" s="77"/>
      <c r="AC104" s="77"/>
      <c r="AD104" s="12">
        <f t="shared" si="67"/>
        <v>100</v>
      </c>
    </row>
    <row r="105" spans="1:30" ht="15" thickBot="1" x14ac:dyDescent="0.25">
      <c r="A105" s="75" t="s">
        <v>132</v>
      </c>
      <c r="B105" s="112" t="s">
        <v>128</v>
      </c>
      <c r="C105" s="53"/>
      <c r="D105" s="125"/>
      <c r="E105" s="64">
        <f>IFERROR(VLOOKUP(B105,[1]NUM6!$H$3:$L$136,2,FALSE),0)</f>
        <v>13</v>
      </c>
      <c r="F105" s="64">
        <f>IFERROR(VLOOKUP(B105,[1]NUM6!$H$3:$L$136,3,FALSE),0)</f>
        <v>9</v>
      </c>
      <c r="G105" s="64">
        <f>IFERROR(VLOOKUP(B105,[1]NUM6!$H$3:$L$136,4,FALSE),0)</f>
        <v>7</v>
      </c>
      <c r="H105" s="64"/>
      <c r="I105" s="64"/>
      <c r="J105" s="64"/>
      <c r="K105" s="64"/>
      <c r="L105" s="64"/>
      <c r="M105" s="64"/>
      <c r="N105" s="64"/>
      <c r="O105" s="64"/>
      <c r="P105" s="64"/>
      <c r="Q105" s="12">
        <f t="shared" si="66"/>
        <v>29</v>
      </c>
      <c r="R105" s="77">
        <f>IFERROR(VLOOKUP(B105,[1]DEN6!$H$3:$L$165,2,FALSE),0)</f>
        <v>158</v>
      </c>
      <c r="S105" s="77">
        <f>IFERROR(VLOOKUP(B105,[1]DEN6!$H$3:$L$165,3,FALSE),0)</f>
        <v>65</v>
      </c>
      <c r="T105" s="77">
        <f>IFERROR(VLOOKUP(B105,[1]DEN6!$H$3:$L$165,4,FALSE),0)</f>
        <v>87</v>
      </c>
      <c r="U105" s="77"/>
      <c r="V105" s="77"/>
      <c r="W105" s="77"/>
      <c r="X105" s="77"/>
      <c r="Y105" s="77"/>
      <c r="Z105" s="77"/>
      <c r="AA105" s="77"/>
      <c r="AB105" s="77"/>
      <c r="AC105" s="77"/>
      <c r="AD105" s="12">
        <f t="shared" si="67"/>
        <v>310</v>
      </c>
    </row>
    <row r="106" spans="1:30" ht="15" thickBot="1" x14ac:dyDescent="0.25">
      <c r="A106" s="75" t="s">
        <v>132</v>
      </c>
      <c r="B106" s="112" t="s">
        <v>129</v>
      </c>
      <c r="C106" s="53"/>
      <c r="D106" s="125"/>
      <c r="E106" s="64">
        <f>IFERROR(VLOOKUP(B106,[1]NUM6!$H$3:$L$136,2,FALSE),0)</f>
        <v>10</v>
      </c>
      <c r="F106" s="64">
        <f>IFERROR(VLOOKUP(B106,[1]NUM6!$H$3:$L$136,3,FALSE),0)</f>
        <v>9</v>
      </c>
      <c r="G106" s="64">
        <f>IFERROR(VLOOKUP(B106,[1]NUM6!$H$3:$L$136,4,FALSE),0)</f>
        <v>7</v>
      </c>
      <c r="H106" s="64"/>
      <c r="I106" s="64"/>
      <c r="J106" s="64"/>
      <c r="K106" s="64"/>
      <c r="L106" s="64"/>
      <c r="M106" s="64"/>
      <c r="N106" s="64"/>
      <c r="O106" s="64"/>
      <c r="P106" s="64"/>
      <c r="Q106" s="12">
        <f t="shared" si="66"/>
        <v>26</v>
      </c>
      <c r="R106" s="77">
        <f>IFERROR(VLOOKUP(B106,[1]DEN6!$H$3:$L$165,2,FALSE),0)</f>
        <v>148</v>
      </c>
      <c r="S106" s="77">
        <f>IFERROR(VLOOKUP(B106,[1]DEN6!$H$3:$L$165,3,FALSE),0)</f>
        <v>75</v>
      </c>
      <c r="T106" s="77">
        <f>IFERROR(VLOOKUP(B106,[1]DEN6!$H$3:$L$165,4,FALSE),0)</f>
        <v>116</v>
      </c>
      <c r="U106" s="77"/>
      <c r="V106" s="77"/>
      <c r="W106" s="77"/>
      <c r="X106" s="77"/>
      <c r="Y106" s="77"/>
      <c r="Z106" s="77"/>
      <c r="AA106" s="77"/>
      <c r="AB106" s="77"/>
      <c r="AC106" s="77"/>
      <c r="AD106" s="12">
        <f t="shared" si="67"/>
        <v>339</v>
      </c>
    </row>
    <row r="107" spans="1:30" ht="15" thickBot="1" x14ac:dyDescent="0.25">
      <c r="A107" s="75" t="s">
        <v>132</v>
      </c>
      <c r="B107" s="112" t="s">
        <v>130</v>
      </c>
      <c r="C107" s="53"/>
      <c r="D107" s="125"/>
      <c r="E107" s="64">
        <f>IFERROR(VLOOKUP(B107,[1]NUM6!$H$3:$L$136,2,FALSE),0)</f>
        <v>40</v>
      </c>
      <c r="F107" s="64">
        <f>IFERROR(VLOOKUP(B107,[1]NUM6!$H$3:$L$136,3,FALSE),0)</f>
        <v>35</v>
      </c>
      <c r="G107" s="64">
        <f>IFERROR(VLOOKUP(B107,[1]NUM6!$H$3:$L$136,4,FALSE),0)</f>
        <v>32</v>
      </c>
      <c r="H107" s="64"/>
      <c r="I107" s="64"/>
      <c r="J107" s="64"/>
      <c r="K107" s="64"/>
      <c r="L107" s="64"/>
      <c r="M107" s="64"/>
      <c r="N107" s="64"/>
      <c r="O107" s="64"/>
      <c r="P107" s="64"/>
      <c r="Q107" s="12">
        <f t="shared" si="66"/>
        <v>107</v>
      </c>
      <c r="R107" s="77">
        <f>IFERROR(VLOOKUP(B107,[1]DEN6!$H$3:$L$165,2,FALSE),0)</f>
        <v>564</v>
      </c>
      <c r="S107" s="77">
        <f>IFERROR(VLOOKUP(B107,[1]DEN6!$H$3:$L$165,3,FALSE),0)</f>
        <v>466</v>
      </c>
      <c r="T107" s="77">
        <f>IFERROR(VLOOKUP(B107,[1]DEN6!$H$3:$L$165,4,FALSE),0)</f>
        <v>498</v>
      </c>
      <c r="U107" s="77"/>
      <c r="V107" s="77"/>
      <c r="W107" s="77"/>
      <c r="X107" s="77"/>
      <c r="Y107" s="77"/>
      <c r="Z107" s="77"/>
      <c r="AA107" s="77"/>
      <c r="AB107" s="77"/>
      <c r="AC107" s="77"/>
      <c r="AD107" s="12">
        <f t="shared" si="67"/>
        <v>1528</v>
      </c>
    </row>
    <row r="108" spans="1:30" ht="15" thickBot="1" x14ac:dyDescent="0.25">
      <c r="A108" s="75" t="s">
        <v>132</v>
      </c>
      <c r="B108" s="112" t="s">
        <v>131</v>
      </c>
      <c r="C108" s="53"/>
      <c r="D108" s="125"/>
      <c r="E108" s="64">
        <f>IFERROR(VLOOKUP(B108,[1]NUM6!$H$3:$L$136,2,FALSE),0)</f>
        <v>0</v>
      </c>
      <c r="F108" s="64">
        <f>IFERROR(VLOOKUP(B108,[1]NUM6!$H$3:$L$136,3,FALSE),0)</f>
        <v>0</v>
      </c>
      <c r="G108" s="64">
        <f>IFERROR(VLOOKUP(B108,[1]NUM6!$H$3:$L$136,4,FALSE),0)</f>
        <v>0</v>
      </c>
      <c r="H108" s="64"/>
      <c r="I108" s="64"/>
      <c r="J108" s="64"/>
      <c r="K108" s="64"/>
      <c r="L108" s="64"/>
      <c r="M108" s="64"/>
      <c r="N108" s="64"/>
      <c r="O108" s="64"/>
      <c r="P108" s="64"/>
      <c r="Q108" s="12">
        <f t="shared" si="66"/>
        <v>0</v>
      </c>
      <c r="R108" s="77">
        <f>IFERROR(VLOOKUP(B108,[1]DEN6!$H$3:$L$165,2,FALSE),0)</f>
        <v>273</v>
      </c>
      <c r="S108" s="77">
        <f>IFERROR(VLOOKUP(B108,[1]DEN6!$H$3:$L$165,3,FALSE),0)</f>
        <v>192</v>
      </c>
      <c r="T108" s="77">
        <f>IFERROR(VLOOKUP(B108,[1]DEN6!$H$3:$L$165,4,FALSE),0)</f>
        <v>265</v>
      </c>
      <c r="U108" s="77"/>
      <c r="V108" s="77"/>
      <c r="W108" s="77"/>
      <c r="X108" s="77"/>
      <c r="Y108" s="77"/>
      <c r="Z108" s="77"/>
      <c r="AA108" s="77"/>
      <c r="AB108" s="77"/>
      <c r="AC108" s="77"/>
      <c r="AD108" s="12">
        <f t="shared" si="67"/>
        <v>730</v>
      </c>
    </row>
    <row r="109" spans="1:30" ht="15" thickBot="1" x14ac:dyDescent="0.25">
      <c r="A109" s="75" t="s">
        <v>132</v>
      </c>
      <c r="B109" s="112" t="s">
        <v>342</v>
      </c>
      <c r="C109" s="53"/>
      <c r="D109" s="125"/>
      <c r="E109" s="64">
        <f>IFERROR(VLOOKUP(B109,[1]NUM6!$H$3:$L$136,2,FALSE),0)</f>
        <v>23</v>
      </c>
      <c r="F109" s="64">
        <f>IFERROR(VLOOKUP(B109,[1]NUM6!$H$3:$L$136,3,FALSE),0)</f>
        <v>28</v>
      </c>
      <c r="G109" s="64">
        <f>IFERROR(VLOOKUP(B109,[1]NUM6!$H$3:$L$136,4,FALSE),0)</f>
        <v>14</v>
      </c>
      <c r="H109" s="64"/>
      <c r="I109" s="64"/>
      <c r="J109" s="64"/>
      <c r="K109" s="64"/>
      <c r="L109" s="64"/>
      <c r="M109" s="64"/>
      <c r="N109" s="64"/>
      <c r="O109" s="64"/>
      <c r="P109" s="64"/>
      <c r="Q109" s="12">
        <f t="shared" si="66"/>
        <v>65</v>
      </c>
      <c r="R109" s="77">
        <f>IFERROR(VLOOKUP(B109,[1]DEN6!$H$3:$L$165,2,FALSE),0)</f>
        <v>375</v>
      </c>
      <c r="S109" s="77">
        <f>IFERROR(VLOOKUP(B109,[1]DEN6!$H$3:$L$165,3,FALSE),0)</f>
        <v>338</v>
      </c>
      <c r="T109" s="77">
        <f>IFERROR(VLOOKUP(B109,[1]DEN6!$H$3:$L$165,4,FALSE),0)</f>
        <v>273</v>
      </c>
      <c r="U109" s="77"/>
      <c r="V109" s="77"/>
      <c r="W109" s="77"/>
      <c r="X109" s="77"/>
      <c r="Y109" s="77"/>
      <c r="Z109" s="77"/>
      <c r="AA109" s="77"/>
      <c r="AB109" s="77"/>
      <c r="AC109" s="77"/>
      <c r="AD109" s="12">
        <f t="shared" si="67"/>
        <v>986</v>
      </c>
    </row>
    <row r="110" spans="1:30" ht="15" thickBot="1" x14ac:dyDescent="0.25">
      <c r="A110" s="75" t="s">
        <v>132</v>
      </c>
      <c r="B110" s="112" t="s">
        <v>388</v>
      </c>
      <c r="C110" s="53"/>
      <c r="D110" s="125"/>
      <c r="E110" s="64">
        <f>IFERROR(VLOOKUP(B110,[1]NUM6!$H$3:$L$136,2,FALSE),0)</f>
        <v>10</v>
      </c>
      <c r="F110" s="64">
        <f>IFERROR(VLOOKUP(B110,[1]NUM6!$H$3:$L$136,3,FALSE),0)</f>
        <v>0</v>
      </c>
      <c r="G110" s="64">
        <f>IFERROR(VLOOKUP(B110,[1]NUM6!$H$3:$L$136,4,FALSE),0)</f>
        <v>19</v>
      </c>
      <c r="H110" s="64"/>
      <c r="I110" s="64"/>
      <c r="J110" s="64"/>
      <c r="K110" s="64"/>
      <c r="L110" s="64"/>
      <c r="M110" s="64"/>
      <c r="N110" s="64"/>
      <c r="O110" s="64"/>
      <c r="P110" s="64"/>
      <c r="Q110" s="12">
        <f t="shared" si="66"/>
        <v>29</v>
      </c>
      <c r="R110" s="77">
        <f>IFERROR(VLOOKUP(B110,[1]DEN6!$H$3:$L$165,2,FALSE),0)</f>
        <v>225</v>
      </c>
      <c r="S110" s="77">
        <f>IFERROR(VLOOKUP(B110,[1]DEN6!$H$3:$L$165,3,FALSE),0)</f>
        <v>438</v>
      </c>
      <c r="T110" s="77">
        <f>IFERROR(VLOOKUP(B110,[1]DEN6!$H$3:$L$165,4,FALSE),0)</f>
        <v>346</v>
      </c>
      <c r="U110" s="77"/>
      <c r="V110" s="77"/>
      <c r="W110" s="77"/>
      <c r="X110" s="77"/>
      <c r="Y110" s="77"/>
      <c r="Z110" s="77"/>
      <c r="AA110" s="77"/>
      <c r="AB110" s="77"/>
      <c r="AC110" s="77"/>
      <c r="AD110" s="12">
        <f t="shared" si="67"/>
        <v>1009</v>
      </c>
    </row>
    <row r="111" spans="1:30" ht="22.5" customHeight="1" thickBot="1" x14ac:dyDescent="0.25">
      <c r="A111" s="308" t="s">
        <v>179</v>
      </c>
      <c r="B111" s="309"/>
      <c r="C111" s="181">
        <f>+Metas!J13/D111</f>
        <v>1.2295111280487805</v>
      </c>
      <c r="D111" s="14">
        <f>+Q111/AD111</f>
        <v>8.125180628380331E-2</v>
      </c>
      <c r="E111" s="46">
        <f>SUM(E93:E110)</f>
        <v>676</v>
      </c>
      <c r="F111" s="46">
        <f t="shared" ref="F111:M111" si="68">SUM(F93:F110)</f>
        <v>726</v>
      </c>
      <c r="G111" s="46">
        <f t="shared" si="68"/>
        <v>566</v>
      </c>
      <c r="H111" s="46">
        <f t="shared" si="68"/>
        <v>0</v>
      </c>
      <c r="I111" s="46">
        <f t="shared" si="68"/>
        <v>0</v>
      </c>
      <c r="J111" s="46">
        <f t="shared" si="68"/>
        <v>0</v>
      </c>
      <c r="K111" s="46">
        <f t="shared" si="68"/>
        <v>0</v>
      </c>
      <c r="L111" s="46">
        <f t="shared" si="68"/>
        <v>0</v>
      </c>
      <c r="M111" s="46">
        <f t="shared" si="68"/>
        <v>0</v>
      </c>
      <c r="N111" s="46">
        <f t="shared" ref="N111:P111" si="69">SUM(N93:N110)</f>
        <v>0</v>
      </c>
      <c r="O111" s="46">
        <f t="shared" si="69"/>
        <v>0</v>
      </c>
      <c r="P111" s="46">
        <f t="shared" si="69"/>
        <v>0</v>
      </c>
      <c r="Q111" s="46">
        <f>SUM(Q93:Q110)</f>
        <v>1968</v>
      </c>
      <c r="R111" s="46">
        <f>SUM(R93:R110)</f>
        <v>8126</v>
      </c>
      <c r="S111" s="46">
        <f t="shared" ref="S111:AD111" si="70">SUM(S93:S110)</f>
        <v>8057</v>
      </c>
      <c r="T111" s="46">
        <f t="shared" si="70"/>
        <v>8038</v>
      </c>
      <c r="U111" s="46">
        <f t="shared" si="70"/>
        <v>0</v>
      </c>
      <c r="V111" s="46">
        <f t="shared" si="70"/>
        <v>0</v>
      </c>
      <c r="W111" s="46">
        <f t="shared" si="70"/>
        <v>0</v>
      </c>
      <c r="X111" s="46">
        <f t="shared" si="70"/>
        <v>0</v>
      </c>
      <c r="Y111" s="46">
        <f t="shared" si="70"/>
        <v>0</v>
      </c>
      <c r="Z111" s="46">
        <f t="shared" si="70"/>
        <v>0</v>
      </c>
      <c r="AA111" s="46">
        <f t="shared" ref="AA111:AC111" si="71">SUM(AA93:AA110)</f>
        <v>0</v>
      </c>
      <c r="AB111" s="46">
        <f t="shared" si="71"/>
        <v>0</v>
      </c>
      <c r="AC111" s="46">
        <f t="shared" si="71"/>
        <v>0</v>
      </c>
      <c r="AD111" s="46">
        <f t="shared" si="70"/>
        <v>24221</v>
      </c>
    </row>
    <row r="112" spans="1:30" ht="15" thickBot="1" x14ac:dyDescent="0.25">
      <c r="A112" s="75" t="s">
        <v>145</v>
      </c>
      <c r="B112" s="112" t="s">
        <v>133</v>
      </c>
      <c r="C112" s="53"/>
      <c r="D112" s="125"/>
      <c r="E112" s="64">
        <f>IFERROR(VLOOKUP(B112,[1]NUM6!$H$3:$L$136,2,FALSE),0)</f>
        <v>0</v>
      </c>
      <c r="F112" s="64">
        <f>IFERROR(VLOOKUP(B112,[1]NUM6!$H$3:$L$136,3,FALSE),0)</f>
        <v>0</v>
      </c>
      <c r="G112" s="64">
        <f>IFERROR(VLOOKUP(B112,[1]NUM6!$H$3:$L$136,4,FALSE),0)</f>
        <v>0</v>
      </c>
      <c r="H112" s="64"/>
      <c r="I112" s="64"/>
      <c r="J112" s="64"/>
      <c r="K112" s="64"/>
      <c r="L112" s="64"/>
      <c r="M112" s="64"/>
      <c r="N112" s="64"/>
      <c r="O112" s="64"/>
      <c r="P112" s="64"/>
      <c r="Q112" s="12">
        <f t="shared" ref="Q112:Q123" si="72">SUM(E112:P112)</f>
        <v>0</v>
      </c>
      <c r="R112" s="77">
        <f>IFERROR(VLOOKUP(B112,[1]DEN6!$H$3:$L$165,2,FALSE),0)</f>
        <v>11</v>
      </c>
      <c r="S112" s="77">
        <f>IFERROR(VLOOKUP(B112,[1]DEN6!$H$3:$L$165,3,FALSE),0)</f>
        <v>12</v>
      </c>
      <c r="T112" s="77">
        <f>IFERROR(VLOOKUP(B112,[1]DEN6!$H$3:$L$165,4,FALSE),0)</f>
        <v>18</v>
      </c>
      <c r="U112" s="77"/>
      <c r="V112" s="77"/>
      <c r="W112" s="77"/>
      <c r="X112" s="77"/>
      <c r="Y112" s="77"/>
      <c r="Z112" s="77"/>
      <c r="AA112" s="77"/>
      <c r="AB112" s="77"/>
      <c r="AC112" s="77"/>
      <c r="AD112" s="12">
        <f t="shared" ref="AD112:AD123" si="73">SUM(R112:AC112)</f>
        <v>41</v>
      </c>
    </row>
    <row r="113" spans="1:30" ht="15" thickBot="1" x14ac:dyDescent="0.25">
      <c r="A113" s="75" t="s">
        <v>145</v>
      </c>
      <c r="B113" s="112" t="s">
        <v>134</v>
      </c>
      <c r="C113" s="53"/>
      <c r="D113" s="125"/>
      <c r="E113" s="64">
        <f>IFERROR(VLOOKUP(B113,[1]NUM6!$H$3:$L$136,2,FALSE),0)</f>
        <v>2</v>
      </c>
      <c r="F113" s="64">
        <f>IFERROR(VLOOKUP(B113,[1]NUM6!$H$3:$L$136,3,FALSE),0)</f>
        <v>0</v>
      </c>
      <c r="G113" s="64">
        <f>IFERROR(VLOOKUP(B113,[1]NUM6!$H$3:$L$136,4,FALSE),0)</f>
        <v>2</v>
      </c>
      <c r="H113" s="64"/>
      <c r="I113" s="64"/>
      <c r="J113" s="64"/>
      <c r="K113" s="64"/>
      <c r="L113" s="64"/>
      <c r="M113" s="64"/>
      <c r="N113" s="64"/>
      <c r="O113" s="64"/>
      <c r="P113" s="64"/>
      <c r="Q113" s="12">
        <f t="shared" si="72"/>
        <v>4</v>
      </c>
      <c r="R113" s="77">
        <f>IFERROR(VLOOKUP(B113,[1]DEN6!$H$3:$L$165,2,FALSE),0)</f>
        <v>29</v>
      </c>
      <c r="S113" s="77">
        <f>IFERROR(VLOOKUP(B113,[1]DEN6!$H$3:$L$165,3,FALSE),0)</f>
        <v>17</v>
      </c>
      <c r="T113" s="77">
        <f>IFERROR(VLOOKUP(B113,[1]DEN6!$H$3:$L$165,4,FALSE),0)</f>
        <v>41</v>
      </c>
      <c r="U113" s="77"/>
      <c r="V113" s="77"/>
      <c r="W113" s="77"/>
      <c r="X113" s="77"/>
      <c r="Y113" s="77"/>
      <c r="Z113" s="77"/>
      <c r="AA113" s="77"/>
      <c r="AB113" s="77"/>
      <c r="AC113" s="77"/>
      <c r="AD113" s="12">
        <f t="shared" si="73"/>
        <v>87</v>
      </c>
    </row>
    <row r="114" spans="1:30" ht="15" thickBot="1" x14ac:dyDescent="0.25">
      <c r="A114" s="75" t="s">
        <v>145</v>
      </c>
      <c r="B114" s="112" t="s">
        <v>135</v>
      </c>
      <c r="C114" s="53"/>
      <c r="D114" s="125"/>
      <c r="E114" s="64">
        <f>IFERROR(VLOOKUP(B114,[1]NUM6!$H$3:$L$136,2,FALSE),0)</f>
        <v>7</v>
      </c>
      <c r="F114" s="64">
        <f>IFERROR(VLOOKUP(B114,[1]NUM6!$H$3:$L$136,3,FALSE),0)</f>
        <v>12</v>
      </c>
      <c r="G114" s="64">
        <f>IFERROR(VLOOKUP(B114,[1]NUM6!$H$3:$L$136,4,FALSE),0)</f>
        <v>1</v>
      </c>
      <c r="H114" s="64"/>
      <c r="I114" s="64"/>
      <c r="J114" s="64"/>
      <c r="K114" s="64"/>
      <c r="L114" s="64"/>
      <c r="M114" s="64"/>
      <c r="N114" s="64"/>
      <c r="O114" s="64"/>
      <c r="P114" s="64"/>
      <c r="Q114" s="12">
        <f t="shared" si="72"/>
        <v>20</v>
      </c>
      <c r="R114" s="77">
        <f>IFERROR(VLOOKUP(B114,[1]DEN6!$H$3:$L$165,2,FALSE),0)</f>
        <v>49</v>
      </c>
      <c r="S114" s="77">
        <f>IFERROR(VLOOKUP(B114,[1]DEN6!$H$3:$L$165,3,FALSE),0)</f>
        <v>61</v>
      </c>
      <c r="T114" s="77">
        <f>IFERROR(VLOOKUP(B114,[1]DEN6!$H$3:$L$165,4,FALSE),0)</f>
        <v>20</v>
      </c>
      <c r="U114" s="77"/>
      <c r="V114" s="77"/>
      <c r="W114" s="77"/>
      <c r="X114" s="77"/>
      <c r="Y114" s="77"/>
      <c r="Z114" s="77"/>
      <c r="AA114" s="77"/>
      <c r="AB114" s="77"/>
      <c r="AC114" s="77"/>
      <c r="AD114" s="12">
        <f t="shared" si="73"/>
        <v>130</v>
      </c>
    </row>
    <row r="115" spans="1:30" ht="15" thickBot="1" x14ac:dyDescent="0.25">
      <c r="A115" s="75" t="s">
        <v>145</v>
      </c>
      <c r="B115" s="112" t="s">
        <v>136</v>
      </c>
      <c r="C115" s="53"/>
      <c r="D115" s="125"/>
      <c r="E115" s="64">
        <f>IFERROR(VLOOKUP(B115,[1]NUM6!$H$3:$L$136,2,FALSE),0)</f>
        <v>2</v>
      </c>
      <c r="F115" s="64">
        <f>IFERROR(VLOOKUP(B115,[1]NUM6!$H$3:$L$136,3,FALSE),0)</f>
        <v>0</v>
      </c>
      <c r="G115" s="64">
        <f>IFERROR(VLOOKUP(B115,[1]NUM6!$H$3:$L$136,4,FALSE),0)</f>
        <v>2</v>
      </c>
      <c r="H115" s="64"/>
      <c r="I115" s="64"/>
      <c r="J115" s="64"/>
      <c r="K115" s="64"/>
      <c r="L115" s="64"/>
      <c r="M115" s="64"/>
      <c r="N115" s="64"/>
      <c r="O115" s="64"/>
      <c r="P115" s="64"/>
      <c r="Q115" s="12">
        <f t="shared" si="72"/>
        <v>4</v>
      </c>
      <c r="R115" s="77">
        <f>IFERROR(VLOOKUP(B115,[1]DEN6!$H$3:$L$165,2,FALSE),0)</f>
        <v>28</v>
      </c>
      <c r="S115" s="77">
        <f>IFERROR(VLOOKUP(B115,[1]DEN6!$H$3:$L$165,3,FALSE),0)</f>
        <v>47</v>
      </c>
      <c r="T115" s="77">
        <f>IFERROR(VLOOKUP(B115,[1]DEN6!$H$3:$L$165,4,FALSE),0)</f>
        <v>30</v>
      </c>
      <c r="U115" s="77"/>
      <c r="V115" s="77"/>
      <c r="W115" s="77"/>
      <c r="X115" s="77"/>
      <c r="Y115" s="77"/>
      <c r="Z115" s="77"/>
      <c r="AA115" s="77"/>
      <c r="AB115" s="77"/>
      <c r="AC115" s="77"/>
      <c r="AD115" s="12">
        <f t="shared" si="73"/>
        <v>105</v>
      </c>
    </row>
    <row r="116" spans="1:30" ht="15" thickBot="1" x14ac:dyDescent="0.25">
      <c r="A116" s="75" t="s">
        <v>145</v>
      </c>
      <c r="B116" s="112" t="s">
        <v>137</v>
      </c>
      <c r="C116" s="53"/>
      <c r="D116" s="125"/>
      <c r="E116" s="64">
        <f>IFERROR(VLOOKUP(B116,[1]NUM6!$H$3:$L$136,2,FALSE),0)</f>
        <v>1</v>
      </c>
      <c r="F116" s="64">
        <f>IFERROR(VLOOKUP(B116,[1]NUM6!$H$3:$L$136,3,FALSE),0)</f>
        <v>0</v>
      </c>
      <c r="G116" s="64">
        <f>IFERROR(VLOOKUP(B116,[1]NUM6!$H$3:$L$136,4,FALSE),0)</f>
        <v>0</v>
      </c>
      <c r="H116" s="64"/>
      <c r="I116" s="64"/>
      <c r="J116" s="64"/>
      <c r="K116" s="64"/>
      <c r="L116" s="64"/>
      <c r="M116" s="64"/>
      <c r="N116" s="64"/>
      <c r="O116" s="64"/>
      <c r="P116" s="64"/>
      <c r="Q116" s="12">
        <f t="shared" si="72"/>
        <v>1</v>
      </c>
      <c r="R116" s="77">
        <f>IFERROR(VLOOKUP(B116,[1]DEN6!$H$3:$L$165,2,FALSE),0)</f>
        <v>50</v>
      </c>
      <c r="S116" s="77">
        <f>IFERROR(VLOOKUP(B116,[1]DEN6!$H$3:$L$165,3,FALSE),0)</f>
        <v>66</v>
      </c>
      <c r="T116" s="77">
        <f>IFERROR(VLOOKUP(B116,[1]DEN6!$H$3:$L$165,4,FALSE),0)</f>
        <v>59</v>
      </c>
      <c r="U116" s="77"/>
      <c r="V116" s="77"/>
      <c r="W116" s="77"/>
      <c r="X116" s="77"/>
      <c r="Y116" s="77"/>
      <c r="Z116" s="77"/>
      <c r="AA116" s="77"/>
      <c r="AB116" s="77"/>
      <c r="AC116" s="77"/>
      <c r="AD116" s="12">
        <f t="shared" si="73"/>
        <v>175</v>
      </c>
    </row>
    <row r="117" spans="1:30" ht="15" thickBot="1" x14ac:dyDescent="0.25">
      <c r="A117" s="75" t="s">
        <v>145</v>
      </c>
      <c r="B117" s="112" t="s">
        <v>138</v>
      </c>
      <c r="C117" s="53"/>
      <c r="D117" s="125"/>
      <c r="E117" s="64">
        <f>IFERROR(VLOOKUP(B117,[1]NUM6!$H$3:$L$136,2,FALSE),0)</f>
        <v>4</v>
      </c>
      <c r="F117" s="64">
        <f>IFERROR(VLOOKUP(B117,[1]NUM6!$H$3:$L$136,3,FALSE),0)</f>
        <v>1</v>
      </c>
      <c r="G117" s="64">
        <f>IFERROR(VLOOKUP(B117,[1]NUM6!$H$3:$L$136,4,FALSE),0)</f>
        <v>1</v>
      </c>
      <c r="H117" s="64"/>
      <c r="I117" s="64"/>
      <c r="J117" s="64"/>
      <c r="K117" s="64"/>
      <c r="L117" s="64"/>
      <c r="M117" s="64"/>
      <c r="N117" s="64"/>
      <c r="O117" s="64"/>
      <c r="P117" s="64"/>
      <c r="Q117" s="12">
        <f t="shared" si="72"/>
        <v>6</v>
      </c>
      <c r="R117" s="77">
        <f>IFERROR(VLOOKUP(B117,[1]DEN6!$H$3:$L$165,2,FALSE),0)</f>
        <v>32</v>
      </c>
      <c r="S117" s="77">
        <f>IFERROR(VLOOKUP(B117,[1]DEN6!$H$3:$L$165,3,FALSE),0)</f>
        <v>18</v>
      </c>
      <c r="T117" s="77">
        <f>IFERROR(VLOOKUP(B117,[1]DEN6!$H$3:$L$165,4,FALSE),0)</f>
        <v>22</v>
      </c>
      <c r="U117" s="77"/>
      <c r="V117" s="77"/>
      <c r="W117" s="77"/>
      <c r="X117" s="77"/>
      <c r="Y117" s="77"/>
      <c r="Z117" s="77"/>
      <c r="AA117" s="77"/>
      <c r="AB117" s="77"/>
      <c r="AC117" s="77"/>
      <c r="AD117" s="12">
        <f t="shared" si="73"/>
        <v>72</v>
      </c>
    </row>
    <row r="118" spans="1:30" ht="15" thickBot="1" x14ac:dyDescent="0.25">
      <c r="A118" s="75" t="s">
        <v>145</v>
      </c>
      <c r="B118" s="112" t="s">
        <v>139</v>
      </c>
      <c r="C118" s="53"/>
      <c r="D118" s="125"/>
      <c r="E118" s="64">
        <f>IFERROR(VLOOKUP(B118,[1]NUM6!$H$3:$L$136,2,FALSE),0)</f>
        <v>4</v>
      </c>
      <c r="F118" s="64">
        <f>IFERROR(VLOOKUP(B118,[1]NUM6!$H$3:$L$136,3,FALSE),0)</f>
        <v>2</v>
      </c>
      <c r="G118" s="64">
        <f>IFERROR(VLOOKUP(B118,[1]NUM6!$H$3:$L$136,4,FALSE),0)</f>
        <v>7</v>
      </c>
      <c r="H118" s="64"/>
      <c r="I118" s="64"/>
      <c r="J118" s="64"/>
      <c r="K118" s="64"/>
      <c r="L118" s="64"/>
      <c r="M118" s="64"/>
      <c r="N118" s="64"/>
      <c r="O118" s="64"/>
      <c r="P118" s="64"/>
      <c r="Q118" s="12">
        <f t="shared" si="72"/>
        <v>13</v>
      </c>
      <c r="R118" s="77">
        <f>IFERROR(VLOOKUP(B118,[1]DEN6!$H$3:$L$165,2,FALSE),0)</f>
        <v>54</v>
      </c>
      <c r="S118" s="77">
        <f>IFERROR(VLOOKUP(B118,[1]DEN6!$H$3:$L$165,3,FALSE),0)</f>
        <v>44</v>
      </c>
      <c r="T118" s="77">
        <f>IFERROR(VLOOKUP(B118,[1]DEN6!$H$3:$L$165,4,FALSE),0)</f>
        <v>43</v>
      </c>
      <c r="U118" s="77"/>
      <c r="V118" s="77"/>
      <c r="W118" s="77"/>
      <c r="X118" s="77"/>
      <c r="Y118" s="77"/>
      <c r="Z118" s="77"/>
      <c r="AA118" s="77"/>
      <c r="AB118" s="77"/>
      <c r="AC118" s="77"/>
      <c r="AD118" s="12">
        <f t="shared" si="73"/>
        <v>141</v>
      </c>
    </row>
    <row r="119" spans="1:30" ht="15" thickBot="1" x14ac:dyDescent="0.25">
      <c r="A119" s="75" t="s">
        <v>145</v>
      </c>
      <c r="B119" s="112" t="s">
        <v>140</v>
      </c>
      <c r="C119" s="53"/>
      <c r="D119" s="125"/>
      <c r="E119" s="64">
        <f>IFERROR(VLOOKUP(B119,[1]NUM6!$H$3:$L$136,2,FALSE),0)</f>
        <v>3</v>
      </c>
      <c r="F119" s="64">
        <f>IFERROR(VLOOKUP(B119,[1]NUM6!$H$3:$L$136,3,FALSE),0)</f>
        <v>46</v>
      </c>
      <c r="G119" s="64">
        <f>IFERROR(VLOOKUP(B119,[1]NUM6!$H$3:$L$136,4,FALSE),0)</f>
        <v>4</v>
      </c>
      <c r="H119" s="64"/>
      <c r="I119" s="64"/>
      <c r="J119" s="64"/>
      <c r="K119" s="64"/>
      <c r="L119" s="64"/>
      <c r="M119" s="64"/>
      <c r="N119" s="64"/>
      <c r="O119" s="64"/>
      <c r="P119" s="64"/>
      <c r="Q119" s="12">
        <f t="shared" si="72"/>
        <v>53</v>
      </c>
      <c r="R119" s="77">
        <f>IFERROR(VLOOKUP(B119,[1]DEN6!$H$3:$L$165,2,FALSE),0)</f>
        <v>66</v>
      </c>
      <c r="S119" s="77">
        <f>IFERROR(VLOOKUP(B119,[1]DEN6!$H$3:$L$165,3,FALSE),0)</f>
        <v>90</v>
      </c>
      <c r="T119" s="77">
        <f>IFERROR(VLOOKUP(B119,[1]DEN6!$H$3:$L$165,4,FALSE),0)</f>
        <v>24</v>
      </c>
      <c r="U119" s="77"/>
      <c r="V119" s="77"/>
      <c r="W119" s="77"/>
      <c r="X119" s="77"/>
      <c r="Y119" s="77"/>
      <c r="Z119" s="77"/>
      <c r="AA119" s="77"/>
      <c r="AB119" s="77"/>
      <c r="AC119" s="77"/>
      <c r="AD119" s="12">
        <f t="shared" si="73"/>
        <v>180</v>
      </c>
    </row>
    <row r="120" spans="1:30" ht="15" thickBot="1" x14ac:dyDescent="0.25">
      <c r="A120" s="75" t="s">
        <v>145</v>
      </c>
      <c r="B120" s="112" t="s">
        <v>141</v>
      </c>
      <c r="C120" s="53"/>
      <c r="D120" s="125"/>
      <c r="E120" s="64">
        <f>IFERROR(VLOOKUP(B120,[1]NUM6!$H$3:$L$136,2,FALSE),0)</f>
        <v>0</v>
      </c>
      <c r="F120" s="64">
        <f>IFERROR(VLOOKUP(B120,[1]NUM6!$H$3:$L$136,3,FALSE),0)</f>
        <v>4</v>
      </c>
      <c r="G120" s="64">
        <f>IFERROR(VLOOKUP(B120,[1]NUM6!$H$3:$L$136,4,FALSE),0)</f>
        <v>1</v>
      </c>
      <c r="H120" s="64"/>
      <c r="I120" s="64"/>
      <c r="J120" s="64"/>
      <c r="K120" s="64"/>
      <c r="L120" s="64"/>
      <c r="M120" s="64"/>
      <c r="N120" s="64"/>
      <c r="O120" s="64"/>
      <c r="P120" s="64"/>
      <c r="Q120" s="12">
        <f t="shared" si="72"/>
        <v>5</v>
      </c>
      <c r="R120" s="77">
        <f>IFERROR(VLOOKUP(B120,[1]DEN6!$H$3:$L$165,2,FALSE),0)</f>
        <v>75</v>
      </c>
      <c r="S120" s="77">
        <f>IFERROR(VLOOKUP(B120,[1]DEN6!$H$3:$L$165,3,FALSE),0)</f>
        <v>60</v>
      </c>
      <c r="T120" s="77">
        <f>IFERROR(VLOOKUP(B120,[1]DEN6!$H$3:$L$165,4,FALSE),0)</f>
        <v>39</v>
      </c>
      <c r="U120" s="77"/>
      <c r="V120" s="77"/>
      <c r="W120" s="77"/>
      <c r="X120" s="77"/>
      <c r="Y120" s="77"/>
      <c r="Z120" s="77"/>
      <c r="AA120" s="77"/>
      <c r="AB120" s="77"/>
      <c r="AC120" s="77"/>
      <c r="AD120" s="12">
        <f t="shared" si="73"/>
        <v>174</v>
      </c>
    </row>
    <row r="121" spans="1:30" ht="15" thickBot="1" x14ac:dyDescent="0.25">
      <c r="A121" s="75" t="s">
        <v>145</v>
      </c>
      <c r="B121" s="112" t="s">
        <v>142</v>
      </c>
      <c r="C121" s="53"/>
      <c r="D121" s="125"/>
      <c r="E121" s="64">
        <f>IFERROR(VLOOKUP(B121,[1]NUM6!$H$3:$L$136,2,FALSE),0)</f>
        <v>5</v>
      </c>
      <c r="F121" s="64">
        <f>IFERROR(VLOOKUP(B121,[1]NUM6!$H$3:$L$136,3,FALSE),0)</f>
        <v>0</v>
      </c>
      <c r="G121" s="64">
        <f>IFERROR(VLOOKUP(B121,[1]NUM6!$H$3:$L$136,4,FALSE),0)</f>
        <v>3</v>
      </c>
      <c r="H121" s="64"/>
      <c r="I121" s="64"/>
      <c r="J121" s="64"/>
      <c r="K121" s="64"/>
      <c r="L121" s="64"/>
      <c r="M121" s="64"/>
      <c r="N121" s="64"/>
      <c r="O121" s="64"/>
      <c r="P121" s="64"/>
      <c r="Q121" s="12">
        <f t="shared" si="72"/>
        <v>8</v>
      </c>
      <c r="R121" s="77">
        <f>IFERROR(VLOOKUP(B121,[1]DEN6!$H$3:$L$165,2,FALSE),0)</f>
        <v>47</v>
      </c>
      <c r="S121" s="77">
        <f>IFERROR(VLOOKUP(B121,[1]DEN6!$H$3:$L$165,3,FALSE),0)</f>
        <v>21</v>
      </c>
      <c r="T121" s="77">
        <f>IFERROR(VLOOKUP(B121,[1]DEN6!$H$3:$L$165,4,FALSE),0)</f>
        <v>24</v>
      </c>
      <c r="U121" s="77"/>
      <c r="V121" s="77"/>
      <c r="W121" s="77"/>
      <c r="X121" s="77"/>
      <c r="Y121" s="77"/>
      <c r="Z121" s="77"/>
      <c r="AA121" s="77"/>
      <c r="AB121" s="77"/>
      <c r="AC121" s="77"/>
      <c r="AD121" s="12">
        <f t="shared" si="73"/>
        <v>92</v>
      </c>
    </row>
    <row r="122" spans="1:30" ht="15" thickBot="1" x14ac:dyDescent="0.25">
      <c r="A122" s="75" t="s">
        <v>145</v>
      </c>
      <c r="B122" s="112" t="s">
        <v>143</v>
      </c>
      <c r="C122" s="53"/>
      <c r="D122" s="125"/>
      <c r="E122" s="64">
        <f>IFERROR(VLOOKUP(B122,[1]NUM6!$H$3:$L$136,2,FALSE),0)</f>
        <v>4</v>
      </c>
      <c r="F122" s="64">
        <f>IFERROR(VLOOKUP(B122,[1]NUM6!$H$3:$L$136,3,FALSE),0)</f>
        <v>3</v>
      </c>
      <c r="G122" s="64">
        <f>IFERROR(VLOOKUP(B122,[1]NUM6!$H$3:$L$136,4,FALSE),0)</f>
        <v>0</v>
      </c>
      <c r="H122" s="64"/>
      <c r="I122" s="64"/>
      <c r="J122" s="64"/>
      <c r="K122" s="64"/>
      <c r="L122" s="64"/>
      <c r="M122" s="64"/>
      <c r="N122" s="64"/>
      <c r="O122" s="64"/>
      <c r="P122" s="64"/>
      <c r="Q122" s="12">
        <f t="shared" si="72"/>
        <v>7</v>
      </c>
      <c r="R122" s="77">
        <f>IFERROR(VLOOKUP(B122,[1]DEN6!$H$3:$L$165,2,FALSE),0)</f>
        <v>75</v>
      </c>
      <c r="S122" s="77">
        <f>IFERROR(VLOOKUP(B122,[1]DEN6!$H$3:$L$165,3,FALSE),0)</f>
        <v>77</v>
      </c>
      <c r="T122" s="77">
        <f>IFERROR(VLOOKUP(B122,[1]DEN6!$H$3:$L$165,4,FALSE),0)</f>
        <v>20</v>
      </c>
      <c r="U122" s="77"/>
      <c r="V122" s="77"/>
      <c r="W122" s="77"/>
      <c r="X122" s="77"/>
      <c r="Y122" s="77"/>
      <c r="Z122" s="77"/>
      <c r="AA122" s="77"/>
      <c r="AB122" s="77"/>
      <c r="AC122" s="77"/>
      <c r="AD122" s="12">
        <f t="shared" si="73"/>
        <v>172</v>
      </c>
    </row>
    <row r="123" spans="1:30" ht="15" thickBot="1" x14ac:dyDescent="0.25">
      <c r="A123" s="75" t="s">
        <v>145</v>
      </c>
      <c r="B123" s="112" t="s">
        <v>144</v>
      </c>
      <c r="C123" s="53"/>
      <c r="D123" s="125"/>
      <c r="E123" s="64">
        <f>IFERROR(VLOOKUP(B123,[1]NUM6!$H$3:$L$136,2,FALSE),0)</f>
        <v>1</v>
      </c>
      <c r="F123" s="64">
        <f>IFERROR(VLOOKUP(B123,[1]NUM6!$H$3:$L$136,3,FALSE),0)</f>
        <v>1</v>
      </c>
      <c r="G123" s="64">
        <f>IFERROR(VLOOKUP(B123,[1]NUM6!$H$3:$L$136,4,FALSE),0)</f>
        <v>0</v>
      </c>
      <c r="H123" s="64"/>
      <c r="I123" s="64"/>
      <c r="J123" s="64"/>
      <c r="K123" s="64"/>
      <c r="L123" s="64"/>
      <c r="M123" s="64"/>
      <c r="N123" s="64"/>
      <c r="O123" s="64"/>
      <c r="P123" s="64"/>
      <c r="Q123" s="12">
        <f t="shared" si="72"/>
        <v>2</v>
      </c>
      <c r="R123" s="77">
        <f>IFERROR(VLOOKUP(B123,[1]DEN6!$H$3:$L$165,2,FALSE),0)</f>
        <v>34</v>
      </c>
      <c r="S123" s="77">
        <f>IFERROR(VLOOKUP(B123,[1]DEN6!$H$3:$L$165,3,FALSE),0)</f>
        <v>35</v>
      </c>
      <c r="T123" s="77">
        <f>IFERROR(VLOOKUP(B123,[1]DEN6!$H$3:$L$165,4,FALSE),0)</f>
        <v>33</v>
      </c>
      <c r="U123" s="77"/>
      <c r="V123" s="77"/>
      <c r="W123" s="77"/>
      <c r="X123" s="77"/>
      <c r="Y123" s="77"/>
      <c r="Z123" s="77"/>
      <c r="AA123" s="77"/>
      <c r="AB123" s="77"/>
      <c r="AC123" s="77"/>
      <c r="AD123" s="12">
        <f t="shared" si="73"/>
        <v>102</v>
      </c>
    </row>
    <row r="124" spans="1:30" ht="15" thickBot="1" x14ac:dyDescent="0.25">
      <c r="A124" s="308" t="s">
        <v>180</v>
      </c>
      <c r="B124" s="309"/>
      <c r="C124" s="181">
        <f>+Metas!J7/D124</f>
        <v>1.1947390243902438</v>
      </c>
      <c r="D124" s="14">
        <f>+Q124/AD124</f>
        <v>8.361658735554045E-2</v>
      </c>
      <c r="E124" s="46">
        <f>SUM(E112:E123)</f>
        <v>33</v>
      </c>
      <c r="F124" s="46">
        <f t="shared" ref="F124:H124" si="74">SUM(F112:F123)</f>
        <v>69</v>
      </c>
      <c r="G124" s="46">
        <f t="shared" si="74"/>
        <v>21</v>
      </c>
      <c r="H124" s="46">
        <f t="shared" si="74"/>
        <v>0</v>
      </c>
      <c r="I124" s="46">
        <f t="shared" ref="I124:J124" si="75">SUM(I112:I123)</f>
        <v>0</v>
      </c>
      <c r="J124" s="46">
        <f t="shared" si="75"/>
        <v>0</v>
      </c>
      <c r="K124" s="46">
        <f t="shared" ref="K124:L124" si="76">SUM(K112:K123)</f>
        <v>0</v>
      </c>
      <c r="L124" s="46">
        <f t="shared" si="76"/>
        <v>0</v>
      </c>
      <c r="M124" s="46">
        <f t="shared" ref="M124:N124" si="77">SUM(M112:M123)</f>
        <v>0</v>
      </c>
      <c r="N124" s="46">
        <f t="shared" si="77"/>
        <v>0</v>
      </c>
      <c r="O124" s="46">
        <f t="shared" ref="O124:P124" si="78">SUM(O112:O123)</f>
        <v>0</v>
      </c>
      <c r="P124" s="46">
        <f t="shared" si="78"/>
        <v>0</v>
      </c>
      <c r="Q124" s="9">
        <f>SUM(Q112:Q123)</f>
        <v>123</v>
      </c>
      <c r="R124" s="46">
        <f t="shared" ref="R124:U124" si="79">SUM(R112:R123)</f>
        <v>550</v>
      </c>
      <c r="S124" s="46">
        <f t="shared" si="79"/>
        <v>548</v>
      </c>
      <c r="T124" s="46">
        <f t="shared" si="79"/>
        <v>373</v>
      </c>
      <c r="U124" s="46">
        <f t="shared" si="79"/>
        <v>0</v>
      </c>
      <c r="V124" s="46">
        <f t="shared" ref="V124:W124" si="80">SUM(V112:V123)</f>
        <v>0</v>
      </c>
      <c r="W124" s="46">
        <f t="shared" si="80"/>
        <v>0</v>
      </c>
      <c r="X124" s="46">
        <f t="shared" ref="X124:Y124" si="81">SUM(X112:X123)</f>
        <v>0</v>
      </c>
      <c r="Y124" s="46">
        <f t="shared" si="81"/>
        <v>0</v>
      </c>
      <c r="Z124" s="46">
        <f t="shared" ref="Z124:AA124" si="82">SUM(Z112:Z123)</f>
        <v>0</v>
      </c>
      <c r="AA124" s="46">
        <f t="shared" si="82"/>
        <v>0</v>
      </c>
      <c r="AB124" s="46">
        <f t="shared" ref="AB124:AC124" si="83">SUM(AB112:AB123)</f>
        <v>0</v>
      </c>
      <c r="AC124" s="46">
        <f t="shared" si="83"/>
        <v>0</v>
      </c>
      <c r="AD124" s="9">
        <f>SUM(AD112:AD123)</f>
        <v>1471</v>
      </c>
    </row>
    <row r="125" spans="1:30" ht="15" thickBot="1" x14ac:dyDescent="0.25">
      <c r="A125" s="75" t="s">
        <v>159</v>
      </c>
      <c r="B125" s="112" t="s">
        <v>146</v>
      </c>
      <c r="C125" s="53"/>
      <c r="D125" s="125"/>
      <c r="E125" s="77">
        <f>IFERROR(VLOOKUP(B125,[1]NUM6!$H$3:$L$136,2,FALSE),0)</f>
        <v>134</v>
      </c>
      <c r="F125" s="77">
        <f>IFERROR(VLOOKUP(B125,[1]NUM6!$H$3:$L$136,3,FALSE),0)</f>
        <v>108</v>
      </c>
      <c r="G125" s="77">
        <f>IFERROR(VLOOKUP(B125,[1]NUM6!$H$3:$L$136,4,FALSE),0)</f>
        <v>113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12">
        <f t="shared" ref="Q125:Q137" si="84">SUM(E125:P125)</f>
        <v>355</v>
      </c>
      <c r="R125" s="77">
        <f>IFERROR(VLOOKUP(B125,[1]DEN6!$H$3:$L$165,2,FALSE),0)</f>
        <v>895</v>
      </c>
      <c r="S125" s="77">
        <f>IFERROR(VLOOKUP(B125,[1]DEN6!$H$3:$L$165,3,FALSE),0)</f>
        <v>867</v>
      </c>
      <c r="T125" s="77">
        <f>IFERROR(VLOOKUP(B125,[1]DEN6!$H$3:$L$165,4,FALSE),0)</f>
        <v>968</v>
      </c>
      <c r="U125" s="77"/>
      <c r="V125" s="77"/>
      <c r="W125" s="77"/>
      <c r="X125" s="77"/>
      <c r="Y125" s="77"/>
      <c r="Z125" s="77"/>
      <c r="AA125" s="77"/>
      <c r="AB125" s="77"/>
      <c r="AC125" s="77"/>
      <c r="AD125" s="12">
        <f t="shared" ref="AD125:AD137" si="85">SUM(R125:AC125)</f>
        <v>2730</v>
      </c>
    </row>
    <row r="126" spans="1:30" ht="15" thickBot="1" x14ac:dyDescent="0.25">
      <c r="A126" s="75" t="s">
        <v>159</v>
      </c>
      <c r="B126" s="112" t="s">
        <v>147</v>
      </c>
      <c r="C126" s="53"/>
      <c r="D126" s="125"/>
      <c r="E126" s="77">
        <f>IFERROR(VLOOKUP(B126,[1]NUM6!$H$3:$L$136,2,FALSE),0)</f>
        <v>38</v>
      </c>
      <c r="F126" s="77">
        <f>IFERROR(VLOOKUP(B126,[1]NUM6!$H$3:$L$136,3,FALSE),0)</f>
        <v>28</v>
      </c>
      <c r="G126" s="77">
        <f>IFERROR(VLOOKUP(B126,[1]NUM6!$H$3:$L$136,4,FALSE),0)</f>
        <v>16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12">
        <f t="shared" si="84"/>
        <v>82</v>
      </c>
      <c r="R126" s="77">
        <f>IFERROR(VLOOKUP(B126,[1]DEN6!$H$3:$L$165,2,FALSE),0)</f>
        <v>465</v>
      </c>
      <c r="S126" s="77">
        <f>IFERROR(VLOOKUP(B126,[1]DEN6!$H$3:$L$165,3,FALSE),0)</f>
        <v>239</v>
      </c>
      <c r="T126" s="77">
        <f>IFERROR(VLOOKUP(B126,[1]DEN6!$H$3:$L$165,4,FALSE),0)</f>
        <v>266</v>
      </c>
      <c r="U126" s="77"/>
      <c r="V126" s="77"/>
      <c r="W126" s="77"/>
      <c r="X126" s="77"/>
      <c r="Y126" s="77"/>
      <c r="Z126" s="77"/>
      <c r="AA126" s="77"/>
      <c r="AB126" s="77"/>
      <c r="AC126" s="77"/>
      <c r="AD126" s="12">
        <f t="shared" si="85"/>
        <v>970</v>
      </c>
    </row>
    <row r="127" spans="1:30" ht="15" thickBot="1" x14ac:dyDescent="0.25">
      <c r="A127" s="75" t="s">
        <v>159</v>
      </c>
      <c r="B127" s="112" t="s">
        <v>148</v>
      </c>
      <c r="C127" s="53"/>
      <c r="D127" s="125"/>
      <c r="E127" s="77">
        <f>IFERROR(VLOOKUP(B127,[1]NUM6!$H$3:$L$136,2,FALSE),0)</f>
        <v>10</v>
      </c>
      <c r="F127" s="77">
        <f>IFERROR(VLOOKUP(B127,[1]NUM6!$H$3:$L$136,3,FALSE),0)</f>
        <v>0</v>
      </c>
      <c r="G127" s="77">
        <f>IFERROR(VLOOKUP(B127,[1]NUM6!$H$3:$L$136,4,FALSE),0)</f>
        <v>3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12">
        <f t="shared" si="84"/>
        <v>13</v>
      </c>
      <c r="R127" s="77">
        <f>IFERROR(VLOOKUP(B127,[1]DEN6!$H$3:$L$165,2,FALSE),0)</f>
        <v>231</v>
      </c>
      <c r="S127" s="77">
        <f>IFERROR(VLOOKUP(B127,[1]DEN6!$H$3:$L$165,3,FALSE),0)</f>
        <v>5</v>
      </c>
      <c r="T127" s="77">
        <f>IFERROR(VLOOKUP(B127,[1]DEN6!$H$3:$L$165,4,FALSE),0)</f>
        <v>138</v>
      </c>
      <c r="U127" s="77"/>
      <c r="V127" s="77"/>
      <c r="W127" s="77"/>
      <c r="X127" s="77"/>
      <c r="Y127" s="77"/>
      <c r="Z127" s="77"/>
      <c r="AA127" s="77"/>
      <c r="AB127" s="77"/>
      <c r="AC127" s="77"/>
      <c r="AD127" s="12">
        <f t="shared" si="85"/>
        <v>374</v>
      </c>
    </row>
    <row r="128" spans="1:30" ht="15" thickBot="1" x14ac:dyDescent="0.25">
      <c r="A128" s="75" t="s">
        <v>159</v>
      </c>
      <c r="B128" s="112" t="s">
        <v>149</v>
      </c>
      <c r="C128" s="53"/>
      <c r="D128" s="125"/>
      <c r="E128" s="77">
        <f>IFERROR(VLOOKUP(B128,[1]NUM6!$H$3:$L$136,2,FALSE),0)</f>
        <v>51</v>
      </c>
      <c r="F128" s="77">
        <f>IFERROR(VLOOKUP(B128,[1]NUM6!$H$3:$L$136,3,FALSE),0)</f>
        <v>66</v>
      </c>
      <c r="G128" s="77">
        <f>IFERROR(VLOOKUP(B128,[1]NUM6!$H$3:$L$136,4,FALSE),0)</f>
        <v>103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12">
        <f t="shared" si="84"/>
        <v>220</v>
      </c>
      <c r="R128" s="77">
        <f>IFERROR(VLOOKUP(B128,[1]DEN6!$H$3:$L$165,2,FALSE),0)</f>
        <v>495</v>
      </c>
      <c r="S128" s="77">
        <f>IFERROR(VLOOKUP(B128,[1]DEN6!$H$3:$L$165,3,FALSE),0)</f>
        <v>736</v>
      </c>
      <c r="T128" s="77">
        <f>IFERROR(VLOOKUP(B128,[1]DEN6!$H$3:$L$165,4,FALSE),0)</f>
        <v>728</v>
      </c>
      <c r="U128" s="77"/>
      <c r="V128" s="77"/>
      <c r="W128" s="77"/>
      <c r="X128" s="77"/>
      <c r="Y128" s="77"/>
      <c r="Z128" s="77"/>
      <c r="AA128" s="77"/>
      <c r="AB128" s="77"/>
      <c r="AC128" s="77"/>
      <c r="AD128" s="12">
        <f t="shared" si="85"/>
        <v>1959</v>
      </c>
    </row>
    <row r="129" spans="1:30" ht="15" thickBot="1" x14ac:dyDescent="0.25">
      <c r="A129" s="75" t="s">
        <v>159</v>
      </c>
      <c r="B129" s="112" t="s">
        <v>150</v>
      </c>
      <c r="C129" s="53"/>
      <c r="D129" s="125"/>
      <c r="E129" s="77">
        <f>IFERROR(VLOOKUP(B129,[1]NUM6!$H$3:$L$136,2,FALSE),0)</f>
        <v>0</v>
      </c>
      <c r="F129" s="77">
        <f>IFERROR(VLOOKUP(B129,[1]NUM6!$H$3:$L$136,3,FALSE),0)</f>
        <v>0</v>
      </c>
      <c r="G129" s="77">
        <f>IFERROR(VLOOKUP(B129,[1]NUM6!$H$3:$L$136,4,FALSE),0)</f>
        <v>0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12">
        <f t="shared" si="84"/>
        <v>0</v>
      </c>
      <c r="R129" s="77">
        <f>IFERROR(VLOOKUP(B129,[1]DEN6!$H$3:$L$165,2,FALSE),0)</f>
        <v>26</v>
      </c>
      <c r="S129" s="77">
        <f>IFERROR(VLOOKUP(B129,[1]DEN6!$H$3:$L$165,3,FALSE),0)</f>
        <v>45</v>
      </c>
      <c r="T129" s="77">
        <f>IFERROR(VLOOKUP(B129,[1]DEN6!$H$3:$L$165,4,FALSE),0)</f>
        <v>53</v>
      </c>
      <c r="U129" s="77"/>
      <c r="V129" s="77"/>
      <c r="W129" s="77"/>
      <c r="X129" s="77"/>
      <c r="Y129" s="77"/>
      <c r="Z129" s="77"/>
      <c r="AA129" s="77"/>
      <c r="AB129" s="77"/>
      <c r="AC129" s="77"/>
      <c r="AD129" s="12">
        <f t="shared" si="85"/>
        <v>124</v>
      </c>
    </row>
    <row r="130" spans="1:30" ht="15" thickBot="1" x14ac:dyDescent="0.25">
      <c r="A130" s="75" t="s">
        <v>159</v>
      </c>
      <c r="B130" s="112" t="s">
        <v>151</v>
      </c>
      <c r="C130" s="53"/>
      <c r="D130" s="125"/>
      <c r="E130" s="77">
        <f>IFERROR(VLOOKUP(B130,[1]NUM6!$H$3:$L$136,2,FALSE),0)</f>
        <v>0</v>
      </c>
      <c r="F130" s="77">
        <f>IFERROR(VLOOKUP(B130,[1]NUM6!$H$3:$L$136,3,FALSE),0)</f>
        <v>0</v>
      </c>
      <c r="G130" s="77">
        <f>IFERROR(VLOOKUP(B130,[1]NUM6!$H$3:$L$136,4,FALSE),0)</f>
        <v>0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12">
        <f t="shared" si="84"/>
        <v>0</v>
      </c>
      <c r="R130" s="77">
        <f>IFERROR(VLOOKUP(B130,[1]DEN6!$H$3:$L$165,2,FALSE),0)</f>
        <v>23</v>
      </c>
      <c r="S130" s="77">
        <f>IFERROR(VLOOKUP(B130,[1]DEN6!$H$3:$L$165,3,FALSE),0)</f>
        <v>45</v>
      </c>
      <c r="T130" s="77">
        <f>IFERROR(VLOOKUP(B130,[1]DEN6!$H$3:$L$165,4,FALSE),0)</f>
        <v>13</v>
      </c>
      <c r="U130" s="77"/>
      <c r="V130" s="77"/>
      <c r="W130" s="77"/>
      <c r="X130" s="77"/>
      <c r="Y130" s="77"/>
      <c r="Z130" s="77"/>
      <c r="AA130" s="77"/>
      <c r="AB130" s="77"/>
      <c r="AC130" s="77"/>
      <c r="AD130" s="12">
        <f t="shared" si="85"/>
        <v>81</v>
      </c>
    </row>
    <row r="131" spans="1:30" ht="15" thickBot="1" x14ac:dyDescent="0.25">
      <c r="A131" s="75" t="s">
        <v>159</v>
      </c>
      <c r="B131" s="112" t="s">
        <v>152</v>
      </c>
      <c r="C131" s="53"/>
      <c r="D131" s="125"/>
      <c r="E131" s="77">
        <f>IFERROR(VLOOKUP(B131,[1]NUM6!$H$3:$L$136,2,FALSE),0)</f>
        <v>0</v>
      </c>
      <c r="F131" s="77">
        <f>IFERROR(VLOOKUP(B131,[1]NUM6!$H$3:$L$136,3,FALSE),0)</f>
        <v>0</v>
      </c>
      <c r="G131" s="77">
        <f>IFERROR(VLOOKUP(B131,[1]NUM6!$H$3:$L$136,4,FALSE),0)</f>
        <v>0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12">
        <f t="shared" si="84"/>
        <v>0</v>
      </c>
      <c r="R131" s="77">
        <f>IFERROR(VLOOKUP(B131,[1]DEN6!$H$3:$L$165,2,FALSE),0)</f>
        <v>20</v>
      </c>
      <c r="S131" s="77">
        <f>IFERROR(VLOOKUP(B131,[1]DEN6!$H$3:$L$165,3,FALSE),0)</f>
        <v>17</v>
      </c>
      <c r="T131" s="77">
        <f>IFERROR(VLOOKUP(B131,[1]DEN6!$H$3:$L$165,4,FALSE),0)</f>
        <v>122</v>
      </c>
      <c r="U131" s="77"/>
      <c r="V131" s="77"/>
      <c r="W131" s="77"/>
      <c r="X131" s="77"/>
      <c r="Y131" s="77"/>
      <c r="Z131" s="77"/>
      <c r="AA131" s="77"/>
      <c r="AB131" s="77"/>
      <c r="AC131" s="77"/>
      <c r="AD131" s="12">
        <f t="shared" si="85"/>
        <v>159</v>
      </c>
    </row>
    <row r="132" spans="1:30" ht="15" thickBot="1" x14ac:dyDescent="0.25">
      <c r="A132" s="75" t="s">
        <v>159</v>
      </c>
      <c r="B132" s="112" t="s">
        <v>153</v>
      </c>
      <c r="C132" s="53"/>
      <c r="D132" s="125"/>
      <c r="E132" s="77">
        <f>IFERROR(VLOOKUP(B132,[1]NUM6!$H$3:$L$136,2,FALSE),0)</f>
        <v>0</v>
      </c>
      <c r="F132" s="77">
        <f>IFERROR(VLOOKUP(B132,[1]NUM6!$H$3:$L$136,3,FALSE),0)</f>
        <v>0</v>
      </c>
      <c r="G132" s="77">
        <f>IFERROR(VLOOKUP(B132,[1]NUM6!$H$3:$L$136,4,FALSE),0)</f>
        <v>0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12">
        <f t="shared" si="84"/>
        <v>0</v>
      </c>
      <c r="R132" s="77">
        <f>IFERROR(VLOOKUP(B132,[1]DEN6!$H$3:$L$165,2,FALSE),0)</f>
        <v>40</v>
      </c>
      <c r="S132" s="77">
        <f>IFERROR(VLOOKUP(B132,[1]DEN6!$H$3:$L$165,3,FALSE),0)</f>
        <v>23</v>
      </c>
      <c r="T132" s="77">
        <f>IFERROR(VLOOKUP(B132,[1]DEN6!$H$3:$L$165,4,FALSE),0)</f>
        <v>35</v>
      </c>
      <c r="U132" s="77"/>
      <c r="V132" s="77"/>
      <c r="W132" s="77"/>
      <c r="X132" s="77"/>
      <c r="Y132" s="77"/>
      <c r="Z132" s="77"/>
      <c r="AA132" s="77"/>
      <c r="AB132" s="77"/>
      <c r="AC132" s="77"/>
      <c r="AD132" s="12">
        <f t="shared" si="85"/>
        <v>98</v>
      </c>
    </row>
    <row r="133" spans="1:30" ht="15" thickBot="1" x14ac:dyDescent="0.25">
      <c r="A133" s="75" t="s">
        <v>159</v>
      </c>
      <c r="B133" s="112" t="s">
        <v>154</v>
      </c>
      <c r="C133" s="53"/>
      <c r="D133" s="125"/>
      <c r="E133" s="77">
        <f>IFERROR(VLOOKUP(B133,[1]NUM6!$H$3:$L$136,2,FALSE),0)</f>
        <v>0</v>
      </c>
      <c r="F133" s="77">
        <f>IFERROR(VLOOKUP(B133,[1]NUM6!$H$3:$L$136,3,FALSE),0)</f>
        <v>0</v>
      </c>
      <c r="G133" s="77">
        <f>IFERROR(VLOOKUP(B133,[1]NUM6!$H$3:$L$136,4,FALSE),0)</f>
        <v>0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12">
        <f t="shared" si="84"/>
        <v>0</v>
      </c>
      <c r="R133" s="77">
        <f>IFERROR(VLOOKUP(B133,[1]DEN6!$H$3:$L$165,2,FALSE),0)</f>
        <v>37</v>
      </c>
      <c r="S133" s="77">
        <f>IFERROR(VLOOKUP(B133,[1]DEN6!$H$3:$L$165,3,FALSE),0)</f>
        <v>0</v>
      </c>
      <c r="T133" s="77">
        <f>IFERROR(VLOOKUP(B133,[1]DEN6!$H$3:$L$165,4,FALSE),0)</f>
        <v>69</v>
      </c>
      <c r="U133" s="77"/>
      <c r="V133" s="77"/>
      <c r="W133" s="77"/>
      <c r="X133" s="77"/>
      <c r="Y133" s="77"/>
      <c r="Z133" s="77"/>
      <c r="AA133" s="77"/>
      <c r="AB133" s="77"/>
      <c r="AC133" s="77"/>
      <c r="AD133" s="12">
        <f t="shared" si="85"/>
        <v>106</v>
      </c>
    </row>
    <row r="134" spans="1:30" ht="15" thickBot="1" x14ac:dyDescent="0.25">
      <c r="A134" s="75" t="s">
        <v>159</v>
      </c>
      <c r="B134" s="112" t="s">
        <v>155</v>
      </c>
      <c r="C134" s="53"/>
      <c r="D134" s="125"/>
      <c r="E134" s="77">
        <f>IFERROR(VLOOKUP(B134,[1]NUM6!$H$3:$L$136,2,FALSE),0)</f>
        <v>0</v>
      </c>
      <c r="F134" s="77">
        <f>IFERROR(VLOOKUP(B134,[1]NUM6!$H$3:$L$136,3,FALSE),0)</f>
        <v>0</v>
      </c>
      <c r="G134" s="77">
        <f>IFERROR(VLOOKUP(B134,[1]NUM6!$H$3:$L$136,4,FALSE),0)</f>
        <v>0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12">
        <f t="shared" si="84"/>
        <v>0</v>
      </c>
      <c r="R134" s="77">
        <f>IFERROR(VLOOKUP(B134,[1]DEN6!$H$3:$L$165,2,FALSE),0)</f>
        <v>22</v>
      </c>
      <c r="S134" s="77">
        <f>IFERROR(VLOOKUP(B134,[1]DEN6!$H$3:$L$165,3,FALSE),0)</f>
        <v>77</v>
      </c>
      <c r="T134" s="77">
        <f>IFERROR(VLOOKUP(B134,[1]DEN6!$H$3:$L$165,4,FALSE),0)</f>
        <v>71</v>
      </c>
      <c r="U134" s="77"/>
      <c r="V134" s="77"/>
      <c r="W134" s="77"/>
      <c r="X134" s="77"/>
      <c r="Y134" s="77"/>
      <c r="Z134" s="77"/>
      <c r="AA134" s="77"/>
      <c r="AB134" s="77"/>
      <c r="AC134" s="77"/>
      <c r="AD134" s="12">
        <f t="shared" si="85"/>
        <v>170</v>
      </c>
    </row>
    <row r="135" spans="1:30" ht="15" thickBot="1" x14ac:dyDescent="0.25">
      <c r="A135" s="75" t="s">
        <v>159</v>
      </c>
      <c r="B135" s="112" t="s">
        <v>156</v>
      </c>
      <c r="C135" s="53"/>
      <c r="D135" s="125"/>
      <c r="E135" s="77">
        <f>IFERROR(VLOOKUP(B135,[1]NUM6!$H$3:$L$136,2,FALSE),0)</f>
        <v>0</v>
      </c>
      <c r="F135" s="77">
        <f>IFERROR(VLOOKUP(B135,[1]NUM6!$H$3:$L$136,3,FALSE),0)</f>
        <v>0</v>
      </c>
      <c r="G135" s="77">
        <f>IFERROR(VLOOKUP(B135,[1]NUM6!$H$3:$L$136,4,FALSE),0)</f>
        <v>0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12">
        <f t="shared" si="84"/>
        <v>0</v>
      </c>
      <c r="R135" s="77">
        <f>IFERROR(VLOOKUP(B135,[1]DEN6!$H$3:$L$165,2,FALSE),0)</f>
        <v>105</v>
      </c>
      <c r="S135" s="77">
        <f>IFERROR(VLOOKUP(B135,[1]DEN6!$H$3:$L$165,3,FALSE),0)</f>
        <v>0</v>
      </c>
      <c r="T135" s="77">
        <f>IFERROR(VLOOKUP(B135,[1]DEN6!$H$3:$L$165,4,FALSE),0)</f>
        <v>62</v>
      </c>
      <c r="U135" s="77"/>
      <c r="V135" s="77"/>
      <c r="W135" s="77"/>
      <c r="X135" s="77"/>
      <c r="Y135" s="77"/>
      <c r="Z135" s="77"/>
      <c r="AA135" s="77"/>
      <c r="AB135" s="77"/>
      <c r="AC135" s="77"/>
      <c r="AD135" s="12">
        <f t="shared" si="85"/>
        <v>167</v>
      </c>
    </row>
    <row r="136" spans="1:30" ht="15" thickBot="1" x14ac:dyDescent="0.25">
      <c r="A136" s="75" t="s">
        <v>159</v>
      </c>
      <c r="B136" s="112" t="s">
        <v>157</v>
      </c>
      <c r="C136" s="53"/>
      <c r="D136" s="125"/>
      <c r="E136" s="77">
        <f>IFERROR(VLOOKUP(B136,[1]NUM6!$H$3:$L$136,2,FALSE),0)</f>
        <v>0</v>
      </c>
      <c r="F136" s="77">
        <f>IFERROR(VLOOKUP(B136,[1]NUM6!$H$3:$L$136,3,FALSE),0)</f>
        <v>0</v>
      </c>
      <c r="G136" s="77">
        <f>IFERROR(VLOOKUP(B136,[1]NUM6!$H$3:$L$136,4,FALSE),0)</f>
        <v>0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12">
        <f t="shared" si="84"/>
        <v>0</v>
      </c>
      <c r="R136" s="77">
        <f>IFERROR(VLOOKUP(B136,[1]DEN6!$H$3:$L$165,2,FALSE),0)</f>
        <v>14</v>
      </c>
      <c r="S136" s="77">
        <f>IFERROR(VLOOKUP(B136,[1]DEN6!$H$3:$L$165,3,FALSE),0)</f>
        <v>0</v>
      </c>
      <c r="T136" s="77">
        <f>IFERROR(VLOOKUP(B136,[1]DEN6!$H$3:$L$165,4,FALSE),0)</f>
        <v>34</v>
      </c>
      <c r="U136" s="77"/>
      <c r="V136" s="77"/>
      <c r="W136" s="77"/>
      <c r="X136" s="77"/>
      <c r="Y136" s="77"/>
      <c r="Z136" s="77"/>
      <c r="AA136" s="77"/>
      <c r="AB136" s="77"/>
      <c r="AC136" s="77"/>
      <c r="AD136" s="12">
        <f t="shared" si="85"/>
        <v>48</v>
      </c>
    </row>
    <row r="137" spans="1:30" ht="15" thickBot="1" x14ac:dyDescent="0.25">
      <c r="A137" s="75" t="s">
        <v>159</v>
      </c>
      <c r="B137" s="112" t="s">
        <v>158</v>
      </c>
      <c r="C137" s="53"/>
      <c r="D137" s="125"/>
      <c r="E137" s="77">
        <f>IFERROR(VLOOKUP(B137,[1]NUM6!$H$3:$L$136,2,FALSE),0)</f>
        <v>0</v>
      </c>
      <c r="F137" s="77">
        <f>IFERROR(VLOOKUP(B137,[1]NUM6!$H$3:$L$136,3,FALSE),0)</f>
        <v>0</v>
      </c>
      <c r="G137" s="77">
        <f>IFERROR(VLOOKUP(B137,[1]NUM6!$H$3:$L$136,4,FALSE),0)</f>
        <v>0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12">
        <f t="shared" si="84"/>
        <v>0</v>
      </c>
      <c r="R137" s="77">
        <f>IFERROR(VLOOKUP(B137,[1]DEN6!$H$3:$L$165,2,FALSE),0)</f>
        <v>0</v>
      </c>
      <c r="S137" s="77">
        <f>IFERROR(VLOOKUP(B137,[1]DEN6!$H$3:$L$165,3,FALSE),0)</f>
        <v>0</v>
      </c>
      <c r="T137" s="77">
        <f>IFERROR(VLOOKUP(B137,[1]DEN6!$H$3:$L$165,4,FALSE),0)</f>
        <v>19</v>
      </c>
      <c r="U137" s="77"/>
      <c r="V137" s="77"/>
      <c r="W137" s="77"/>
      <c r="X137" s="77"/>
      <c r="Y137" s="77"/>
      <c r="Z137" s="77"/>
      <c r="AA137" s="77"/>
      <c r="AB137" s="77"/>
      <c r="AC137" s="77"/>
      <c r="AD137" s="12">
        <f t="shared" si="85"/>
        <v>19</v>
      </c>
    </row>
    <row r="138" spans="1:30" ht="24" customHeight="1" thickBot="1" x14ac:dyDescent="0.25">
      <c r="A138" s="308" t="s">
        <v>181</v>
      </c>
      <c r="B138" s="309"/>
      <c r="C138" s="181">
        <f>+Metas!J12/D138</f>
        <v>1.0444768656716417</v>
      </c>
      <c r="D138" s="14">
        <f>+Q138/AD138</f>
        <v>9.5645967166309784E-2</v>
      </c>
      <c r="E138" s="46">
        <f>SUM(E125:E137)</f>
        <v>233</v>
      </c>
      <c r="F138" s="46">
        <f t="shared" ref="F138:H138" si="86">SUM(F125:F137)</f>
        <v>202</v>
      </c>
      <c r="G138" s="46">
        <f t="shared" si="86"/>
        <v>235</v>
      </c>
      <c r="H138" s="46">
        <f t="shared" si="86"/>
        <v>0</v>
      </c>
      <c r="I138" s="46">
        <f t="shared" ref="I138:J138" si="87">SUM(I125:I137)</f>
        <v>0</v>
      </c>
      <c r="J138" s="46">
        <f t="shared" si="87"/>
        <v>0</v>
      </c>
      <c r="K138" s="46">
        <f t="shared" ref="K138:L138" si="88">SUM(K125:K137)</f>
        <v>0</v>
      </c>
      <c r="L138" s="46">
        <f t="shared" si="88"/>
        <v>0</v>
      </c>
      <c r="M138" s="46">
        <f t="shared" ref="M138:N138" si="89">SUM(M125:M137)</f>
        <v>0</v>
      </c>
      <c r="N138" s="46">
        <f t="shared" si="89"/>
        <v>0</v>
      </c>
      <c r="O138" s="46">
        <f t="shared" ref="O138:P138" si="90">SUM(O125:O137)</f>
        <v>0</v>
      </c>
      <c r="P138" s="46">
        <f t="shared" si="90"/>
        <v>0</v>
      </c>
      <c r="Q138" s="9">
        <f>SUM(Q125:Q137)</f>
        <v>670</v>
      </c>
      <c r="R138" s="46">
        <f t="shared" ref="R138:U138" si="91">SUM(R125:R137)</f>
        <v>2373</v>
      </c>
      <c r="S138" s="46">
        <f t="shared" si="91"/>
        <v>2054</v>
      </c>
      <c r="T138" s="46">
        <f t="shared" si="91"/>
        <v>2578</v>
      </c>
      <c r="U138" s="46">
        <f t="shared" si="91"/>
        <v>0</v>
      </c>
      <c r="V138" s="46">
        <f t="shared" ref="V138:W138" si="92">SUM(V125:V137)</f>
        <v>0</v>
      </c>
      <c r="W138" s="46">
        <f t="shared" si="92"/>
        <v>0</v>
      </c>
      <c r="X138" s="46">
        <f t="shared" ref="X138:Y138" si="93">SUM(X125:X137)</f>
        <v>0</v>
      </c>
      <c r="Y138" s="46">
        <f t="shared" si="93"/>
        <v>0</v>
      </c>
      <c r="Z138" s="46">
        <f t="shared" ref="Z138:AA138" si="94">SUM(Z125:Z137)</f>
        <v>0</v>
      </c>
      <c r="AA138" s="46">
        <f t="shared" si="94"/>
        <v>0</v>
      </c>
      <c r="AB138" s="46">
        <f t="shared" ref="AB138:AC138" si="95">SUM(AB125:AB137)</f>
        <v>0</v>
      </c>
      <c r="AC138" s="46">
        <f t="shared" si="95"/>
        <v>0</v>
      </c>
      <c r="AD138" s="9">
        <f>SUM(AD125:AD137)</f>
        <v>7005</v>
      </c>
    </row>
    <row r="139" spans="1:30" ht="15" thickBot="1" x14ac:dyDescent="0.25">
      <c r="A139" s="75" t="s">
        <v>164</v>
      </c>
      <c r="B139" s="112" t="s">
        <v>160</v>
      </c>
      <c r="C139" s="53"/>
      <c r="D139" s="125"/>
      <c r="E139" s="77">
        <f>IFERROR(VLOOKUP(B139,[1]NUM6!$H$3:$L$136,2,FALSE),0)</f>
        <v>120</v>
      </c>
      <c r="F139" s="77">
        <f>IFERROR(VLOOKUP(B139,[1]NUM6!$H$3:$L$136,3,FALSE),0)</f>
        <v>65</v>
      </c>
      <c r="G139" s="77">
        <f>IFERROR(VLOOKUP(B139,[1]NUM6!$H$3:$L$136,4,FALSE),0)</f>
        <v>56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12">
        <f>SUM(E139:P139)</f>
        <v>241</v>
      </c>
      <c r="R139" s="77">
        <f>IFERROR(VLOOKUP(B139,[1]DEN6!$H$3:$L$165,2,FALSE),0)</f>
        <v>1352</v>
      </c>
      <c r="S139" s="77">
        <f>IFERROR(VLOOKUP(B139,[1]DEN6!$H$3:$L$165,3,FALSE),0)</f>
        <v>372</v>
      </c>
      <c r="T139" s="77">
        <f>IFERROR(VLOOKUP(B139,[1]DEN6!$H$3:$L$165,4,FALSE),0)</f>
        <v>686</v>
      </c>
      <c r="U139" s="77"/>
      <c r="V139" s="77"/>
      <c r="W139" s="77"/>
      <c r="X139" s="77"/>
      <c r="Y139" s="77"/>
      <c r="Z139" s="77"/>
      <c r="AA139" s="77"/>
      <c r="AB139" s="77"/>
      <c r="AC139" s="77"/>
      <c r="AD139" s="12">
        <f>SUM(R139:AC139)</f>
        <v>2410</v>
      </c>
    </row>
    <row r="140" spans="1:30" ht="15" thickBot="1" x14ac:dyDescent="0.25">
      <c r="A140" s="75" t="s">
        <v>164</v>
      </c>
      <c r="B140" s="112" t="s">
        <v>161</v>
      </c>
      <c r="C140" s="53"/>
      <c r="D140" s="125"/>
      <c r="E140" s="77">
        <f>IFERROR(VLOOKUP(B140,[1]NUM6!$H$3:$L$136,2,FALSE),0)</f>
        <v>0</v>
      </c>
      <c r="F140" s="77">
        <f>IFERROR(VLOOKUP(B140,[1]NUM6!$H$3:$L$136,3,FALSE),0)</f>
        <v>0</v>
      </c>
      <c r="G140" s="77">
        <f>IFERROR(VLOOKUP(B140,[1]NUM6!$H$3:$L$136,4,FALSE),0)</f>
        <v>0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12">
        <f>SUM(E140:P140)</f>
        <v>0</v>
      </c>
      <c r="R140" s="77">
        <f>IFERROR(VLOOKUP(B140,[1]DEN6!$H$3:$L$165,2,FALSE),0)</f>
        <v>37</v>
      </c>
      <c r="S140" s="77">
        <f>IFERROR(VLOOKUP(B140,[1]DEN6!$H$3:$L$165,3,FALSE),0)</f>
        <v>42</v>
      </c>
      <c r="T140" s="77">
        <f>IFERROR(VLOOKUP(B140,[1]DEN6!$H$3:$L$165,4,FALSE),0)</f>
        <v>19</v>
      </c>
      <c r="U140" s="77"/>
      <c r="V140" s="77"/>
      <c r="W140" s="77"/>
      <c r="X140" s="77"/>
      <c r="Y140" s="77"/>
      <c r="Z140" s="77"/>
      <c r="AA140" s="77"/>
      <c r="AB140" s="77"/>
      <c r="AC140" s="77"/>
      <c r="AD140" s="12">
        <f>SUM(R140:AC140)</f>
        <v>98</v>
      </c>
    </row>
    <row r="141" spans="1:30" ht="15" thickBot="1" x14ac:dyDescent="0.25">
      <c r="A141" s="75" t="s">
        <v>164</v>
      </c>
      <c r="B141" s="112" t="s">
        <v>162</v>
      </c>
      <c r="C141" s="53"/>
      <c r="D141" s="125"/>
      <c r="E141" s="77">
        <f>IFERROR(VLOOKUP(B141,[1]NUM6!$H$3:$L$136,2,FALSE),0)</f>
        <v>0</v>
      </c>
      <c r="F141" s="77">
        <f>IFERROR(VLOOKUP(B141,[1]NUM6!$H$3:$L$136,3,FALSE),0)</f>
        <v>0</v>
      </c>
      <c r="G141" s="77">
        <f>IFERROR(VLOOKUP(B141,[1]NUM6!$H$3:$L$136,4,FALSE),0)</f>
        <v>0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12">
        <f>SUM(E141:P141)</f>
        <v>0</v>
      </c>
      <c r="R141" s="77">
        <f>IFERROR(VLOOKUP(B141,[1]DEN6!$H$3:$L$165,2,FALSE),0)</f>
        <v>7</v>
      </c>
      <c r="S141" s="77">
        <f>IFERROR(VLOOKUP(B141,[1]DEN6!$H$3:$L$165,3,FALSE),0)</f>
        <v>35</v>
      </c>
      <c r="T141" s="77">
        <f>IFERROR(VLOOKUP(B141,[1]DEN6!$H$3:$L$165,4,FALSE),0)</f>
        <v>23</v>
      </c>
      <c r="U141" s="77"/>
      <c r="V141" s="77"/>
      <c r="W141" s="77"/>
      <c r="X141" s="77"/>
      <c r="Y141" s="77"/>
      <c r="Z141" s="77"/>
      <c r="AA141" s="77"/>
      <c r="AB141" s="77"/>
      <c r="AC141" s="77"/>
      <c r="AD141" s="12">
        <f>SUM(R141:AC141)</f>
        <v>65</v>
      </c>
    </row>
    <row r="142" spans="1:30" ht="15" thickBot="1" x14ac:dyDescent="0.25">
      <c r="A142" s="75" t="s">
        <v>164</v>
      </c>
      <c r="B142" s="112" t="s">
        <v>163</v>
      </c>
      <c r="C142" s="53"/>
      <c r="D142" s="125"/>
      <c r="E142" s="77">
        <f>IFERROR(VLOOKUP(B142,[1]NUM6!$H$3:$L$136,2,FALSE),0)</f>
        <v>0</v>
      </c>
      <c r="F142" s="77">
        <f>IFERROR(VLOOKUP(B142,[1]NUM6!$H$3:$L$136,3,FALSE),0)</f>
        <v>0</v>
      </c>
      <c r="G142" s="77">
        <f>IFERROR(VLOOKUP(B142,[1]NUM6!$H$3:$L$136,4,FALSE),0)</f>
        <v>0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12">
        <f>SUM(E142:P142)</f>
        <v>0</v>
      </c>
      <c r="R142" s="77">
        <f>IFERROR(VLOOKUP(B142,[1]DEN6!$H$3:$L$165,2,FALSE),0)</f>
        <v>18</v>
      </c>
      <c r="S142" s="77">
        <f>IFERROR(VLOOKUP(B142,[1]DEN6!$H$3:$L$165,3,FALSE),0)</f>
        <v>17</v>
      </c>
      <c r="T142" s="77">
        <f>IFERROR(VLOOKUP(B142,[1]DEN6!$H$3:$L$165,4,FALSE),0)</f>
        <v>43</v>
      </c>
      <c r="U142" s="77"/>
      <c r="V142" s="77"/>
      <c r="W142" s="77"/>
      <c r="X142" s="77"/>
      <c r="Y142" s="77"/>
      <c r="Z142" s="77"/>
      <c r="AA142" s="77"/>
      <c r="AB142" s="77"/>
      <c r="AC142" s="77"/>
      <c r="AD142" s="12">
        <f>SUM(R142:AC142)</f>
        <v>78</v>
      </c>
    </row>
    <row r="143" spans="1:30" ht="15" thickBot="1" x14ac:dyDescent="0.25">
      <c r="A143" s="308" t="s">
        <v>182</v>
      </c>
      <c r="B143" s="309"/>
      <c r="C143" s="181">
        <f>+Metas!J14/D143</f>
        <v>1.0989</v>
      </c>
      <c r="D143" s="14">
        <f>+Q143/AD143</f>
        <v>9.0909090909090912E-2</v>
      </c>
      <c r="E143" s="46">
        <f>SUM(E139:E142)</f>
        <v>120</v>
      </c>
      <c r="F143" s="46">
        <f t="shared" ref="F143:H143" si="96">SUM(F139:F142)</f>
        <v>65</v>
      </c>
      <c r="G143" s="46">
        <f t="shared" si="96"/>
        <v>56</v>
      </c>
      <c r="H143" s="46">
        <f t="shared" si="96"/>
        <v>0</v>
      </c>
      <c r="I143" s="46">
        <f t="shared" ref="I143:J143" si="97">SUM(I139:I142)</f>
        <v>0</v>
      </c>
      <c r="J143" s="46">
        <f t="shared" si="97"/>
        <v>0</v>
      </c>
      <c r="K143" s="46">
        <f t="shared" ref="K143:L143" si="98">SUM(K139:K142)</f>
        <v>0</v>
      </c>
      <c r="L143" s="46">
        <f t="shared" si="98"/>
        <v>0</v>
      </c>
      <c r="M143" s="46">
        <f t="shared" ref="M143:N143" si="99">SUM(M139:M142)</f>
        <v>0</v>
      </c>
      <c r="N143" s="46">
        <f t="shared" si="99"/>
        <v>0</v>
      </c>
      <c r="O143" s="46">
        <f t="shared" ref="O143:P143" si="100">SUM(O139:O142)</f>
        <v>0</v>
      </c>
      <c r="P143" s="46">
        <f t="shared" si="100"/>
        <v>0</v>
      </c>
      <c r="Q143" s="9">
        <f>SUM(Q139:Q142)</f>
        <v>241</v>
      </c>
      <c r="R143" s="46">
        <f t="shared" ref="R143:U143" si="101">SUM(R139:R142)</f>
        <v>1414</v>
      </c>
      <c r="S143" s="46">
        <f t="shared" si="101"/>
        <v>466</v>
      </c>
      <c r="T143" s="46">
        <f t="shared" si="101"/>
        <v>771</v>
      </c>
      <c r="U143" s="46">
        <f t="shared" si="101"/>
        <v>0</v>
      </c>
      <c r="V143" s="46">
        <f t="shared" ref="V143:W143" si="102">SUM(V139:V142)</f>
        <v>0</v>
      </c>
      <c r="W143" s="46">
        <f t="shared" si="102"/>
        <v>0</v>
      </c>
      <c r="X143" s="46">
        <f t="shared" ref="X143:Y143" si="103">SUM(X139:X142)</f>
        <v>0</v>
      </c>
      <c r="Y143" s="46">
        <f t="shared" si="103"/>
        <v>0</v>
      </c>
      <c r="Z143" s="46">
        <f t="shared" ref="Z143:AA143" si="104">SUM(Z139:Z142)</f>
        <v>0</v>
      </c>
      <c r="AA143" s="46">
        <f t="shared" si="104"/>
        <v>0</v>
      </c>
      <c r="AB143" s="46">
        <f t="shared" ref="AB143:AC143" si="105">SUM(AB139:AB142)</f>
        <v>0</v>
      </c>
      <c r="AC143" s="46">
        <f t="shared" si="105"/>
        <v>0</v>
      </c>
      <c r="AD143" s="9">
        <f>SUM(AD139:AD142)</f>
        <v>2651</v>
      </c>
    </row>
    <row r="144" spans="1:30" ht="15" thickBot="1" x14ac:dyDescent="0.25">
      <c r="A144" s="75" t="s">
        <v>172</v>
      </c>
      <c r="B144" s="112" t="s">
        <v>165</v>
      </c>
      <c r="C144" s="53"/>
      <c r="D144" s="125"/>
      <c r="E144" s="77">
        <f>IFERROR(VLOOKUP(B144,[1]NUM6!$H$3:$L$136,2,FALSE),0)</f>
        <v>7</v>
      </c>
      <c r="F144" s="77">
        <f>IFERROR(VLOOKUP(B144,[1]NUM6!$H$3:$L$136,3,FALSE),0)</f>
        <v>14</v>
      </c>
      <c r="G144" s="77">
        <f>IFERROR(VLOOKUP(B144,[1]NUM6!$H$3:$L$136,4,FALSE),0)</f>
        <v>10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12">
        <f t="shared" ref="Q144:Q149" si="106">SUM(E144:P144)</f>
        <v>31</v>
      </c>
      <c r="R144" s="77">
        <f>IFERROR(VLOOKUP(B144,[1]DEN6!$H$3:$L$165,2,FALSE),0)</f>
        <v>225</v>
      </c>
      <c r="S144" s="77">
        <f>IFERROR(VLOOKUP(B144,[1]DEN6!$H$3:$L$165,3,FALSE),0)</f>
        <v>234</v>
      </c>
      <c r="T144" s="77">
        <f>IFERROR(VLOOKUP(B144,[1]DEN6!$H$3:$L$165,4,FALSE),0)</f>
        <v>147</v>
      </c>
      <c r="U144" s="77"/>
      <c r="V144" s="77"/>
      <c r="W144" s="77"/>
      <c r="X144" s="77"/>
      <c r="Y144" s="77"/>
      <c r="Z144" s="77"/>
      <c r="AA144" s="77"/>
      <c r="AB144" s="77"/>
      <c r="AC144" s="77"/>
      <c r="AD144" s="12">
        <f t="shared" ref="AD144:AD150" si="107">SUM(R144:AC144)</f>
        <v>606</v>
      </c>
    </row>
    <row r="145" spans="1:30" ht="15" thickBot="1" x14ac:dyDescent="0.25">
      <c r="A145" s="75" t="s">
        <v>172</v>
      </c>
      <c r="B145" s="112" t="s">
        <v>166</v>
      </c>
      <c r="C145" s="53"/>
      <c r="D145" s="125"/>
      <c r="E145" s="77">
        <f>IFERROR(VLOOKUP(B145,[1]NUM6!$H$3:$L$136,2,FALSE),0)</f>
        <v>2</v>
      </c>
      <c r="F145" s="77">
        <f>IFERROR(VLOOKUP(B145,[1]NUM6!$H$3:$L$136,3,FALSE),0)</f>
        <v>0</v>
      </c>
      <c r="G145" s="77">
        <f>IFERROR(VLOOKUP(B145,[1]NUM6!$H$3:$L$136,4,FALSE),0)</f>
        <v>1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12">
        <f t="shared" si="106"/>
        <v>3</v>
      </c>
      <c r="R145" s="77">
        <f>IFERROR(VLOOKUP(B145,[1]DEN6!$H$3:$L$165,2,FALSE),0)</f>
        <v>17</v>
      </c>
      <c r="S145" s="77">
        <f>IFERROR(VLOOKUP(B145,[1]DEN6!$H$3:$L$165,3,FALSE),0)</f>
        <v>7</v>
      </c>
      <c r="T145" s="77">
        <f>IFERROR(VLOOKUP(B145,[1]DEN6!$H$3:$L$165,4,FALSE),0)</f>
        <v>21</v>
      </c>
      <c r="U145" s="77"/>
      <c r="V145" s="77"/>
      <c r="W145" s="77"/>
      <c r="X145" s="77"/>
      <c r="Y145" s="77"/>
      <c r="Z145" s="77"/>
      <c r="AA145" s="77"/>
      <c r="AB145" s="77"/>
      <c r="AC145" s="77"/>
      <c r="AD145" s="12">
        <f t="shared" si="107"/>
        <v>45</v>
      </c>
    </row>
    <row r="146" spans="1:30" ht="15" thickBot="1" x14ac:dyDescent="0.25">
      <c r="A146" s="75" t="s">
        <v>172</v>
      </c>
      <c r="B146" s="112" t="s">
        <v>167</v>
      </c>
      <c r="C146" s="53"/>
      <c r="D146" s="125"/>
      <c r="E146" s="77">
        <f>IFERROR(VLOOKUP(B146,[1]NUM6!$H$3:$L$136,2,FALSE),0)</f>
        <v>0</v>
      </c>
      <c r="F146" s="77">
        <f>IFERROR(VLOOKUP(B146,[1]NUM6!$H$3:$L$136,3,FALSE),0)</f>
        <v>0</v>
      </c>
      <c r="G146" s="77">
        <f>IFERROR(VLOOKUP(B146,[1]NUM6!$H$3:$L$136,4,FALSE),0)</f>
        <v>1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12">
        <f t="shared" si="106"/>
        <v>1</v>
      </c>
      <c r="R146" s="77">
        <f>IFERROR(VLOOKUP(B146,[1]DEN6!$H$3:$L$165,2,FALSE),0)</f>
        <v>27</v>
      </c>
      <c r="S146" s="77">
        <f>IFERROR(VLOOKUP(B146,[1]DEN6!$H$3:$L$165,3,FALSE),0)</f>
        <v>27</v>
      </c>
      <c r="T146" s="77">
        <f>IFERROR(VLOOKUP(B146,[1]DEN6!$H$3:$L$165,4,FALSE),0)</f>
        <v>28</v>
      </c>
      <c r="U146" s="77"/>
      <c r="V146" s="77"/>
      <c r="W146" s="77"/>
      <c r="X146" s="77"/>
      <c r="Y146" s="77"/>
      <c r="Z146" s="77"/>
      <c r="AA146" s="77"/>
      <c r="AB146" s="77"/>
      <c r="AC146" s="77"/>
      <c r="AD146" s="12">
        <f t="shared" si="107"/>
        <v>82</v>
      </c>
    </row>
    <row r="147" spans="1:30" ht="15" thickBot="1" x14ac:dyDescent="0.25">
      <c r="A147" s="75" t="s">
        <v>172</v>
      </c>
      <c r="B147" s="112" t="s">
        <v>168</v>
      </c>
      <c r="C147" s="53"/>
      <c r="D147" s="125"/>
      <c r="E147" s="77">
        <f>IFERROR(VLOOKUP(B147,[1]NUM6!$H$3:$L$136,2,FALSE),0)</f>
        <v>0</v>
      </c>
      <c r="F147" s="77">
        <f>IFERROR(VLOOKUP(B147,[1]NUM6!$H$3:$L$136,3,FALSE),0)</f>
        <v>1</v>
      </c>
      <c r="G147" s="77">
        <f>IFERROR(VLOOKUP(B147,[1]NUM6!$H$3:$L$136,4,FALSE),0)</f>
        <v>2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12">
        <f t="shared" si="106"/>
        <v>3</v>
      </c>
      <c r="R147" s="77">
        <f>IFERROR(VLOOKUP(B147,[1]DEN6!$H$3:$L$165,2,FALSE),0)</f>
        <v>10</v>
      </c>
      <c r="S147" s="77">
        <f>IFERROR(VLOOKUP(B147,[1]DEN6!$H$3:$L$165,3,FALSE),0)</f>
        <v>20</v>
      </c>
      <c r="T147" s="77">
        <f>IFERROR(VLOOKUP(B147,[1]DEN6!$H$3:$L$165,4,FALSE),0)</f>
        <v>23</v>
      </c>
      <c r="U147" s="77"/>
      <c r="V147" s="77"/>
      <c r="W147" s="77"/>
      <c r="X147" s="77"/>
      <c r="Y147" s="77"/>
      <c r="Z147" s="77"/>
      <c r="AA147" s="77"/>
      <c r="AB147" s="77"/>
      <c r="AC147" s="77"/>
      <c r="AD147" s="12">
        <f t="shared" si="107"/>
        <v>53</v>
      </c>
    </row>
    <row r="148" spans="1:30" ht="15" thickBot="1" x14ac:dyDescent="0.25">
      <c r="A148" s="75" t="s">
        <v>172</v>
      </c>
      <c r="B148" s="112" t="s">
        <v>169</v>
      </c>
      <c r="C148" s="53"/>
      <c r="D148" s="125"/>
      <c r="E148" s="77">
        <f>IFERROR(VLOOKUP(B148,[1]NUM6!$H$3:$L$136,2,FALSE),0)</f>
        <v>7</v>
      </c>
      <c r="F148" s="77">
        <f>IFERROR(VLOOKUP(B148,[1]NUM6!$H$3:$L$136,3,FALSE),0)</f>
        <v>11</v>
      </c>
      <c r="G148" s="77">
        <f>IFERROR(VLOOKUP(B148,[1]NUM6!$H$3:$L$136,4,FALSE),0)</f>
        <v>2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12">
        <f t="shared" si="106"/>
        <v>20</v>
      </c>
      <c r="R148" s="77">
        <f>IFERROR(VLOOKUP(B148,[1]DEN6!$H$3:$L$165,2,FALSE),0)</f>
        <v>71</v>
      </c>
      <c r="S148" s="77">
        <f>IFERROR(VLOOKUP(B148,[1]DEN6!$H$3:$L$165,3,FALSE),0)</f>
        <v>51</v>
      </c>
      <c r="T148" s="77">
        <f>IFERROR(VLOOKUP(B148,[1]DEN6!$H$3:$L$165,4,FALSE),0)</f>
        <v>38</v>
      </c>
      <c r="U148" s="77"/>
      <c r="V148" s="77"/>
      <c r="W148" s="77"/>
      <c r="X148" s="77"/>
      <c r="Y148" s="77"/>
      <c r="Z148" s="77"/>
      <c r="AA148" s="77"/>
      <c r="AB148" s="77"/>
      <c r="AC148" s="77"/>
      <c r="AD148" s="12">
        <f t="shared" si="107"/>
        <v>160</v>
      </c>
    </row>
    <row r="149" spans="1:30" ht="15" thickBot="1" x14ac:dyDescent="0.25">
      <c r="A149" s="75" t="s">
        <v>172</v>
      </c>
      <c r="B149" s="112" t="s">
        <v>170</v>
      </c>
      <c r="C149" s="53"/>
      <c r="D149" s="125"/>
      <c r="E149" s="77">
        <f>IFERROR(VLOOKUP(B149,[1]NUM6!$H$3:$L$136,2,FALSE),0)</f>
        <v>3</v>
      </c>
      <c r="F149" s="77">
        <f>IFERROR(VLOOKUP(B149,[1]NUM6!$H$3:$L$136,3,FALSE),0)</f>
        <v>2</v>
      </c>
      <c r="G149" s="77">
        <f>IFERROR(VLOOKUP(B149,[1]NUM6!$H$3:$L$136,4,FALSE),0)</f>
        <v>2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12">
        <f t="shared" si="106"/>
        <v>7</v>
      </c>
      <c r="R149" s="77">
        <f>IFERROR(VLOOKUP(B149,[1]DEN6!$H$3:$L$165,2,FALSE),0)</f>
        <v>25</v>
      </c>
      <c r="S149" s="77">
        <f>IFERROR(VLOOKUP(B149,[1]DEN6!$H$3:$L$165,3,FALSE),0)</f>
        <v>26</v>
      </c>
      <c r="T149" s="77">
        <f>IFERROR(VLOOKUP(B149,[1]DEN6!$H$3:$L$165,4,FALSE),0)</f>
        <v>27</v>
      </c>
      <c r="U149" s="77"/>
      <c r="V149" s="77"/>
      <c r="W149" s="77"/>
      <c r="X149" s="77"/>
      <c r="Y149" s="77"/>
      <c r="Z149" s="77"/>
      <c r="AA149" s="77"/>
      <c r="AB149" s="77"/>
      <c r="AC149" s="77"/>
      <c r="AD149" s="12">
        <f t="shared" si="107"/>
        <v>78</v>
      </c>
    </row>
    <row r="150" spans="1:30" ht="15" thickBot="1" x14ac:dyDescent="0.25">
      <c r="A150" s="75" t="s">
        <v>172</v>
      </c>
      <c r="B150" s="112" t="s">
        <v>171</v>
      </c>
      <c r="C150" s="53"/>
      <c r="D150" s="125"/>
      <c r="E150" s="77">
        <f>IFERROR(VLOOKUP(B150,[1]NUM6!$H$3:$L$136,2,FALSE),0)</f>
        <v>0</v>
      </c>
      <c r="F150" s="77">
        <f>IFERROR(VLOOKUP(B150,[1]NUM6!$H$3:$L$136,3,FALSE),0)</f>
        <v>0</v>
      </c>
      <c r="G150" s="77">
        <f>IFERROR(VLOOKUP(B150,[1]NUM6!$H$3:$L$136,4,FALSE),0)</f>
        <v>3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12">
        <f>SUM(E150:P150)</f>
        <v>3</v>
      </c>
      <c r="R150" s="77">
        <f>IFERROR(VLOOKUP(B150,[1]DEN6!$H$3:$L$165,2,FALSE),0)</f>
        <v>28</v>
      </c>
      <c r="S150" s="77">
        <f>IFERROR(VLOOKUP(B150,[1]DEN6!$H$3:$L$165,3,FALSE),0)</f>
        <v>21</v>
      </c>
      <c r="T150" s="77">
        <f>IFERROR(VLOOKUP(B150,[1]DEN6!$H$3:$L$165,4,FALSE),0)</f>
        <v>24</v>
      </c>
      <c r="U150" s="77"/>
      <c r="V150" s="77"/>
      <c r="W150" s="77"/>
      <c r="X150" s="77"/>
      <c r="Y150" s="77"/>
      <c r="Z150" s="77"/>
      <c r="AA150" s="77"/>
      <c r="AB150" s="77"/>
      <c r="AC150" s="77"/>
      <c r="AD150" s="12">
        <f t="shared" si="107"/>
        <v>73</v>
      </c>
    </row>
    <row r="151" spans="1:30" ht="15" thickBot="1" x14ac:dyDescent="0.25">
      <c r="A151" s="308" t="s">
        <v>183</v>
      </c>
      <c r="B151" s="309"/>
      <c r="C151" s="181">
        <f>+Metas!J15/D151</f>
        <v>1.6116220588235295</v>
      </c>
      <c r="D151" s="14">
        <f>+Q151/AD151</f>
        <v>6.1987237921604377E-2</v>
      </c>
      <c r="E151" s="46">
        <f>SUM(E144:E150)</f>
        <v>19</v>
      </c>
      <c r="F151" s="46">
        <f t="shared" ref="F151:H151" si="108">SUM(F144:F150)</f>
        <v>28</v>
      </c>
      <c r="G151" s="46">
        <f t="shared" si="108"/>
        <v>21</v>
      </c>
      <c r="H151" s="46">
        <f t="shared" si="108"/>
        <v>0</v>
      </c>
      <c r="I151" s="46">
        <f t="shared" ref="I151:J151" si="109">SUM(I144:I150)</f>
        <v>0</v>
      </c>
      <c r="J151" s="46">
        <f t="shared" si="109"/>
        <v>0</v>
      </c>
      <c r="K151" s="46">
        <f t="shared" ref="K151:L151" si="110">SUM(K144:K150)</f>
        <v>0</v>
      </c>
      <c r="L151" s="46">
        <f t="shared" si="110"/>
        <v>0</v>
      </c>
      <c r="M151" s="46">
        <f t="shared" ref="M151:N151" si="111">SUM(M144:M150)</f>
        <v>0</v>
      </c>
      <c r="N151" s="46">
        <f t="shared" si="111"/>
        <v>0</v>
      </c>
      <c r="O151" s="46">
        <f t="shared" ref="O151:P151" si="112">SUM(O144:O150)</f>
        <v>0</v>
      </c>
      <c r="P151" s="46">
        <f t="shared" si="112"/>
        <v>0</v>
      </c>
      <c r="Q151" s="9">
        <f>SUM(Q144:Q150)</f>
        <v>68</v>
      </c>
      <c r="R151" s="46">
        <f t="shared" ref="R151:U151" si="113">SUM(R144:R150)</f>
        <v>403</v>
      </c>
      <c r="S151" s="46">
        <f t="shared" si="113"/>
        <v>386</v>
      </c>
      <c r="T151" s="46">
        <f t="shared" si="113"/>
        <v>308</v>
      </c>
      <c r="U151" s="46">
        <f t="shared" si="113"/>
        <v>0</v>
      </c>
      <c r="V151" s="46">
        <f t="shared" ref="V151:W151" si="114">SUM(V144:V150)</f>
        <v>0</v>
      </c>
      <c r="W151" s="46">
        <f t="shared" si="114"/>
        <v>0</v>
      </c>
      <c r="X151" s="46">
        <f t="shared" ref="X151:Y151" si="115">SUM(X144:X150)</f>
        <v>0</v>
      </c>
      <c r="Y151" s="46">
        <f t="shared" si="115"/>
        <v>0</v>
      </c>
      <c r="Z151" s="46">
        <f t="shared" ref="Z151:AA151" si="116">SUM(Z144:Z150)</f>
        <v>0</v>
      </c>
      <c r="AA151" s="46">
        <f t="shared" si="116"/>
        <v>0</v>
      </c>
      <c r="AB151" s="46">
        <f t="shared" ref="AB151:AC151" si="117">SUM(AB144:AB150)</f>
        <v>0</v>
      </c>
      <c r="AC151" s="46">
        <f t="shared" si="117"/>
        <v>0</v>
      </c>
      <c r="AD151" s="9">
        <f>SUM(AD144:AD150)</f>
        <v>1097</v>
      </c>
    </row>
    <row r="152" spans="1:30" ht="15" x14ac:dyDescent="0.25">
      <c r="B152" s="80" t="s">
        <v>188</v>
      </c>
      <c r="C152" s="192"/>
      <c r="D152" s="64"/>
      <c r="E152" s="64">
        <f>+E26+E38+E49+E64+E75+E81+E92+E111+E124+E138+E143+E151</f>
        <v>4443</v>
      </c>
      <c r="F152" s="64">
        <f>+F26+F38+F49+F64+F75+F81+F92+F111+F124+F138+F143+F151</f>
        <v>3828</v>
      </c>
      <c r="G152" s="64">
        <f>+G26+G38+G49+G64+G75+G81+G92+G111+G124+G138+G143+G151</f>
        <v>3889</v>
      </c>
      <c r="H152" s="64">
        <f>+H26+H38+H49+H64+H75+H81+H92+H111+H124+H138+H143+H151</f>
        <v>0</v>
      </c>
      <c r="I152" s="64">
        <f t="shared" ref="I152:J152" si="118">+I26+I38+I49+I64+I75+I81+I92+I111+I124+I138+I143+I151</f>
        <v>0</v>
      </c>
      <c r="J152" s="64">
        <f t="shared" si="118"/>
        <v>0</v>
      </c>
      <c r="K152" s="64">
        <f t="shared" ref="K152:L152" si="119">+K26+K38+K49+K64+K75+K81+K92+K111+K124+K138+K143+K151</f>
        <v>0</v>
      </c>
      <c r="L152" s="64">
        <f t="shared" si="119"/>
        <v>0</v>
      </c>
      <c r="M152" s="64">
        <f t="shared" ref="M152:N152" si="120">+M26+M38+M49+M64+M75+M81+M92+M111+M124+M138+M143+M151</f>
        <v>0</v>
      </c>
      <c r="N152" s="64">
        <f t="shared" si="120"/>
        <v>0</v>
      </c>
      <c r="O152" s="64">
        <f t="shared" ref="O152:P152" si="121">+O26+O38+O49+O64+O75+O81+O92+O111+O124+O138+O143+O151</f>
        <v>0</v>
      </c>
      <c r="P152" s="64">
        <f t="shared" si="121"/>
        <v>0</v>
      </c>
      <c r="Q152" s="62">
        <f>+Q26+Q38+Q49+Q64+Q75+Q81+Q92+Q111+Q124+Q138+Q143+Q151</f>
        <v>12160</v>
      </c>
      <c r="R152" s="64">
        <f>+R26+R38+R49+R64+R75+R81+R92+R111+R124+R138+R143+R151</f>
        <v>49070</v>
      </c>
      <c r="S152" s="64">
        <f>+S26+S38+S49+S64+S75+S81+S92+S111+S124+S138+S143+S151</f>
        <v>43812</v>
      </c>
      <c r="T152" s="64">
        <f>+T26+T38+T49+T64+T75+T81+T92+T111+T124+T138+T143+T151</f>
        <v>47034</v>
      </c>
      <c r="U152" s="64">
        <f>+U26+U38+U49+U64+U75+U81+U92+U111+U124+U138+U143+U151</f>
        <v>0</v>
      </c>
      <c r="V152" s="64">
        <f t="shared" ref="V152:W152" si="122">+V26+V38+V49+V64+V75+V81+V92+V111+V124+V138+V143+V151</f>
        <v>0</v>
      </c>
      <c r="W152" s="64">
        <f t="shared" si="122"/>
        <v>0</v>
      </c>
      <c r="X152" s="64">
        <f t="shared" ref="X152:Y152" si="123">+X26+X38+X49+X64+X75+X81+X92+X111+X124+X138+X143+X151</f>
        <v>0</v>
      </c>
      <c r="Y152" s="64">
        <f t="shared" si="123"/>
        <v>0</v>
      </c>
      <c r="Z152" s="64">
        <f t="shared" ref="Z152:AA152" si="124">+Z26+Z38+Z49+Z64+Z75+Z81+Z92+Z111+Z124+Z138+Z143+Z151</f>
        <v>0</v>
      </c>
      <c r="AA152" s="64">
        <f t="shared" si="124"/>
        <v>0</v>
      </c>
      <c r="AB152" s="64">
        <f t="shared" ref="AB152:AC152" si="125">+AB26+AB38+AB49+AB64+AB75+AB81+AB92+AB111+AB124+AB138+AB143+AB151</f>
        <v>0</v>
      </c>
      <c r="AC152" s="64">
        <f t="shared" si="125"/>
        <v>0</v>
      </c>
      <c r="AD152" s="62">
        <f>+AD26+AD38+AD49+AD64+AD75+AD81+AD92+AD111+AD124+AD138+AD143+AD151</f>
        <v>139916</v>
      </c>
    </row>
    <row r="153" spans="1:30" x14ac:dyDescent="0.2">
      <c r="C153" s="189"/>
    </row>
  </sheetData>
  <mergeCells count="21">
    <mergeCell ref="A151:B151"/>
    <mergeCell ref="A26:B26"/>
    <mergeCell ref="A38:B38"/>
    <mergeCell ref="A49:B49"/>
    <mergeCell ref="A64:B64"/>
    <mergeCell ref="A75:B75"/>
    <mergeCell ref="A81:B81"/>
    <mergeCell ref="A92:B92"/>
    <mergeCell ref="A111:B111"/>
    <mergeCell ref="A124:B124"/>
    <mergeCell ref="A138:B138"/>
    <mergeCell ref="A143:B143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52.5703125" style="75" customWidth="1"/>
    <col min="3" max="3" width="14.42578125" style="54" customWidth="1"/>
    <col min="4" max="4" width="12.28515625" style="52" bestFit="1" customWidth="1"/>
    <col min="5" max="5" width="10.140625" style="62" bestFit="1" customWidth="1"/>
    <col min="6" max="6" width="9.85546875" style="62" bestFit="1" customWidth="1"/>
    <col min="7" max="7" width="10.85546875" style="62" bestFit="1" customWidth="1"/>
    <col min="8" max="11" width="8" style="62" bestFit="1" customWidth="1"/>
    <col min="12" max="12" width="8.7109375" style="62" bestFit="1" customWidth="1"/>
    <col min="13" max="13" width="8.5703125" style="62" bestFit="1" customWidth="1"/>
    <col min="14" max="15" width="8.7109375" style="62" bestFit="1" customWidth="1"/>
    <col min="16" max="16" width="8.140625" style="62" bestFit="1" customWidth="1"/>
    <col min="17" max="17" width="11.140625" style="62" bestFit="1" customWidth="1"/>
    <col min="18" max="18" width="14.140625" style="52" customWidth="1"/>
    <col min="19" max="19" width="15.7109375" style="52" customWidth="1"/>
    <col min="20" max="16384" width="11.42578125" style="52"/>
  </cols>
  <sheetData>
    <row r="1" spans="1:19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31" t="s">
        <v>283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3"/>
    </row>
    <row r="2" spans="1:19" s="226" customFormat="1" ht="15" customHeight="1" thickTop="1" x14ac:dyDescent="0.2">
      <c r="A2" s="311"/>
      <c r="B2" s="313"/>
      <c r="C2" s="286"/>
      <c r="D2" s="329"/>
      <c r="E2" s="318" t="s">
        <v>2</v>
      </c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34" t="s">
        <v>3</v>
      </c>
      <c r="S2" s="335"/>
    </row>
    <row r="3" spans="1:19" s="226" customFormat="1" ht="15" customHeight="1" x14ac:dyDescent="0.2">
      <c r="A3" s="311"/>
      <c r="B3" s="313"/>
      <c r="C3" s="286"/>
      <c r="D3" s="329"/>
      <c r="E3" s="318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34"/>
      <c r="S3" s="335"/>
    </row>
    <row r="4" spans="1:19" s="226" customFormat="1" ht="15" customHeight="1" x14ac:dyDescent="0.2">
      <c r="A4" s="311"/>
      <c r="B4" s="313"/>
      <c r="C4" s="286"/>
      <c r="D4" s="329"/>
      <c r="E4" s="318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34"/>
      <c r="S4" s="335"/>
    </row>
    <row r="5" spans="1:19" s="226" customFormat="1" ht="15" customHeight="1" x14ac:dyDescent="0.2">
      <c r="A5" s="311"/>
      <c r="B5" s="313"/>
      <c r="C5" s="286"/>
      <c r="D5" s="329"/>
      <c r="E5" s="318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34"/>
      <c r="S5" s="335"/>
    </row>
    <row r="6" spans="1:19" s="226" customFormat="1" ht="15" customHeight="1" x14ac:dyDescent="0.2">
      <c r="A6" s="311"/>
      <c r="B6" s="313"/>
      <c r="C6" s="286"/>
      <c r="D6" s="329"/>
      <c r="E6" s="318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34"/>
      <c r="S6" s="335"/>
    </row>
    <row r="7" spans="1:19" s="226" customFormat="1" ht="15" customHeight="1" x14ac:dyDescent="0.2">
      <c r="A7" s="311"/>
      <c r="B7" s="313"/>
      <c r="C7" s="286"/>
      <c r="D7" s="329"/>
      <c r="E7" s="318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34"/>
      <c r="S7" s="335"/>
    </row>
    <row r="8" spans="1:19" s="226" customFormat="1" ht="15" customHeight="1" x14ac:dyDescent="0.2">
      <c r="A8" s="311"/>
      <c r="B8" s="313"/>
      <c r="C8" s="286"/>
      <c r="D8" s="329"/>
      <c r="E8" s="318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34"/>
      <c r="S8" s="335"/>
    </row>
    <row r="9" spans="1:19" s="226" customFormat="1" ht="15.75" customHeight="1" thickBot="1" x14ac:dyDescent="0.25">
      <c r="A9" s="311"/>
      <c r="B9" s="313"/>
      <c r="C9" s="286"/>
      <c r="D9" s="329"/>
      <c r="E9" s="320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36"/>
      <c r="S9" s="337"/>
    </row>
    <row r="10" spans="1:19" s="226" customFormat="1" ht="57.75" customHeight="1" thickTop="1" thickBot="1" x14ac:dyDescent="0.25">
      <c r="A10" s="312"/>
      <c r="B10" s="287"/>
      <c r="C10" s="286"/>
      <c r="D10" s="330"/>
      <c r="E10" s="325" t="s">
        <v>34</v>
      </c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38" t="s">
        <v>376</v>
      </c>
      <c r="S10" s="339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9" t="s">
        <v>6</v>
      </c>
      <c r="H11" s="229" t="s">
        <v>7</v>
      </c>
      <c r="I11" s="229" t="s">
        <v>8</v>
      </c>
      <c r="J11" s="229" t="s">
        <v>9</v>
      </c>
      <c r="K11" s="229" t="s">
        <v>10</v>
      </c>
      <c r="L11" s="229" t="s">
        <v>11</v>
      </c>
      <c r="M11" s="229" t="s">
        <v>12</v>
      </c>
      <c r="N11" s="229" t="s">
        <v>13</v>
      </c>
      <c r="O11" s="229" t="s">
        <v>14</v>
      </c>
      <c r="P11" s="229" t="s">
        <v>15</v>
      </c>
      <c r="Q11" s="230" t="s">
        <v>16</v>
      </c>
      <c r="R11" s="340"/>
      <c r="S11" s="341"/>
    </row>
    <row r="12" spans="1:19" ht="15" thickBot="1" x14ac:dyDescent="0.25">
      <c r="A12" s="75" t="s">
        <v>51</v>
      </c>
      <c r="B12" s="112" t="s">
        <v>38</v>
      </c>
      <c r="C12" s="53"/>
      <c r="D12" s="53"/>
      <c r="E12" s="77">
        <f>IFERROR(VLOOKUP(B12,[1]NUM7!$H$3:$L$149,2,FALSE),0)</f>
        <v>197</v>
      </c>
      <c r="F12" s="77">
        <f>IFERROR(VLOOKUP(B12,[1]NUM7!$H$3:$L$149,3,FALSE),0)</f>
        <v>62</v>
      </c>
      <c r="G12" s="77">
        <f>IFERROR(VLOOKUP(B12,[1]NUM7!$H$3:$L$149,4,FALSE),0)</f>
        <v>511</v>
      </c>
      <c r="H12" s="77"/>
      <c r="I12" s="77"/>
      <c r="J12" s="77"/>
      <c r="K12" s="77"/>
      <c r="L12" s="77"/>
      <c r="M12" s="77"/>
      <c r="N12" s="77"/>
      <c r="O12" s="77"/>
      <c r="P12" s="77"/>
      <c r="Q12" s="12">
        <f>SUM(E12:P12)</f>
        <v>770</v>
      </c>
    </row>
    <row r="13" spans="1:19" ht="15" thickBot="1" x14ac:dyDescent="0.25">
      <c r="A13" s="75" t="s">
        <v>51</v>
      </c>
      <c r="B13" s="112" t="s">
        <v>39</v>
      </c>
      <c r="C13" s="53"/>
      <c r="D13" s="53"/>
      <c r="E13" s="77">
        <f>IFERROR(VLOOKUP(B13,[1]NUM7!$H$3:$L$149,2,FALSE),0)</f>
        <v>76</v>
      </c>
      <c r="F13" s="77">
        <f>IFERROR(VLOOKUP(B13,[1]NUM7!$H$3:$L$149,3,FALSE),0)</f>
        <v>82</v>
      </c>
      <c r="G13" s="77">
        <f>IFERROR(VLOOKUP(B13,[1]NUM7!$H$3:$L$149,4,FALSE),0)</f>
        <v>88</v>
      </c>
      <c r="H13" s="77"/>
      <c r="I13" s="77"/>
      <c r="J13" s="77"/>
      <c r="K13" s="77"/>
      <c r="L13" s="77"/>
      <c r="M13" s="77"/>
      <c r="N13" s="77"/>
      <c r="O13" s="77"/>
      <c r="P13" s="77"/>
      <c r="Q13" s="12">
        <f t="shared" ref="Q13:Q24" si="0">SUM(E13:P13)</f>
        <v>246</v>
      </c>
    </row>
    <row r="14" spans="1:19" ht="15" thickBot="1" x14ac:dyDescent="0.25">
      <c r="A14" s="75" t="s">
        <v>51</v>
      </c>
      <c r="B14" s="112" t="s">
        <v>40</v>
      </c>
      <c r="C14" s="53"/>
      <c r="D14" s="53"/>
      <c r="E14" s="77">
        <f>IFERROR(VLOOKUP(B14,[1]NUM7!$H$3:$L$149,2,FALSE),0)</f>
        <v>114</v>
      </c>
      <c r="F14" s="77">
        <f>IFERROR(VLOOKUP(B14,[1]NUM7!$H$3:$L$149,3,FALSE),0)</f>
        <v>70</v>
      </c>
      <c r="G14" s="77">
        <f>IFERROR(VLOOKUP(B14,[1]NUM7!$H$3:$L$149,4,FALSE),0)</f>
        <v>115</v>
      </c>
      <c r="H14" s="77"/>
      <c r="I14" s="77"/>
      <c r="J14" s="77"/>
      <c r="K14" s="77"/>
      <c r="L14" s="77"/>
      <c r="M14" s="77"/>
      <c r="N14" s="77"/>
      <c r="O14" s="77"/>
      <c r="P14" s="77"/>
      <c r="Q14" s="12">
        <f t="shared" si="0"/>
        <v>299</v>
      </c>
    </row>
    <row r="15" spans="1:19" ht="15" thickBot="1" x14ac:dyDescent="0.25">
      <c r="A15" s="75" t="s">
        <v>51</v>
      </c>
      <c r="B15" s="112" t="s">
        <v>41</v>
      </c>
      <c r="C15" s="53"/>
      <c r="D15" s="53"/>
      <c r="E15" s="77">
        <f>IFERROR(VLOOKUP(B15,[1]NUM7!$H$3:$L$149,2,FALSE),0)</f>
        <v>292</v>
      </c>
      <c r="F15" s="77">
        <f>IFERROR(VLOOKUP(B15,[1]NUM7!$H$3:$L$149,3,FALSE),0)</f>
        <v>295</v>
      </c>
      <c r="G15" s="77">
        <f>IFERROR(VLOOKUP(B15,[1]NUM7!$H$3:$L$149,4,FALSE),0)</f>
        <v>272</v>
      </c>
      <c r="H15" s="77"/>
      <c r="I15" s="77"/>
      <c r="J15" s="77"/>
      <c r="K15" s="77"/>
      <c r="L15" s="77"/>
      <c r="M15" s="77"/>
      <c r="N15" s="77"/>
      <c r="O15" s="77"/>
      <c r="P15" s="77"/>
      <c r="Q15" s="12">
        <f t="shared" si="0"/>
        <v>859</v>
      </c>
    </row>
    <row r="16" spans="1:19" ht="15" thickBot="1" x14ac:dyDescent="0.25">
      <c r="A16" s="75" t="s">
        <v>51</v>
      </c>
      <c r="B16" s="112" t="s">
        <v>42</v>
      </c>
      <c r="C16" s="55"/>
      <c r="D16" s="53"/>
      <c r="E16" s="77">
        <f>IFERROR(VLOOKUP(B16,[1]NUM7!$H$3:$L$149,2,FALSE),0)</f>
        <v>97</v>
      </c>
      <c r="F16" s="77">
        <f>IFERROR(VLOOKUP(B16,[1]NUM7!$H$3:$L$149,3,FALSE),0)</f>
        <v>51</v>
      </c>
      <c r="G16" s="77">
        <f>IFERROR(VLOOKUP(B16,[1]NUM7!$H$3:$L$149,4,FALSE),0)</f>
        <v>104</v>
      </c>
      <c r="H16" s="77"/>
      <c r="I16" s="77"/>
      <c r="J16" s="77"/>
      <c r="K16" s="77"/>
      <c r="L16" s="77"/>
      <c r="M16" s="77"/>
      <c r="N16" s="77"/>
      <c r="O16" s="77"/>
      <c r="P16" s="77"/>
      <c r="Q16" s="12">
        <f t="shared" si="0"/>
        <v>252</v>
      </c>
    </row>
    <row r="17" spans="1:30" ht="15" thickBot="1" x14ac:dyDescent="0.25">
      <c r="A17" s="75" t="s">
        <v>51</v>
      </c>
      <c r="B17" s="112" t="s">
        <v>43</v>
      </c>
      <c r="C17" s="53"/>
      <c r="D17" s="53"/>
      <c r="E17" s="77">
        <f>IFERROR(VLOOKUP(B17,[1]NUM7!$H$3:$L$149,2,FALSE),0)</f>
        <v>97</v>
      </c>
      <c r="F17" s="77">
        <f>IFERROR(VLOOKUP(B17,[1]NUM7!$H$3:$L$149,3,FALSE),0)</f>
        <v>78</v>
      </c>
      <c r="G17" s="77">
        <f>IFERROR(VLOOKUP(B17,[1]NUM7!$H$3:$L$149,4,FALSE),0)</f>
        <v>122</v>
      </c>
      <c r="H17" s="77"/>
      <c r="I17" s="77"/>
      <c r="J17" s="77"/>
      <c r="K17" s="77"/>
      <c r="L17" s="77"/>
      <c r="M17" s="77"/>
      <c r="N17" s="77"/>
      <c r="O17" s="77"/>
      <c r="P17" s="77"/>
      <c r="Q17" s="12">
        <f t="shared" si="0"/>
        <v>297</v>
      </c>
    </row>
    <row r="18" spans="1:30" ht="15" thickBot="1" x14ac:dyDescent="0.25">
      <c r="A18" s="75" t="s">
        <v>51</v>
      </c>
      <c r="B18" s="112" t="s">
        <v>44</v>
      </c>
      <c r="C18" s="53"/>
      <c r="D18" s="53"/>
      <c r="E18" s="77">
        <f>IFERROR(VLOOKUP(B18,[1]NUM7!$H$3:$L$149,2,FALSE),0)</f>
        <v>31</v>
      </c>
      <c r="F18" s="77">
        <f>IFERROR(VLOOKUP(B18,[1]NUM7!$H$3:$L$149,3,FALSE),0)</f>
        <v>21</v>
      </c>
      <c r="G18" s="77">
        <f>IFERROR(VLOOKUP(B18,[1]NUM7!$H$3:$L$149,4,FALSE),0)</f>
        <v>35</v>
      </c>
      <c r="H18" s="77"/>
      <c r="I18" s="77"/>
      <c r="J18" s="77"/>
      <c r="K18" s="77"/>
      <c r="L18" s="77"/>
      <c r="M18" s="77"/>
      <c r="N18" s="77"/>
      <c r="O18" s="77"/>
      <c r="P18" s="77"/>
      <c r="Q18" s="12">
        <f t="shared" si="0"/>
        <v>87</v>
      </c>
    </row>
    <row r="19" spans="1:30" ht="15" thickBot="1" x14ac:dyDescent="0.25">
      <c r="A19" s="75" t="s">
        <v>51</v>
      </c>
      <c r="B19" s="112" t="s">
        <v>45</v>
      </c>
      <c r="C19" s="53"/>
      <c r="D19" s="53"/>
      <c r="E19" s="77">
        <f>IFERROR(VLOOKUP(B19,[1]NUM7!$H$3:$L$149,2,FALSE),0)</f>
        <v>9</v>
      </c>
      <c r="F19" s="77">
        <f>IFERROR(VLOOKUP(B19,[1]NUM7!$H$3:$L$149,3,FALSE),0)</f>
        <v>12</v>
      </c>
      <c r="G19" s="77">
        <f>IFERROR(VLOOKUP(B19,[1]NUM7!$H$3:$L$149,4,FALSE),0)</f>
        <v>8</v>
      </c>
      <c r="H19" s="77"/>
      <c r="I19" s="77"/>
      <c r="J19" s="77"/>
      <c r="K19" s="77"/>
      <c r="L19" s="77"/>
      <c r="M19" s="77"/>
      <c r="N19" s="77"/>
      <c r="O19" s="77"/>
      <c r="P19" s="77"/>
      <c r="Q19" s="12">
        <f t="shared" si="0"/>
        <v>29</v>
      </c>
    </row>
    <row r="20" spans="1:30" ht="15" thickBot="1" x14ac:dyDescent="0.25">
      <c r="A20" s="75" t="s">
        <v>51</v>
      </c>
      <c r="B20" s="112" t="s">
        <v>46</v>
      </c>
      <c r="C20" s="53"/>
      <c r="D20" s="53"/>
      <c r="E20" s="77">
        <f>IFERROR(VLOOKUP(B20,[1]NUM7!$H$3:$L$149,2,FALSE),0)</f>
        <v>5</v>
      </c>
      <c r="F20" s="77">
        <f>IFERROR(VLOOKUP(B20,[1]NUM7!$H$3:$L$149,3,FALSE),0)</f>
        <v>13</v>
      </c>
      <c r="G20" s="77">
        <f>IFERROR(VLOOKUP(B20,[1]NUM7!$H$3:$L$149,4,FALSE),0)</f>
        <v>1</v>
      </c>
      <c r="H20" s="77"/>
      <c r="I20" s="77"/>
      <c r="J20" s="77"/>
      <c r="K20" s="77"/>
      <c r="L20" s="77"/>
      <c r="M20" s="77"/>
      <c r="N20" s="77"/>
      <c r="O20" s="77"/>
      <c r="P20" s="77"/>
      <c r="Q20" s="12">
        <f t="shared" si="0"/>
        <v>19</v>
      </c>
    </row>
    <row r="21" spans="1:30" ht="15" thickBot="1" x14ac:dyDescent="0.25">
      <c r="A21" s="75" t="s">
        <v>51</v>
      </c>
      <c r="B21" s="112" t="s">
        <v>47</v>
      </c>
      <c r="C21" s="56"/>
      <c r="D21" s="53"/>
      <c r="E21" s="77">
        <f>IFERROR(VLOOKUP(B21,[1]NUM7!$H$3:$L$149,2,FALSE),0)</f>
        <v>11</v>
      </c>
      <c r="F21" s="77">
        <f>IFERROR(VLOOKUP(B21,[1]NUM7!$H$3:$L$149,3,FALSE),0)</f>
        <v>7</v>
      </c>
      <c r="G21" s="77">
        <f>IFERROR(VLOOKUP(B21,[1]NUM7!$H$3:$L$149,4,FALSE),0)</f>
        <v>3</v>
      </c>
      <c r="H21" s="77"/>
      <c r="I21" s="77"/>
      <c r="J21" s="77"/>
      <c r="K21" s="77"/>
      <c r="L21" s="77"/>
      <c r="M21" s="77"/>
      <c r="N21" s="77"/>
      <c r="O21" s="77"/>
      <c r="P21" s="77"/>
      <c r="Q21" s="12">
        <f t="shared" si="0"/>
        <v>21</v>
      </c>
    </row>
    <row r="22" spans="1:30" ht="15" thickBot="1" x14ac:dyDescent="0.25">
      <c r="A22" s="75" t="s">
        <v>51</v>
      </c>
      <c r="B22" s="112" t="s">
        <v>48</v>
      </c>
      <c r="C22" s="53"/>
      <c r="D22" s="53"/>
      <c r="E22" s="77">
        <f>IFERROR(VLOOKUP(B22,[1]NUM7!$H$3:$L$149,2,FALSE),0)</f>
        <v>13</v>
      </c>
      <c r="F22" s="77">
        <f>IFERROR(VLOOKUP(B22,[1]NUM7!$H$3:$L$149,3,FALSE),0)</f>
        <v>10</v>
      </c>
      <c r="G22" s="77">
        <f>IFERROR(VLOOKUP(B22,[1]NUM7!$H$3:$L$149,4,FALSE),0)</f>
        <v>35</v>
      </c>
      <c r="H22" s="77"/>
      <c r="I22" s="77"/>
      <c r="J22" s="77"/>
      <c r="K22" s="77"/>
      <c r="L22" s="77"/>
      <c r="M22" s="77"/>
      <c r="N22" s="77"/>
      <c r="O22" s="77"/>
      <c r="P22" s="77"/>
      <c r="Q22" s="12">
        <f t="shared" si="0"/>
        <v>58</v>
      </c>
    </row>
    <row r="23" spans="1:30" ht="15" thickBot="1" x14ac:dyDescent="0.25">
      <c r="A23" s="75" t="s">
        <v>51</v>
      </c>
      <c r="B23" s="112" t="s">
        <v>49</v>
      </c>
      <c r="C23" s="53"/>
      <c r="D23" s="53"/>
      <c r="E23" s="77">
        <f>IFERROR(VLOOKUP(B23,[1]NUM7!$H$3:$L$149,2,FALSE),0)</f>
        <v>2</v>
      </c>
      <c r="F23" s="77">
        <f>IFERROR(VLOOKUP(B23,[1]NUM7!$H$3:$L$149,3,FALSE),0)</f>
        <v>9</v>
      </c>
      <c r="G23" s="77">
        <f>IFERROR(VLOOKUP(B23,[1]NUM7!$H$3:$L$149,4,FALSE),0)</f>
        <v>3</v>
      </c>
      <c r="H23" s="77"/>
      <c r="I23" s="77"/>
      <c r="J23" s="77"/>
      <c r="K23" s="77"/>
      <c r="L23" s="77"/>
      <c r="M23" s="77"/>
      <c r="N23" s="77"/>
      <c r="O23" s="77"/>
      <c r="P23" s="77"/>
      <c r="Q23" s="12">
        <f t="shared" si="0"/>
        <v>14</v>
      </c>
      <c r="U23" s="58"/>
    </row>
    <row r="24" spans="1:30" ht="15" thickBot="1" x14ac:dyDescent="0.25">
      <c r="A24" s="75" t="s">
        <v>51</v>
      </c>
      <c r="B24" s="112" t="s">
        <v>50</v>
      </c>
      <c r="C24" s="53"/>
      <c r="D24" s="53"/>
      <c r="E24" s="77">
        <f>IFERROR(VLOOKUP(B24,[1]NUM7!$H$3:$L$149,2,FALSE),0)</f>
        <v>10</v>
      </c>
      <c r="F24" s="77">
        <f>IFERROR(VLOOKUP(B24,[1]NUM7!$H$3:$L$149,3,FALSE),0)</f>
        <v>7</v>
      </c>
      <c r="G24" s="77">
        <f>IFERROR(VLOOKUP(B24,[1]NUM7!$H$3:$L$149,4,FALSE),0)</f>
        <v>23</v>
      </c>
      <c r="H24" s="77"/>
      <c r="I24" s="77"/>
      <c r="J24" s="77"/>
      <c r="K24" s="77"/>
      <c r="L24" s="77"/>
      <c r="M24" s="77"/>
      <c r="N24" s="77"/>
      <c r="O24" s="77"/>
      <c r="P24" s="77"/>
      <c r="Q24" s="12">
        <f t="shared" si="0"/>
        <v>40</v>
      </c>
    </row>
    <row r="25" spans="1:30" ht="15" thickBot="1" x14ac:dyDescent="0.25">
      <c r="A25" s="72" t="s">
        <v>51</v>
      </c>
      <c r="B25" s="112" t="s">
        <v>389</v>
      </c>
      <c r="C25" s="53"/>
      <c r="D25" s="53"/>
      <c r="E25" s="77">
        <f>IFERROR(VLOOKUP(B25,[1]NUM7!$H$3:$L$149,2,FALSE),0)</f>
        <v>29</v>
      </c>
      <c r="F25" s="77">
        <f>IFERROR(VLOOKUP(B25,[1]NUM7!$H$3:$L$149,3,FALSE),0)</f>
        <v>23</v>
      </c>
      <c r="G25" s="77">
        <f>IFERROR(VLOOKUP(B25,[1]NUM7!$H$3:$L$149,4,FALSE),0)</f>
        <v>22</v>
      </c>
      <c r="H25" s="77"/>
      <c r="I25" s="77"/>
      <c r="J25" s="77"/>
      <c r="K25" s="77"/>
      <c r="L25" s="77"/>
      <c r="M25" s="77"/>
      <c r="N25" s="77"/>
      <c r="O25" s="77"/>
      <c r="P25" s="77"/>
      <c r="Q25" s="12">
        <f t="shared" ref="Q25" si="1">SUM(E25:P25)</f>
        <v>74</v>
      </c>
    </row>
    <row r="26" spans="1:30" ht="15" thickBot="1" x14ac:dyDescent="0.25">
      <c r="A26" s="342" t="s">
        <v>173</v>
      </c>
      <c r="B26" s="343"/>
      <c r="C26" s="181">
        <f>+D26/Metas!K10</f>
        <v>0.19596823332559687</v>
      </c>
      <c r="D26" s="83">
        <f>+Q26/R26</f>
        <v>5.2911422997911163E-2</v>
      </c>
      <c r="E26" s="63">
        <f>SUM(E12:E25)</f>
        <v>983</v>
      </c>
      <c r="F26" s="63">
        <f t="shared" ref="F26:N26" si="2">SUM(F12:F25)</f>
        <v>740</v>
      </c>
      <c r="G26" s="63">
        <f t="shared" si="2"/>
        <v>1342</v>
      </c>
      <c r="H26" s="63">
        <f t="shared" si="2"/>
        <v>0</v>
      </c>
      <c r="I26" s="63">
        <f t="shared" si="2"/>
        <v>0</v>
      </c>
      <c r="J26" s="63">
        <f t="shared" si="2"/>
        <v>0</v>
      </c>
      <c r="K26" s="63">
        <f t="shared" si="2"/>
        <v>0</v>
      </c>
      <c r="L26" s="63">
        <f t="shared" si="2"/>
        <v>0</v>
      </c>
      <c r="M26" s="63">
        <f t="shared" si="2"/>
        <v>0</v>
      </c>
      <c r="N26" s="63">
        <f t="shared" si="2"/>
        <v>0</v>
      </c>
      <c r="O26" s="63">
        <f t="shared" ref="O26:P26" si="3">SUM(O12:O25)</f>
        <v>0</v>
      </c>
      <c r="P26" s="63">
        <f t="shared" si="3"/>
        <v>0</v>
      </c>
      <c r="Q26" s="84">
        <f>SUM(Q12:Q25)</f>
        <v>3065</v>
      </c>
      <c r="R26" s="344">
        <v>57927</v>
      </c>
      <c r="S26" s="345"/>
      <c r="T26" s="68"/>
      <c r="Z26" s="52">
        <f>SUM(Z12:Z25)</f>
        <v>0</v>
      </c>
      <c r="AA26" s="52">
        <f>SUM(AA12:AA25)</f>
        <v>0</v>
      </c>
      <c r="AB26" s="52">
        <f>SUM(AB12:AB25)</f>
        <v>0</v>
      </c>
      <c r="AC26" s="52">
        <f>SUM(AC12:AC25)</f>
        <v>0</v>
      </c>
      <c r="AD26" s="52">
        <f>SUM(AD12:AD25)</f>
        <v>0</v>
      </c>
    </row>
    <row r="27" spans="1:30" ht="15" thickBot="1" x14ac:dyDescent="0.25">
      <c r="A27" s="75" t="s">
        <v>52</v>
      </c>
      <c r="B27" s="112" t="s">
        <v>53</v>
      </c>
      <c r="C27" s="53"/>
      <c r="D27" s="69"/>
      <c r="E27" s="77">
        <f>IFERROR(VLOOKUP(B27,[1]NUM7!$H$3:$L$149,2,FALSE),0)</f>
        <v>260</v>
      </c>
      <c r="F27" s="77">
        <f>IFERROR(VLOOKUP(B27,[1]NUM7!$H$3:$L$149,3,FALSE),0)</f>
        <v>123</v>
      </c>
      <c r="G27" s="77">
        <f>IFERROR(VLOOKUP(B27,[1]NUM7!$H$3:$L$149,4,FALSE),0)</f>
        <v>166</v>
      </c>
      <c r="H27" s="77"/>
      <c r="I27" s="77"/>
      <c r="J27" s="77"/>
      <c r="K27" s="77"/>
      <c r="L27" s="77"/>
      <c r="M27" s="77"/>
      <c r="N27" s="77"/>
      <c r="O27" s="77"/>
      <c r="P27" s="77"/>
      <c r="Q27" s="12">
        <f t="shared" ref="Q27:Q37" si="4">SUM(E27:P27)</f>
        <v>549</v>
      </c>
      <c r="U27" s="70"/>
    </row>
    <row r="28" spans="1:30" ht="15" thickBot="1" x14ac:dyDescent="0.25">
      <c r="A28" s="75" t="s">
        <v>52</v>
      </c>
      <c r="B28" s="112" t="s">
        <v>54</v>
      </c>
      <c r="C28" s="53"/>
      <c r="D28" s="69"/>
      <c r="E28" s="77">
        <f>IFERROR(VLOOKUP(B28,[1]NUM7!$H$3:$L$149,2,FALSE),0)</f>
        <v>86</v>
      </c>
      <c r="F28" s="77">
        <f>IFERROR(VLOOKUP(B28,[1]NUM7!$H$3:$L$149,3,FALSE),0)</f>
        <v>126</v>
      </c>
      <c r="G28" s="77">
        <f>IFERROR(VLOOKUP(B28,[1]NUM7!$H$3:$L$149,4,FALSE),0)</f>
        <v>145</v>
      </c>
      <c r="H28" s="77"/>
      <c r="I28" s="77"/>
      <c r="J28" s="77"/>
      <c r="K28" s="77"/>
      <c r="L28" s="77"/>
      <c r="M28" s="77"/>
      <c r="N28" s="77"/>
      <c r="O28" s="77"/>
      <c r="P28" s="77"/>
      <c r="Q28" s="12">
        <f t="shared" si="4"/>
        <v>357</v>
      </c>
    </row>
    <row r="29" spans="1:30" ht="15" thickBot="1" x14ac:dyDescent="0.25">
      <c r="A29" s="75" t="s">
        <v>52</v>
      </c>
      <c r="B29" s="112" t="s">
        <v>55</v>
      </c>
      <c r="C29" s="53"/>
      <c r="D29" s="69"/>
      <c r="E29" s="77">
        <f>IFERROR(VLOOKUP(B29,[1]NUM7!$H$3:$L$149,2,FALSE),0)</f>
        <v>203</v>
      </c>
      <c r="F29" s="77">
        <f>IFERROR(VLOOKUP(B29,[1]NUM7!$H$3:$L$149,3,FALSE),0)</f>
        <v>156</v>
      </c>
      <c r="G29" s="77">
        <f>IFERROR(VLOOKUP(B29,[1]NUM7!$H$3:$L$149,4,FALSE),0)</f>
        <v>227</v>
      </c>
      <c r="H29" s="77"/>
      <c r="I29" s="77"/>
      <c r="J29" s="77"/>
      <c r="K29" s="77"/>
      <c r="L29" s="77"/>
      <c r="M29" s="77"/>
      <c r="N29" s="77"/>
      <c r="O29" s="77"/>
      <c r="P29" s="77"/>
      <c r="Q29" s="12">
        <f t="shared" si="4"/>
        <v>586</v>
      </c>
    </row>
    <row r="30" spans="1:30" ht="15" thickBot="1" x14ac:dyDescent="0.25">
      <c r="A30" s="75" t="s">
        <v>52</v>
      </c>
      <c r="B30" s="112" t="s">
        <v>56</v>
      </c>
      <c r="C30" s="53"/>
      <c r="D30" s="69"/>
      <c r="E30" s="77">
        <f>IFERROR(VLOOKUP(B30,[1]NUM7!$H$3:$L$149,2,FALSE),0)</f>
        <v>133</v>
      </c>
      <c r="F30" s="77">
        <f>IFERROR(VLOOKUP(B30,[1]NUM7!$H$3:$L$149,3,FALSE),0)</f>
        <v>75</v>
      </c>
      <c r="G30" s="77">
        <f>IFERROR(VLOOKUP(B30,[1]NUM7!$H$3:$L$149,4,FALSE),0)</f>
        <v>66</v>
      </c>
      <c r="H30" s="77"/>
      <c r="I30" s="77"/>
      <c r="J30" s="77"/>
      <c r="K30" s="77"/>
      <c r="L30" s="77"/>
      <c r="M30" s="77"/>
      <c r="N30" s="77"/>
      <c r="O30" s="77"/>
      <c r="P30" s="77"/>
      <c r="Q30" s="12">
        <f t="shared" si="4"/>
        <v>274</v>
      </c>
    </row>
    <row r="31" spans="1:30" ht="15" thickBot="1" x14ac:dyDescent="0.25">
      <c r="A31" s="75" t="s">
        <v>52</v>
      </c>
      <c r="B31" s="112" t="s">
        <v>57</v>
      </c>
      <c r="C31" s="53"/>
      <c r="D31" s="69"/>
      <c r="E31" s="77">
        <f>IFERROR(VLOOKUP(B31,[1]NUM7!$H$3:$L$149,2,FALSE),0)</f>
        <v>230</v>
      </c>
      <c r="F31" s="77">
        <f>IFERROR(VLOOKUP(B31,[1]NUM7!$H$3:$L$149,3,FALSE),0)</f>
        <v>268</v>
      </c>
      <c r="G31" s="77">
        <f>IFERROR(VLOOKUP(B31,[1]NUM7!$H$3:$L$149,4,FALSE),0)</f>
        <v>259</v>
      </c>
      <c r="H31" s="77"/>
      <c r="I31" s="77"/>
      <c r="J31" s="77"/>
      <c r="K31" s="77"/>
      <c r="L31" s="77"/>
      <c r="M31" s="77"/>
      <c r="N31" s="77"/>
      <c r="O31" s="77"/>
      <c r="P31" s="77"/>
      <c r="Q31" s="12">
        <f t="shared" si="4"/>
        <v>757</v>
      </c>
    </row>
    <row r="32" spans="1:30" ht="15" thickBot="1" x14ac:dyDescent="0.25">
      <c r="A32" s="75" t="s">
        <v>52</v>
      </c>
      <c r="B32" s="112" t="s">
        <v>58</v>
      </c>
      <c r="C32" s="53"/>
      <c r="D32" s="69"/>
      <c r="E32" s="77">
        <f>IFERROR(VLOOKUP(B32,[1]NUM7!$H$3:$L$149,2,FALSE),0)</f>
        <v>0</v>
      </c>
      <c r="F32" s="77">
        <f>IFERROR(VLOOKUP(B32,[1]NUM7!$H$3:$L$149,3,FALSE),0)</f>
        <v>0</v>
      </c>
      <c r="G32" s="77">
        <f>IFERROR(VLOOKUP(B32,[1]NUM7!$H$3:$L$149,4,FALSE),0)</f>
        <v>1</v>
      </c>
      <c r="H32" s="77"/>
      <c r="I32" s="77"/>
      <c r="J32" s="77"/>
      <c r="K32" s="77"/>
      <c r="L32" s="77"/>
      <c r="M32" s="77"/>
      <c r="N32" s="77"/>
      <c r="O32" s="77"/>
      <c r="P32" s="77"/>
      <c r="Q32" s="12">
        <f t="shared" si="4"/>
        <v>1</v>
      </c>
    </row>
    <row r="33" spans="1:19" ht="15" thickBot="1" x14ac:dyDescent="0.25">
      <c r="A33" s="75" t="s">
        <v>52</v>
      </c>
      <c r="B33" s="112" t="s">
        <v>59</v>
      </c>
      <c r="C33" s="53"/>
      <c r="D33" s="69"/>
      <c r="E33" s="77">
        <f>IFERROR(VLOOKUP(B33,[1]NUM7!$H$3:$L$149,2,FALSE),0)</f>
        <v>16</v>
      </c>
      <c r="F33" s="77">
        <f>IFERROR(VLOOKUP(B33,[1]NUM7!$H$3:$L$149,3,FALSE),0)</f>
        <v>14</v>
      </c>
      <c r="G33" s="77">
        <f>IFERROR(VLOOKUP(B33,[1]NUM7!$H$3:$L$149,4,FALSE),0)</f>
        <v>8</v>
      </c>
      <c r="H33" s="77"/>
      <c r="I33" s="77"/>
      <c r="J33" s="77"/>
      <c r="K33" s="77"/>
      <c r="L33" s="77"/>
      <c r="M33" s="77"/>
      <c r="N33" s="77"/>
      <c r="O33" s="77"/>
      <c r="P33" s="77"/>
      <c r="Q33" s="12">
        <f t="shared" si="4"/>
        <v>38</v>
      </c>
    </row>
    <row r="34" spans="1:19" ht="15" thickBot="1" x14ac:dyDescent="0.25">
      <c r="A34" s="75" t="s">
        <v>52</v>
      </c>
      <c r="B34" s="112" t="s">
        <v>60</v>
      </c>
      <c r="C34" s="53"/>
      <c r="D34" s="69"/>
      <c r="E34" s="77">
        <f>IFERROR(VLOOKUP(B34,[1]NUM7!$H$3:$L$149,2,FALSE),0)</f>
        <v>57</v>
      </c>
      <c r="F34" s="77">
        <f>IFERROR(VLOOKUP(B34,[1]NUM7!$H$3:$L$149,3,FALSE),0)</f>
        <v>24</v>
      </c>
      <c r="G34" s="77">
        <f>IFERROR(VLOOKUP(B34,[1]NUM7!$H$3:$L$149,4,FALSE),0)</f>
        <v>25</v>
      </c>
      <c r="H34" s="77"/>
      <c r="I34" s="77"/>
      <c r="J34" s="77"/>
      <c r="K34" s="77"/>
      <c r="L34" s="77"/>
      <c r="M34" s="77"/>
      <c r="N34" s="77"/>
      <c r="O34" s="77"/>
      <c r="P34" s="77"/>
      <c r="Q34" s="12">
        <f t="shared" si="4"/>
        <v>106</v>
      </c>
    </row>
    <row r="35" spans="1:19" ht="15" thickBot="1" x14ac:dyDescent="0.25">
      <c r="A35" s="75" t="s">
        <v>52</v>
      </c>
      <c r="B35" s="112" t="s">
        <v>61</v>
      </c>
      <c r="C35" s="53"/>
      <c r="D35" s="69"/>
      <c r="E35" s="77">
        <f>IFERROR(VLOOKUP(B35,[1]NUM7!$H$3:$L$149,2,FALSE),0)</f>
        <v>0</v>
      </c>
      <c r="F35" s="77">
        <f>IFERROR(VLOOKUP(B35,[1]NUM7!$H$3:$L$149,3,FALSE),0)</f>
        <v>1</v>
      </c>
      <c r="G35" s="77">
        <f>IFERROR(VLOOKUP(B35,[1]NUM7!$H$3:$L$149,4,FALSE),0)</f>
        <v>3</v>
      </c>
      <c r="H35" s="77"/>
      <c r="I35" s="77"/>
      <c r="J35" s="77"/>
      <c r="K35" s="77"/>
      <c r="L35" s="77"/>
      <c r="M35" s="77"/>
      <c r="N35" s="77"/>
      <c r="O35" s="77"/>
      <c r="P35" s="77"/>
      <c r="Q35" s="12">
        <f t="shared" si="4"/>
        <v>4</v>
      </c>
    </row>
    <row r="36" spans="1:19" ht="15" thickBot="1" x14ac:dyDescent="0.25">
      <c r="A36" s="75" t="s">
        <v>52</v>
      </c>
      <c r="B36" s="112" t="s">
        <v>62</v>
      </c>
      <c r="C36" s="53"/>
      <c r="D36" s="69"/>
      <c r="E36" s="77">
        <f>IFERROR(VLOOKUP(B36,[1]NUM7!$H$3:$L$149,2,FALSE),0)</f>
        <v>30</v>
      </c>
      <c r="F36" s="77">
        <f>IFERROR(VLOOKUP(B36,[1]NUM7!$H$3:$L$149,3,FALSE),0)</f>
        <v>12</v>
      </c>
      <c r="G36" s="77">
        <f>IFERROR(VLOOKUP(B36,[1]NUM7!$H$3:$L$149,4,FALSE),0)</f>
        <v>28</v>
      </c>
      <c r="H36" s="77"/>
      <c r="I36" s="77"/>
      <c r="J36" s="77"/>
      <c r="K36" s="77"/>
      <c r="L36" s="77"/>
      <c r="M36" s="77"/>
      <c r="N36" s="77"/>
      <c r="O36" s="77"/>
      <c r="P36" s="77"/>
      <c r="Q36" s="12">
        <f t="shared" si="4"/>
        <v>70</v>
      </c>
    </row>
    <row r="37" spans="1:19" ht="15" thickBot="1" x14ac:dyDescent="0.25">
      <c r="A37" s="75" t="s">
        <v>52</v>
      </c>
      <c r="B37" s="112" t="s">
        <v>341</v>
      </c>
      <c r="C37" s="53"/>
      <c r="D37" s="69"/>
      <c r="E37" s="77">
        <f>IFERROR(VLOOKUP(B37,[1]NUM7!$H$3:$L$149,2,FALSE),0)</f>
        <v>37</v>
      </c>
      <c r="F37" s="77">
        <f>IFERROR(VLOOKUP(B37,[1]NUM7!$H$3:$L$149,3,FALSE),0)</f>
        <v>58</v>
      </c>
      <c r="G37" s="77">
        <f>IFERROR(VLOOKUP(B37,[1]NUM7!$H$3:$L$149,4,FALSE),0)</f>
        <v>29</v>
      </c>
      <c r="H37" s="77"/>
      <c r="I37" s="77"/>
      <c r="J37" s="77"/>
      <c r="K37" s="77"/>
      <c r="L37" s="77"/>
      <c r="M37" s="77"/>
      <c r="N37" s="77"/>
      <c r="O37" s="77"/>
      <c r="P37" s="77"/>
      <c r="Q37" s="12">
        <f t="shared" si="4"/>
        <v>124</v>
      </c>
    </row>
    <row r="38" spans="1:19" s="54" customFormat="1" ht="15" thickBot="1" x14ac:dyDescent="0.25">
      <c r="A38" s="342" t="s">
        <v>174</v>
      </c>
      <c r="B38" s="343"/>
      <c r="C38" s="181">
        <f>+D38/Metas!K8</f>
        <v>0.20288829109443579</v>
      </c>
      <c r="D38" s="83">
        <f>+Q38/R38</f>
        <v>5.0722072773608948E-2</v>
      </c>
      <c r="E38" s="84">
        <f>SUM(E27:E37)</f>
        <v>1052</v>
      </c>
      <c r="F38" s="84">
        <f t="shared" ref="F38:H38" si="5">SUM(F27:F37)</f>
        <v>857</v>
      </c>
      <c r="G38" s="84">
        <f t="shared" si="5"/>
        <v>957</v>
      </c>
      <c r="H38" s="84">
        <f t="shared" si="5"/>
        <v>0</v>
      </c>
      <c r="I38" s="84">
        <f t="shared" ref="I38:J38" si="6">SUM(I27:I37)</f>
        <v>0</v>
      </c>
      <c r="J38" s="84">
        <f t="shared" si="6"/>
        <v>0</v>
      </c>
      <c r="K38" s="84">
        <f t="shared" ref="K38:M38" si="7">SUM(K27:K37)</f>
        <v>0</v>
      </c>
      <c r="L38" s="84">
        <f t="shared" si="7"/>
        <v>0</v>
      </c>
      <c r="M38" s="84">
        <f t="shared" si="7"/>
        <v>0</v>
      </c>
      <c r="N38" s="84">
        <f t="shared" ref="N38:P38" si="8">SUM(N27:N37)</f>
        <v>0</v>
      </c>
      <c r="O38" s="84">
        <f t="shared" si="8"/>
        <v>0</v>
      </c>
      <c r="P38" s="84">
        <f t="shared" si="8"/>
        <v>0</v>
      </c>
      <c r="Q38" s="84">
        <f>SUM(Q27:Q37)</f>
        <v>2866</v>
      </c>
      <c r="R38" s="346">
        <v>56504</v>
      </c>
      <c r="S38" s="347"/>
    </row>
    <row r="39" spans="1:19" ht="15" thickBot="1" x14ac:dyDescent="0.25">
      <c r="A39" s="75" t="s">
        <v>73</v>
      </c>
      <c r="B39" s="112" t="s">
        <v>63</v>
      </c>
      <c r="C39" s="53"/>
      <c r="D39" s="69"/>
      <c r="E39" s="77">
        <f>IFERROR(VLOOKUP(B39,[1]NUM7!$H$3:$L$149,2,FALSE),0)</f>
        <v>17</v>
      </c>
      <c r="F39" s="77">
        <f>IFERROR(VLOOKUP(B39,[1]NUM7!$H$3:$L$149,3,FALSE),0)</f>
        <v>14</v>
      </c>
      <c r="G39" s="77">
        <f>IFERROR(VLOOKUP(B39,[1]NUM7!$H$3:$L$149,4,FALSE),0)</f>
        <v>22</v>
      </c>
      <c r="H39" s="77"/>
      <c r="I39" s="77"/>
      <c r="J39" s="77"/>
      <c r="K39" s="77"/>
      <c r="L39" s="77"/>
      <c r="M39" s="77"/>
      <c r="N39" s="77"/>
      <c r="O39" s="77"/>
      <c r="P39" s="77"/>
      <c r="Q39" s="12">
        <f t="shared" ref="Q39:Q48" si="9">SUM(E39:P39)</f>
        <v>53</v>
      </c>
    </row>
    <row r="40" spans="1:19" ht="15" thickBot="1" x14ac:dyDescent="0.25">
      <c r="A40" s="75" t="s">
        <v>73</v>
      </c>
      <c r="B40" s="112" t="s">
        <v>64</v>
      </c>
      <c r="C40" s="53"/>
      <c r="D40" s="69"/>
      <c r="E40" s="77">
        <f>IFERROR(VLOOKUP(B40,[1]NUM7!$H$3:$L$149,2,FALSE),0)</f>
        <v>20</v>
      </c>
      <c r="F40" s="77">
        <f>IFERROR(VLOOKUP(B40,[1]NUM7!$H$3:$L$149,3,FALSE),0)</f>
        <v>27</v>
      </c>
      <c r="G40" s="77">
        <f>IFERROR(VLOOKUP(B40,[1]NUM7!$H$3:$L$149,4,FALSE),0)</f>
        <v>3</v>
      </c>
      <c r="H40" s="77"/>
      <c r="I40" s="77"/>
      <c r="J40" s="77"/>
      <c r="K40" s="77"/>
      <c r="L40" s="77"/>
      <c r="M40" s="77"/>
      <c r="N40" s="77"/>
      <c r="O40" s="77"/>
      <c r="P40" s="77"/>
      <c r="Q40" s="12">
        <f t="shared" si="9"/>
        <v>50</v>
      </c>
    </row>
    <row r="41" spans="1:19" ht="15" thickBot="1" x14ac:dyDescent="0.25">
      <c r="A41" s="75" t="s">
        <v>73</v>
      </c>
      <c r="B41" s="112" t="s">
        <v>65</v>
      </c>
      <c r="C41" s="53"/>
      <c r="D41" s="69"/>
      <c r="E41" s="77">
        <f>IFERROR(VLOOKUP(B41,[1]NUM7!$H$3:$L$149,2,FALSE),0)</f>
        <v>22</v>
      </c>
      <c r="F41" s="77">
        <f>IFERROR(VLOOKUP(B41,[1]NUM7!$H$3:$L$149,3,FALSE),0)</f>
        <v>14</v>
      </c>
      <c r="G41" s="77">
        <f>IFERROR(VLOOKUP(B41,[1]NUM7!$H$3:$L$149,4,FALSE),0)</f>
        <v>9</v>
      </c>
      <c r="H41" s="77"/>
      <c r="I41" s="77"/>
      <c r="J41" s="77"/>
      <c r="K41" s="77"/>
      <c r="L41" s="77"/>
      <c r="M41" s="77"/>
      <c r="N41" s="77"/>
      <c r="O41" s="77"/>
      <c r="P41" s="77"/>
      <c r="Q41" s="12">
        <f t="shared" si="9"/>
        <v>45</v>
      </c>
    </row>
    <row r="42" spans="1:19" ht="15" thickBot="1" x14ac:dyDescent="0.25">
      <c r="A42" s="75" t="s">
        <v>73</v>
      </c>
      <c r="B42" s="112" t="s">
        <v>66</v>
      </c>
      <c r="C42" s="53"/>
      <c r="D42" s="69"/>
      <c r="E42" s="77">
        <f>IFERROR(VLOOKUP(B42,[1]NUM7!$H$3:$L$149,2,FALSE),0)</f>
        <v>7</v>
      </c>
      <c r="F42" s="77">
        <f>IFERROR(VLOOKUP(B42,[1]NUM7!$H$3:$L$149,3,FALSE),0)</f>
        <v>1</v>
      </c>
      <c r="G42" s="77">
        <f>IFERROR(VLOOKUP(B42,[1]NUM7!$H$3:$L$149,4,FALSE),0)</f>
        <v>3</v>
      </c>
      <c r="H42" s="77"/>
      <c r="I42" s="77"/>
      <c r="J42" s="77"/>
      <c r="K42" s="77"/>
      <c r="L42" s="77"/>
      <c r="M42" s="77"/>
      <c r="N42" s="77"/>
      <c r="O42" s="77"/>
      <c r="P42" s="77"/>
      <c r="Q42" s="12">
        <f t="shared" si="9"/>
        <v>11</v>
      </c>
    </row>
    <row r="43" spans="1:19" ht="15" thickBot="1" x14ac:dyDescent="0.25">
      <c r="A43" s="75" t="s">
        <v>73</v>
      </c>
      <c r="B43" s="112" t="s">
        <v>67</v>
      </c>
      <c r="C43" s="53"/>
      <c r="D43" s="69"/>
      <c r="E43" s="77">
        <f>IFERROR(VLOOKUP(B43,[1]NUM7!$H$3:$L$149,2,FALSE),0)</f>
        <v>27</v>
      </c>
      <c r="F43" s="77">
        <f>IFERROR(VLOOKUP(B43,[1]NUM7!$H$3:$L$149,3,FALSE),0)</f>
        <v>24</v>
      </c>
      <c r="G43" s="77">
        <f>IFERROR(VLOOKUP(B43,[1]NUM7!$H$3:$L$149,4,FALSE),0)</f>
        <v>38</v>
      </c>
      <c r="H43" s="77"/>
      <c r="I43" s="77"/>
      <c r="J43" s="77"/>
      <c r="K43" s="77"/>
      <c r="L43" s="77"/>
      <c r="M43" s="77"/>
      <c r="N43" s="77"/>
      <c r="O43" s="77"/>
      <c r="P43" s="77"/>
      <c r="Q43" s="12">
        <f t="shared" si="9"/>
        <v>89</v>
      </c>
    </row>
    <row r="44" spans="1:19" ht="15" thickBot="1" x14ac:dyDescent="0.25">
      <c r="A44" s="75" t="s">
        <v>73</v>
      </c>
      <c r="B44" s="112" t="s">
        <v>68</v>
      </c>
      <c r="C44" s="53"/>
      <c r="D44" s="69"/>
      <c r="E44" s="77">
        <f>IFERROR(VLOOKUP(B44,[1]NUM7!$H$3:$L$149,2,FALSE),0)</f>
        <v>23</v>
      </c>
      <c r="F44" s="77">
        <f>IFERROR(VLOOKUP(B44,[1]NUM7!$H$3:$L$149,3,FALSE),0)</f>
        <v>13</v>
      </c>
      <c r="G44" s="77">
        <f>IFERROR(VLOOKUP(B44,[1]NUM7!$H$3:$L$149,4,FALSE),0)</f>
        <v>12</v>
      </c>
      <c r="H44" s="77"/>
      <c r="I44" s="77"/>
      <c r="J44" s="77"/>
      <c r="K44" s="77"/>
      <c r="L44" s="77"/>
      <c r="M44" s="77"/>
      <c r="N44" s="77"/>
      <c r="O44" s="77"/>
      <c r="P44" s="77"/>
      <c r="Q44" s="12">
        <f t="shared" si="9"/>
        <v>48</v>
      </c>
    </row>
    <row r="45" spans="1:19" ht="15" thickBot="1" x14ac:dyDescent="0.25">
      <c r="A45" s="75" t="s">
        <v>73</v>
      </c>
      <c r="B45" s="112" t="s">
        <v>69</v>
      </c>
      <c r="C45" s="53"/>
      <c r="D45" s="69"/>
      <c r="E45" s="77">
        <f>IFERROR(VLOOKUP(B45,[1]NUM7!$H$3:$L$149,2,FALSE),0)</f>
        <v>25</v>
      </c>
      <c r="F45" s="77">
        <f>IFERROR(VLOOKUP(B45,[1]NUM7!$H$3:$L$149,3,FALSE),0)</f>
        <v>20</v>
      </c>
      <c r="G45" s="77">
        <f>IFERROR(VLOOKUP(B45,[1]NUM7!$H$3:$L$149,4,FALSE),0)</f>
        <v>8</v>
      </c>
      <c r="H45" s="77"/>
      <c r="I45" s="77"/>
      <c r="J45" s="77"/>
      <c r="K45" s="77"/>
      <c r="L45" s="77"/>
      <c r="M45" s="77"/>
      <c r="N45" s="77"/>
      <c r="O45" s="77"/>
      <c r="P45" s="77"/>
      <c r="Q45" s="12">
        <f t="shared" si="9"/>
        <v>53</v>
      </c>
    </row>
    <row r="46" spans="1:19" ht="15" thickBot="1" x14ac:dyDescent="0.25">
      <c r="A46" s="75" t="s">
        <v>73</v>
      </c>
      <c r="B46" s="112" t="s">
        <v>70</v>
      </c>
      <c r="C46" s="53"/>
      <c r="D46" s="69"/>
      <c r="E46" s="77">
        <f>IFERROR(VLOOKUP(B46,[1]NUM7!$H$3:$L$149,2,FALSE),0)</f>
        <v>5</v>
      </c>
      <c r="F46" s="77">
        <f>IFERROR(VLOOKUP(B46,[1]NUM7!$H$3:$L$149,3,FALSE),0)</f>
        <v>4</v>
      </c>
      <c r="G46" s="77">
        <f>IFERROR(VLOOKUP(B46,[1]NUM7!$H$3:$L$149,4,FALSE),0)</f>
        <v>5</v>
      </c>
      <c r="H46" s="77"/>
      <c r="I46" s="77"/>
      <c r="J46" s="77"/>
      <c r="K46" s="77"/>
      <c r="L46" s="77"/>
      <c r="M46" s="77"/>
      <c r="N46" s="77"/>
      <c r="O46" s="77"/>
      <c r="P46" s="77"/>
      <c r="Q46" s="12">
        <f t="shared" si="9"/>
        <v>14</v>
      </c>
    </row>
    <row r="47" spans="1:19" ht="15" thickBot="1" x14ac:dyDescent="0.25">
      <c r="A47" s="75" t="s">
        <v>73</v>
      </c>
      <c r="B47" s="112" t="s">
        <v>71</v>
      </c>
      <c r="C47" s="53"/>
      <c r="D47" s="69"/>
      <c r="E47" s="77">
        <f>IFERROR(VLOOKUP(B47,[1]NUM7!$H$3:$L$149,2,FALSE),0)</f>
        <v>27</v>
      </c>
      <c r="F47" s="77">
        <f>IFERROR(VLOOKUP(B47,[1]NUM7!$H$3:$L$149,3,FALSE),0)</f>
        <v>22</v>
      </c>
      <c r="G47" s="77">
        <f>IFERROR(VLOOKUP(B47,[1]NUM7!$H$3:$L$149,4,FALSE),0)</f>
        <v>18</v>
      </c>
      <c r="H47" s="77"/>
      <c r="I47" s="77"/>
      <c r="J47" s="77"/>
      <c r="K47" s="77"/>
      <c r="L47" s="77"/>
      <c r="M47" s="77"/>
      <c r="N47" s="77"/>
      <c r="O47" s="77"/>
      <c r="P47" s="77"/>
      <c r="Q47" s="12">
        <f t="shared" si="9"/>
        <v>67</v>
      </c>
    </row>
    <row r="48" spans="1:19" ht="15" thickBot="1" x14ac:dyDescent="0.25">
      <c r="A48" s="75" t="s">
        <v>73</v>
      </c>
      <c r="B48" s="112" t="s">
        <v>72</v>
      </c>
      <c r="C48" s="53"/>
      <c r="D48" s="69"/>
      <c r="E48" s="77">
        <f>IFERROR(VLOOKUP(B48,[1]NUM7!$H$3:$L$149,2,FALSE),0)</f>
        <v>11</v>
      </c>
      <c r="F48" s="77">
        <f>IFERROR(VLOOKUP(B48,[1]NUM7!$H$3:$L$149,3,FALSE),0)</f>
        <v>5</v>
      </c>
      <c r="G48" s="77">
        <f>IFERROR(VLOOKUP(B48,[1]NUM7!$H$3:$L$149,4,FALSE),0)</f>
        <v>7</v>
      </c>
      <c r="H48" s="77"/>
      <c r="I48" s="77"/>
      <c r="J48" s="77"/>
      <c r="K48" s="77"/>
      <c r="L48" s="77"/>
      <c r="M48" s="77"/>
      <c r="N48" s="77"/>
      <c r="O48" s="77"/>
      <c r="P48" s="77"/>
      <c r="Q48" s="12">
        <f t="shared" si="9"/>
        <v>23</v>
      </c>
    </row>
    <row r="49" spans="1:19" s="54" customFormat="1" ht="15" thickBot="1" x14ac:dyDescent="0.25">
      <c r="A49" s="308" t="s">
        <v>175</v>
      </c>
      <c r="B49" s="309"/>
      <c r="C49" s="181">
        <f>+D49/Metas!K17</f>
        <v>0.20672848745938446</v>
      </c>
      <c r="D49" s="15">
        <f>+Q49/R49</f>
        <v>0.10129695885509839</v>
      </c>
      <c r="E49" s="9">
        <f>SUM(E39:E48)</f>
        <v>184</v>
      </c>
      <c r="F49" s="9">
        <f t="shared" ref="F49:H49" si="10">SUM(F39:F48)</f>
        <v>144</v>
      </c>
      <c r="G49" s="9">
        <f t="shared" si="10"/>
        <v>125</v>
      </c>
      <c r="H49" s="9">
        <f t="shared" si="10"/>
        <v>0</v>
      </c>
      <c r="I49" s="9">
        <f t="shared" ref="I49:J49" si="11">SUM(I39:I48)</f>
        <v>0</v>
      </c>
      <c r="J49" s="9">
        <f t="shared" si="11"/>
        <v>0</v>
      </c>
      <c r="K49" s="9">
        <f t="shared" ref="K49:M49" si="12">SUM(K39:K48)</f>
        <v>0</v>
      </c>
      <c r="L49" s="9">
        <f t="shared" si="12"/>
        <v>0</v>
      </c>
      <c r="M49" s="9">
        <f t="shared" si="12"/>
        <v>0</v>
      </c>
      <c r="N49" s="9">
        <f t="shared" ref="N49:P49" si="13">SUM(N39:N48)</f>
        <v>0</v>
      </c>
      <c r="O49" s="9">
        <f t="shared" si="13"/>
        <v>0</v>
      </c>
      <c r="P49" s="9">
        <f t="shared" si="13"/>
        <v>0</v>
      </c>
      <c r="Q49" s="9">
        <f>SUM(Q39:Q48)</f>
        <v>453</v>
      </c>
      <c r="R49" s="348">
        <v>4472</v>
      </c>
      <c r="S49" s="349"/>
    </row>
    <row r="50" spans="1:19" ht="15" thickBot="1" x14ac:dyDescent="0.25">
      <c r="A50" s="113" t="s">
        <v>87</v>
      </c>
      <c r="B50" s="112" t="s">
        <v>74</v>
      </c>
      <c r="C50" s="53"/>
      <c r="D50" s="69"/>
      <c r="E50" s="77">
        <f>IFERROR(VLOOKUP(B50,[1]NUM7!$H$3:$L$149,2,FALSE),0)</f>
        <v>68</v>
      </c>
      <c r="F50" s="77">
        <f>IFERROR(VLOOKUP(B50,[1]NUM7!$H$3:$L$149,3,FALSE),0)</f>
        <v>56</v>
      </c>
      <c r="G50" s="77">
        <f>IFERROR(VLOOKUP(B50,[1]NUM7!$H$3:$L$149,4,FALSE),0)</f>
        <v>104</v>
      </c>
      <c r="H50" s="77"/>
      <c r="I50" s="77"/>
      <c r="J50" s="77"/>
      <c r="K50" s="77"/>
      <c r="L50" s="77"/>
      <c r="M50" s="77"/>
      <c r="N50" s="77"/>
      <c r="O50" s="77"/>
      <c r="P50" s="77"/>
      <c r="Q50" s="12">
        <f t="shared" ref="Q50:Q62" si="14">SUM(E50:P50)</f>
        <v>228</v>
      </c>
    </row>
    <row r="51" spans="1:19" ht="15" thickBot="1" x14ac:dyDescent="0.25">
      <c r="A51" s="113" t="s">
        <v>87</v>
      </c>
      <c r="B51" s="112" t="s">
        <v>75</v>
      </c>
      <c r="C51" s="53"/>
      <c r="D51" s="69"/>
      <c r="E51" s="77">
        <f>IFERROR(VLOOKUP(B51,[1]NUM7!$H$3:$L$149,2,FALSE),0)</f>
        <v>4</v>
      </c>
      <c r="F51" s="77">
        <f>IFERROR(VLOOKUP(B51,[1]NUM7!$H$3:$L$149,3,FALSE),0)</f>
        <v>9</v>
      </c>
      <c r="G51" s="77">
        <f>IFERROR(VLOOKUP(B51,[1]NUM7!$H$3:$L$149,4,FALSE),0)</f>
        <v>31</v>
      </c>
      <c r="H51" s="77"/>
      <c r="I51" s="77"/>
      <c r="J51" s="77"/>
      <c r="K51" s="77"/>
      <c r="L51" s="77"/>
      <c r="M51" s="77"/>
      <c r="N51" s="77"/>
      <c r="O51" s="77"/>
      <c r="P51" s="77"/>
      <c r="Q51" s="12">
        <f t="shared" si="14"/>
        <v>44</v>
      </c>
    </row>
    <row r="52" spans="1:19" ht="15" thickBot="1" x14ac:dyDescent="0.25">
      <c r="A52" s="113" t="s">
        <v>87</v>
      </c>
      <c r="B52" s="112" t="s">
        <v>76</v>
      </c>
      <c r="C52" s="53"/>
      <c r="D52" s="69"/>
      <c r="E52" s="77">
        <f>IFERROR(VLOOKUP(B52,[1]NUM7!$H$3:$L$149,2,FALSE),0)</f>
        <v>0</v>
      </c>
      <c r="F52" s="77">
        <f>IFERROR(VLOOKUP(B52,[1]NUM7!$H$3:$L$149,3,FALSE),0)</f>
        <v>8</v>
      </c>
      <c r="G52" s="77">
        <f>IFERROR(VLOOKUP(B52,[1]NUM7!$H$3:$L$149,4,FALSE),0)</f>
        <v>3</v>
      </c>
      <c r="H52" s="77"/>
      <c r="I52" s="77"/>
      <c r="J52" s="77"/>
      <c r="K52" s="77"/>
      <c r="L52" s="77"/>
      <c r="M52" s="77"/>
      <c r="N52" s="77"/>
      <c r="O52" s="77"/>
      <c r="P52" s="77"/>
      <c r="Q52" s="12">
        <f t="shared" si="14"/>
        <v>11</v>
      </c>
    </row>
    <row r="53" spans="1:19" ht="15" thickBot="1" x14ac:dyDescent="0.25">
      <c r="A53" s="113" t="s">
        <v>87</v>
      </c>
      <c r="B53" s="112" t="s">
        <v>77</v>
      </c>
      <c r="C53" s="53"/>
      <c r="D53" s="69"/>
      <c r="E53" s="77">
        <f>IFERROR(VLOOKUP(B53,[1]NUM7!$H$3:$L$149,2,FALSE),0)</f>
        <v>2</v>
      </c>
      <c r="F53" s="77">
        <f>IFERROR(VLOOKUP(B53,[1]NUM7!$H$3:$L$149,3,FALSE),0)</f>
        <v>4</v>
      </c>
      <c r="G53" s="77">
        <f>IFERROR(VLOOKUP(B53,[1]NUM7!$H$3:$L$149,4,FALSE),0)</f>
        <v>6</v>
      </c>
      <c r="H53" s="77"/>
      <c r="I53" s="77"/>
      <c r="J53" s="77"/>
      <c r="K53" s="77"/>
      <c r="L53" s="77"/>
      <c r="M53" s="77"/>
      <c r="N53" s="77"/>
      <c r="O53" s="77"/>
      <c r="P53" s="77"/>
      <c r="Q53" s="12">
        <f t="shared" si="14"/>
        <v>12</v>
      </c>
    </row>
    <row r="54" spans="1:19" ht="15" thickBot="1" x14ac:dyDescent="0.25">
      <c r="A54" s="113" t="s">
        <v>87</v>
      </c>
      <c r="B54" s="112" t="s">
        <v>78</v>
      </c>
      <c r="C54" s="53"/>
      <c r="D54" s="69"/>
      <c r="E54" s="77">
        <f>IFERROR(VLOOKUP(B54,[1]NUM7!$H$3:$L$149,2,FALSE),0)</f>
        <v>10</v>
      </c>
      <c r="F54" s="77">
        <f>IFERROR(VLOOKUP(B54,[1]NUM7!$H$3:$L$149,3,FALSE),0)</f>
        <v>0</v>
      </c>
      <c r="G54" s="77">
        <f>IFERROR(VLOOKUP(B54,[1]NUM7!$H$3:$L$149,4,FALSE),0)</f>
        <v>2</v>
      </c>
      <c r="H54" s="77"/>
      <c r="I54" s="77"/>
      <c r="J54" s="77"/>
      <c r="K54" s="77"/>
      <c r="L54" s="77"/>
      <c r="M54" s="77"/>
      <c r="N54" s="77"/>
      <c r="O54" s="77"/>
      <c r="P54" s="77"/>
      <c r="Q54" s="12">
        <f t="shared" si="14"/>
        <v>12</v>
      </c>
    </row>
    <row r="55" spans="1:19" ht="15" thickBot="1" x14ac:dyDescent="0.25">
      <c r="A55" s="113" t="s">
        <v>87</v>
      </c>
      <c r="B55" s="112" t="s">
        <v>79</v>
      </c>
      <c r="C55" s="53"/>
      <c r="D55" s="69"/>
      <c r="E55" s="77">
        <f>IFERROR(VLOOKUP(B55,[1]NUM7!$H$3:$L$149,2,FALSE),0)</f>
        <v>1</v>
      </c>
      <c r="F55" s="77">
        <f>IFERROR(VLOOKUP(B55,[1]NUM7!$H$3:$L$149,3,FALSE),0)</f>
        <v>0</v>
      </c>
      <c r="G55" s="77">
        <f>IFERROR(VLOOKUP(B55,[1]NUM7!$H$3:$L$149,4,FALSE),0)</f>
        <v>0</v>
      </c>
      <c r="H55" s="77"/>
      <c r="I55" s="77"/>
      <c r="J55" s="77"/>
      <c r="K55" s="77"/>
      <c r="L55" s="77"/>
      <c r="M55" s="77"/>
      <c r="N55" s="77"/>
      <c r="O55" s="77"/>
      <c r="P55" s="77"/>
      <c r="Q55" s="12">
        <f t="shared" si="14"/>
        <v>1</v>
      </c>
    </row>
    <row r="56" spans="1:19" ht="15" thickBot="1" x14ac:dyDescent="0.25">
      <c r="A56" s="113" t="s">
        <v>87</v>
      </c>
      <c r="B56" s="112" t="s">
        <v>80</v>
      </c>
      <c r="C56" s="53"/>
      <c r="D56" s="69"/>
      <c r="E56" s="77">
        <f>IFERROR(VLOOKUP(B56,[1]NUM7!$H$3:$L$149,2,FALSE),0)</f>
        <v>0</v>
      </c>
      <c r="F56" s="77">
        <f>IFERROR(VLOOKUP(B56,[1]NUM7!$H$3:$L$149,3,FALSE),0)</f>
        <v>3</v>
      </c>
      <c r="G56" s="77">
        <f>IFERROR(VLOOKUP(B56,[1]NUM7!$H$3:$L$149,4,FALSE),0)</f>
        <v>0</v>
      </c>
      <c r="H56" s="77"/>
      <c r="I56" s="77"/>
      <c r="J56" s="77"/>
      <c r="K56" s="77"/>
      <c r="L56" s="77"/>
      <c r="M56" s="77"/>
      <c r="N56" s="77"/>
      <c r="O56" s="77"/>
      <c r="P56" s="77"/>
      <c r="Q56" s="12">
        <f t="shared" si="14"/>
        <v>3</v>
      </c>
    </row>
    <row r="57" spans="1:19" ht="15" thickBot="1" x14ac:dyDescent="0.25">
      <c r="A57" s="113" t="s">
        <v>87</v>
      </c>
      <c r="B57" s="112" t="s">
        <v>81</v>
      </c>
      <c r="C57" s="53"/>
      <c r="D57" s="69"/>
      <c r="E57" s="77">
        <f>IFERROR(VLOOKUP(B57,[1]NUM7!$H$3:$L$149,2,FALSE),0)</f>
        <v>6</v>
      </c>
      <c r="F57" s="77">
        <f>IFERROR(VLOOKUP(B57,[1]NUM7!$H$3:$L$149,3,FALSE),0)</f>
        <v>0</v>
      </c>
      <c r="G57" s="77">
        <f>IFERROR(VLOOKUP(B57,[1]NUM7!$H$3:$L$149,4,FALSE),0)</f>
        <v>0</v>
      </c>
      <c r="H57" s="77"/>
      <c r="I57" s="77"/>
      <c r="J57" s="77"/>
      <c r="K57" s="77"/>
      <c r="L57" s="77"/>
      <c r="M57" s="77"/>
      <c r="N57" s="77"/>
      <c r="O57" s="77"/>
      <c r="P57" s="77"/>
      <c r="Q57" s="12">
        <f t="shared" si="14"/>
        <v>6</v>
      </c>
    </row>
    <row r="58" spans="1:19" ht="15" thickBot="1" x14ac:dyDescent="0.25">
      <c r="A58" s="113" t="s">
        <v>87</v>
      </c>
      <c r="B58" s="112" t="s">
        <v>82</v>
      </c>
      <c r="C58" s="53"/>
      <c r="D58" s="69"/>
      <c r="E58" s="77">
        <f>IFERROR(VLOOKUP(B58,[1]NUM7!$H$3:$L$149,2,FALSE),0)</f>
        <v>4</v>
      </c>
      <c r="F58" s="77">
        <f>IFERROR(VLOOKUP(B58,[1]NUM7!$H$3:$L$149,3,FALSE),0)</f>
        <v>7</v>
      </c>
      <c r="G58" s="77">
        <f>IFERROR(VLOOKUP(B58,[1]NUM7!$H$3:$L$149,4,FALSE),0)</f>
        <v>2</v>
      </c>
      <c r="H58" s="77"/>
      <c r="I58" s="77"/>
      <c r="J58" s="77"/>
      <c r="K58" s="77"/>
      <c r="L58" s="77"/>
      <c r="M58" s="77"/>
      <c r="N58" s="77"/>
      <c r="O58" s="77"/>
      <c r="P58" s="77"/>
      <c r="Q58" s="12">
        <f t="shared" si="14"/>
        <v>13</v>
      </c>
    </row>
    <row r="59" spans="1:19" ht="15" thickBot="1" x14ac:dyDescent="0.25">
      <c r="A59" s="113" t="s">
        <v>87</v>
      </c>
      <c r="B59" s="112" t="s">
        <v>83</v>
      </c>
      <c r="C59" s="53"/>
      <c r="D59" s="69"/>
      <c r="E59" s="77">
        <f>IFERROR(VLOOKUP(B59,[1]NUM7!$H$3:$L$149,2,FALSE),0)</f>
        <v>8</v>
      </c>
      <c r="F59" s="77">
        <f>IFERROR(VLOOKUP(B59,[1]NUM7!$H$3:$L$149,3,FALSE),0)</f>
        <v>15</v>
      </c>
      <c r="G59" s="77">
        <f>IFERROR(VLOOKUP(B59,[1]NUM7!$H$3:$L$149,4,FALSE),0)</f>
        <v>4</v>
      </c>
      <c r="H59" s="77"/>
      <c r="I59" s="77"/>
      <c r="J59" s="77"/>
      <c r="K59" s="77"/>
      <c r="L59" s="77"/>
      <c r="M59" s="77"/>
      <c r="N59" s="77"/>
      <c r="O59" s="77"/>
      <c r="P59" s="77"/>
      <c r="Q59" s="12">
        <f t="shared" si="14"/>
        <v>27</v>
      </c>
    </row>
    <row r="60" spans="1:19" ht="15" thickBot="1" x14ac:dyDescent="0.25">
      <c r="A60" s="113" t="s">
        <v>87</v>
      </c>
      <c r="B60" s="112" t="s">
        <v>84</v>
      </c>
      <c r="C60" s="53"/>
      <c r="D60" s="69"/>
      <c r="E60" s="77">
        <f>IFERROR(VLOOKUP(B60,[1]NUM7!$H$3:$L$149,2,FALSE),0)</f>
        <v>3</v>
      </c>
      <c r="F60" s="77">
        <f>IFERROR(VLOOKUP(B60,[1]NUM7!$H$3:$L$149,3,FALSE),0)</f>
        <v>7</v>
      </c>
      <c r="G60" s="77">
        <f>IFERROR(VLOOKUP(B60,[1]NUM7!$H$3:$L$149,4,FALSE),0)</f>
        <v>2</v>
      </c>
      <c r="H60" s="77"/>
      <c r="I60" s="77"/>
      <c r="J60" s="77"/>
      <c r="K60" s="77"/>
      <c r="L60" s="77"/>
      <c r="M60" s="77"/>
      <c r="N60" s="77"/>
      <c r="O60" s="77"/>
      <c r="P60" s="77"/>
      <c r="Q60" s="12">
        <f t="shared" si="14"/>
        <v>12</v>
      </c>
    </row>
    <row r="61" spans="1:19" ht="15" thickBot="1" x14ac:dyDescent="0.25">
      <c r="A61" s="113" t="s">
        <v>87</v>
      </c>
      <c r="B61" s="112" t="s">
        <v>85</v>
      </c>
      <c r="C61" s="53"/>
      <c r="D61" s="69"/>
      <c r="E61" s="77">
        <f>IFERROR(VLOOKUP(B61,[1]NUM7!$H$3:$L$149,2,FALSE),0)</f>
        <v>2</v>
      </c>
      <c r="F61" s="77">
        <f>IFERROR(VLOOKUP(B61,[1]NUM7!$H$3:$L$149,3,FALSE),0)</f>
        <v>0</v>
      </c>
      <c r="G61" s="77">
        <f>IFERROR(VLOOKUP(B61,[1]NUM7!$H$3:$L$149,4,FALSE),0)</f>
        <v>2</v>
      </c>
      <c r="H61" s="77"/>
      <c r="I61" s="77"/>
      <c r="J61" s="77"/>
      <c r="K61" s="77"/>
      <c r="L61" s="77"/>
      <c r="M61" s="77"/>
      <c r="N61" s="77"/>
      <c r="O61" s="77"/>
      <c r="P61" s="77"/>
      <c r="Q61" s="12">
        <f t="shared" si="14"/>
        <v>4</v>
      </c>
    </row>
    <row r="62" spans="1:19" ht="15" thickBot="1" x14ac:dyDescent="0.25">
      <c r="A62" s="113" t="s">
        <v>87</v>
      </c>
      <c r="B62" s="112" t="s">
        <v>86</v>
      </c>
      <c r="C62" s="53"/>
      <c r="D62" s="69"/>
      <c r="E62" s="77">
        <f>IFERROR(VLOOKUP(B62,[1]NUM7!$H$3:$L$149,2,FALSE),0)</f>
        <v>1</v>
      </c>
      <c r="F62" s="77">
        <f>IFERROR(VLOOKUP(B62,[1]NUM7!$H$3:$L$149,3,FALSE),0)</f>
        <v>0</v>
      </c>
      <c r="G62" s="77">
        <f>IFERROR(VLOOKUP(B62,[1]NUM7!$H$3:$L$149,4,FALSE),0)</f>
        <v>0</v>
      </c>
      <c r="H62" s="77"/>
      <c r="I62" s="77"/>
      <c r="J62" s="77"/>
      <c r="K62" s="77"/>
      <c r="L62" s="77"/>
      <c r="M62" s="77"/>
      <c r="N62" s="77"/>
      <c r="O62" s="77"/>
      <c r="P62" s="77"/>
      <c r="Q62" s="12">
        <f t="shared" si="14"/>
        <v>1</v>
      </c>
    </row>
    <row r="63" spans="1:19" ht="15" thickBot="1" x14ac:dyDescent="0.25">
      <c r="A63" s="111" t="s">
        <v>87</v>
      </c>
      <c r="B63" s="112" t="s">
        <v>393</v>
      </c>
      <c r="C63" s="53"/>
      <c r="D63" s="69"/>
      <c r="E63" s="77">
        <f>IFERROR(VLOOKUP(B63,[1]NUM7!$H$3:$L$149,2,FALSE),0)</f>
        <v>97</v>
      </c>
      <c r="F63" s="77">
        <f>IFERROR(VLOOKUP(B63,[1]NUM7!$H$3:$L$149,3,FALSE),0)</f>
        <v>138</v>
      </c>
      <c r="G63" s="77">
        <f>IFERROR(VLOOKUP(B63,[1]NUM7!$H$3:$L$149,4,FALSE),0)</f>
        <v>127</v>
      </c>
      <c r="H63" s="77"/>
      <c r="I63" s="77"/>
      <c r="J63" s="77"/>
      <c r="K63" s="77"/>
      <c r="L63" s="77"/>
      <c r="M63" s="77"/>
      <c r="N63" s="77"/>
      <c r="O63" s="77"/>
      <c r="P63" s="77"/>
      <c r="Q63" s="12">
        <f t="shared" ref="Q63" si="15">SUM(E63:P63)</f>
        <v>362</v>
      </c>
    </row>
    <row r="64" spans="1:19" s="54" customFormat="1" ht="15" thickBot="1" x14ac:dyDescent="0.25">
      <c r="A64" s="308" t="s">
        <v>176</v>
      </c>
      <c r="B64" s="309"/>
      <c r="C64" s="181">
        <f>+D64/Metas!K9</f>
        <v>0.32077543975872108</v>
      </c>
      <c r="D64" s="15">
        <f>+Q64/R64</f>
        <v>0.12189466710831401</v>
      </c>
      <c r="E64" s="9">
        <f>SUM(E50:E63)</f>
        <v>206</v>
      </c>
      <c r="F64" s="9">
        <f t="shared" ref="F64:Q64" si="16">SUM(F50:F63)</f>
        <v>247</v>
      </c>
      <c r="G64" s="9">
        <f t="shared" si="16"/>
        <v>283</v>
      </c>
      <c r="H64" s="9">
        <f t="shared" si="16"/>
        <v>0</v>
      </c>
      <c r="I64" s="9">
        <f t="shared" si="16"/>
        <v>0</v>
      </c>
      <c r="J64" s="9">
        <f t="shared" si="16"/>
        <v>0</v>
      </c>
      <c r="K64" s="9">
        <f t="shared" si="16"/>
        <v>0</v>
      </c>
      <c r="L64" s="9">
        <f t="shared" si="16"/>
        <v>0</v>
      </c>
      <c r="M64" s="9">
        <f t="shared" si="16"/>
        <v>0</v>
      </c>
      <c r="N64" s="9">
        <f t="shared" si="16"/>
        <v>0</v>
      </c>
      <c r="O64" s="9">
        <f t="shared" si="16"/>
        <v>0</v>
      </c>
      <c r="P64" s="9">
        <f t="shared" si="16"/>
        <v>0</v>
      </c>
      <c r="Q64" s="9">
        <f t="shared" si="16"/>
        <v>736</v>
      </c>
      <c r="R64" s="350">
        <v>6038</v>
      </c>
      <c r="S64" s="351"/>
    </row>
    <row r="65" spans="1:22" ht="15" thickBot="1" x14ac:dyDescent="0.25">
      <c r="A65" s="113" t="s">
        <v>98</v>
      </c>
      <c r="B65" s="112" t="s">
        <v>88</v>
      </c>
      <c r="C65" s="53"/>
      <c r="D65" s="69"/>
      <c r="E65" s="77">
        <f>IFERROR(VLOOKUP(B65,[1]NUM7!$H$3:$L$149,2,FALSE),0)</f>
        <v>64</v>
      </c>
      <c r="F65" s="77">
        <f>IFERROR(VLOOKUP(B65,[1]NUM7!$H$3:$L$149,3,FALSE),0)</f>
        <v>9</v>
      </c>
      <c r="G65" s="77">
        <f>IFERROR(VLOOKUP(B65,[1]NUM7!$H$3:$L$149,4,FALSE),0)</f>
        <v>41</v>
      </c>
      <c r="H65" s="77"/>
      <c r="I65" s="77"/>
      <c r="J65" s="77"/>
      <c r="K65" s="77"/>
      <c r="L65" s="77"/>
      <c r="M65" s="77"/>
      <c r="N65" s="77"/>
      <c r="O65" s="77"/>
      <c r="P65" s="77"/>
      <c r="Q65" s="12">
        <f t="shared" ref="Q65:Q74" si="17">SUM(E65:P65)</f>
        <v>114</v>
      </c>
    </row>
    <row r="66" spans="1:22" ht="15" thickBot="1" x14ac:dyDescent="0.25">
      <c r="A66" s="113" t="s">
        <v>98</v>
      </c>
      <c r="B66" s="112" t="s">
        <v>89</v>
      </c>
      <c r="C66" s="53"/>
      <c r="D66" s="69"/>
      <c r="E66" s="77">
        <f>IFERROR(VLOOKUP(B66,[1]NUM7!$H$3:$L$149,2,FALSE),0)</f>
        <v>0</v>
      </c>
      <c r="F66" s="77">
        <f>IFERROR(VLOOKUP(B66,[1]NUM7!$H$3:$L$149,3,FALSE),0)</f>
        <v>0</v>
      </c>
      <c r="G66" s="77">
        <f>IFERROR(VLOOKUP(B66,[1]NUM7!$H$3:$L$149,4,FALSE),0)</f>
        <v>0</v>
      </c>
      <c r="H66" s="77"/>
      <c r="I66" s="77"/>
      <c r="J66" s="77"/>
      <c r="K66" s="77"/>
      <c r="L66" s="77"/>
      <c r="M66" s="77"/>
      <c r="N66" s="77"/>
      <c r="O66" s="77"/>
      <c r="P66" s="77"/>
      <c r="Q66" s="12">
        <f t="shared" si="17"/>
        <v>0</v>
      </c>
    </row>
    <row r="67" spans="1:22" ht="15" thickBot="1" x14ac:dyDescent="0.25">
      <c r="A67" s="113" t="s">
        <v>98</v>
      </c>
      <c r="B67" s="112" t="s">
        <v>90</v>
      </c>
      <c r="C67" s="53"/>
      <c r="D67" s="69"/>
      <c r="E67" s="77">
        <f>IFERROR(VLOOKUP(B67,[1]NUM7!$H$3:$L$149,2,FALSE),0)</f>
        <v>0</v>
      </c>
      <c r="F67" s="77">
        <f>IFERROR(VLOOKUP(B67,[1]NUM7!$H$3:$L$149,3,FALSE),0)</f>
        <v>0</v>
      </c>
      <c r="G67" s="77">
        <f>IFERROR(VLOOKUP(B67,[1]NUM7!$H$3:$L$149,4,FALSE),0)</f>
        <v>0</v>
      </c>
      <c r="H67" s="77"/>
      <c r="I67" s="77"/>
      <c r="J67" s="77"/>
      <c r="K67" s="77"/>
      <c r="L67" s="77"/>
      <c r="M67" s="77"/>
      <c r="N67" s="77"/>
      <c r="O67" s="77"/>
      <c r="P67" s="77"/>
      <c r="Q67" s="12">
        <f t="shared" si="17"/>
        <v>0</v>
      </c>
    </row>
    <row r="68" spans="1:22" ht="15" thickBot="1" x14ac:dyDescent="0.25">
      <c r="A68" s="113" t="s">
        <v>98</v>
      </c>
      <c r="B68" s="112" t="s">
        <v>91</v>
      </c>
      <c r="C68" s="53"/>
      <c r="D68" s="69"/>
      <c r="E68" s="77">
        <f>IFERROR(VLOOKUP(B68,[1]NUM7!$H$3:$L$149,2,FALSE),0)</f>
        <v>0</v>
      </c>
      <c r="F68" s="77">
        <f>IFERROR(VLOOKUP(B68,[1]NUM7!$H$3:$L$149,3,FALSE),0)</f>
        <v>0</v>
      </c>
      <c r="G68" s="77">
        <f>IFERROR(VLOOKUP(B68,[1]NUM7!$H$3:$L$149,4,FALSE),0)</f>
        <v>0</v>
      </c>
      <c r="H68" s="77"/>
      <c r="I68" s="77"/>
      <c r="J68" s="77"/>
      <c r="K68" s="77"/>
      <c r="L68" s="77"/>
      <c r="M68" s="77"/>
      <c r="N68" s="77"/>
      <c r="O68" s="77"/>
      <c r="P68" s="77"/>
      <c r="Q68" s="12">
        <f t="shared" si="17"/>
        <v>0</v>
      </c>
    </row>
    <row r="69" spans="1:22" ht="15" thickBot="1" x14ac:dyDescent="0.25">
      <c r="A69" s="113" t="s">
        <v>98</v>
      </c>
      <c r="B69" s="112" t="s">
        <v>92</v>
      </c>
      <c r="C69" s="53"/>
      <c r="D69" s="69"/>
      <c r="E69" s="77">
        <f>IFERROR(VLOOKUP(B69,[1]NUM7!$H$3:$L$149,2,FALSE),0)</f>
        <v>0</v>
      </c>
      <c r="F69" s="77">
        <f>IFERROR(VLOOKUP(B69,[1]NUM7!$H$3:$L$149,3,FALSE),0)</f>
        <v>0</v>
      </c>
      <c r="G69" s="77">
        <f>IFERROR(VLOOKUP(B69,[1]NUM7!$H$3:$L$149,4,FALSE),0)</f>
        <v>0</v>
      </c>
      <c r="H69" s="77"/>
      <c r="I69" s="77"/>
      <c r="J69" s="77"/>
      <c r="K69" s="77"/>
      <c r="L69" s="77"/>
      <c r="M69" s="77"/>
      <c r="N69" s="77"/>
      <c r="O69" s="77"/>
      <c r="P69" s="77"/>
      <c r="Q69" s="12">
        <f t="shared" si="17"/>
        <v>0</v>
      </c>
    </row>
    <row r="70" spans="1:22" ht="15" thickBot="1" x14ac:dyDescent="0.25">
      <c r="A70" s="113" t="s">
        <v>98</v>
      </c>
      <c r="B70" s="112" t="s">
        <v>93</v>
      </c>
      <c r="C70" s="53"/>
      <c r="D70" s="69"/>
      <c r="E70" s="77">
        <f>IFERROR(VLOOKUP(B70,[1]NUM7!$H$3:$L$149,2,FALSE),0)</f>
        <v>0</v>
      </c>
      <c r="F70" s="77">
        <f>IFERROR(VLOOKUP(B70,[1]NUM7!$H$3:$L$149,3,FALSE),0)</f>
        <v>0</v>
      </c>
      <c r="G70" s="77">
        <f>IFERROR(VLOOKUP(B70,[1]NUM7!$H$3:$L$149,4,FALSE),0)</f>
        <v>0</v>
      </c>
      <c r="H70" s="77"/>
      <c r="I70" s="77"/>
      <c r="J70" s="77"/>
      <c r="K70" s="77"/>
      <c r="L70" s="77"/>
      <c r="M70" s="77"/>
      <c r="N70" s="77"/>
      <c r="O70" s="77"/>
      <c r="P70" s="77"/>
      <c r="Q70" s="12">
        <f t="shared" si="17"/>
        <v>0</v>
      </c>
    </row>
    <row r="71" spans="1:22" ht="15" thickBot="1" x14ac:dyDescent="0.25">
      <c r="A71" s="113" t="s">
        <v>98</v>
      </c>
      <c r="B71" s="112" t="s">
        <v>94</v>
      </c>
      <c r="C71" s="53"/>
      <c r="D71" s="69"/>
      <c r="E71" s="77">
        <f>IFERROR(VLOOKUP(B71,[1]NUM7!$H$3:$L$149,2,FALSE),0)</f>
        <v>0</v>
      </c>
      <c r="F71" s="77">
        <f>IFERROR(VLOOKUP(B71,[1]NUM7!$H$3:$L$149,3,FALSE),0)</f>
        <v>0</v>
      </c>
      <c r="G71" s="77">
        <f>IFERROR(VLOOKUP(B71,[1]NUM7!$H$3:$L$149,4,FALSE),0)</f>
        <v>0</v>
      </c>
      <c r="H71" s="77"/>
      <c r="I71" s="77"/>
      <c r="J71" s="77"/>
      <c r="K71" s="77"/>
      <c r="L71" s="77"/>
      <c r="M71" s="77"/>
      <c r="N71" s="77"/>
      <c r="O71" s="77"/>
      <c r="P71" s="77"/>
      <c r="Q71" s="12">
        <f t="shared" si="17"/>
        <v>0</v>
      </c>
    </row>
    <row r="72" spans="1:22" ht="15" thickBot="1" x14ac:dyDescent="0.25">
      <c r="A72" s="113" t="s">
        <v>98</v>
      </c>
      <c r="B72" s="112" t="s">
        <v>95</v>
      </c>
      <c r="C72" s="53"/>
      <c r="D72" s="69"/>
      <c r="E72" s="77">
        <f>IFERROR(VLOOKUP(B72,[1]NUM7!$H$3:$L$149,2,FALSE),0)</f>
        <v>0</v>
      </c>
      <c r="F72" s="77">
        <f>IFERROR(VLOOKUP(B72,[1]NUM7!$H$3:$L$149,3,FALSE),0)</f>
        <v>0</v>
      </c>
      <c r="G72" s="77">
        <f>IFERROR(VLOOKUP(B72,[1]NUM7!$H$3:$L$149,4,FALSE),0)</f>
        <v>0</v>
      </c>
      <c r="H72" s="77"/>
      <c r="I72" s="77"/>
      <c r="J72" s="77"/>
      <c r="K72" s="77"/>
      <c r="L72" s="77"/>
      <c r="M72" s="77"/>
      <c r="N72" s="77"/>
      <c r="O72" s="77"/>
      <c r="P72" s="77"/>
      <c r="Q72" s="12">
        <f t="shared" si="17"/>
        <v>0</v>
      </c>
    </row>
    <row r="73" spans="1:22" ht="15" thickBot="1" x14ac:dyDescent="0.25">
      <c r="A73" s="113" t="s">
        <v>98</v>
      </c>
      <c r="B73" s="112" t="s">
        <v>96</v>
      </c>
      <c r="C73" s="53"/>
      <c r="D73" s="69"/>
      <c r="E73" s="77">
        <f>IFERROR(VLOOKUP(B73,[1]NUM7!$H$3:$L$149,2,FALSE),0)</f>
        <v>0</v>
      </c>
      <c r="F73" s="77">
        <f>IFERROR(VLOOKUP(B73,[1]NUM7!$H$3:$L$149,3,FALSE),0)</f>
        <v>0</v>
      </c>
      <c r="G73" s="77">
        <f>IFERROR(VLOOKUP(B73,[1]NUM7!$H$3:$L$149,4,FALSE),0)</f>
        <v>0</v>
      </c>
      <c r="H73" s="77"/>
      <c r="I73" s="77"/>
      <c r="J73" s="77"/>
      <c r="K73" s="77"/>
      <c r="L73" s="77"/>
      <c r="M73" s="77"/>
      <c r="N73" s="77"/>
      <c r="O73" s="77"/>
      <c r="P73" s="77"/>
      <c r="Q73" s="12">
        <f t="shared" si="17"/>
        <v>0</v>
      </c>
      <c r="V73" s="58"/>
    </row>
    <row r="74" spans="1:22" ht="15" thickBot="1" x14ac:dyDescent="0.25">
      <c r="A74" s="113" t="s">
        <v>98</v>
      </c>
      <c r="B74" s="112" t="s">
        <v>97</v>
      </c>
      <c r="C74" s="53"/>
      <c r="D74" s="69"/>
      <c r="E74" s="77">
        <f>IFERROR(VLOOKUP(B74,[1]NUM7!$H$3:$L$149,2,FALSE),0)</f>
        <v>0</v>
      </c>
      <c r="F74" s="77">
        <f>IFERROR(VLOOKUP(B74,[1]NUM7!$H$3:$L$149,3,FALSE),0)</f>
        <v>0</v>
      </c>
      <c r="G74" s="77">
        <f>IFERROR(VLOOKUP(B74,[1]NUM7!$H$3:$L$149,4,FALSE),0)</f>
        <v>0</v>
      </c>
      <c r="H74" s="77"/>
      <c r="I74" s="77"/>
      <c r="J74" s="77"/>
      <c r="K74" s="77"/>
      <c r="L74" s="77"/>
      <c r="M74" s="77"/>
      <c r="N74" s="77"/>
      <c r="O74" s="77"/>
      <c r="P74" s="77"/>
      <c r="Q74" s="12">
        <f t="shared" si="17"/>
        <v>0</v>
      </c>
    </row>
    <row r="75" spans="1:22" s="54" customFormat="1" ht="15" thickBot="1" x14ac:dyDescent="0.25">
      <c r="A75" s="308" t="s">
        <v>18</v>
      </c>
      <c r="B75" s="309"/>
      <c r="C75" s="181">
        <f>+D75/Metas!K6</f>
        <v>0.14967111741305289</v>
      </c>
      <c r="D75" s="15">
        <f>+Q75/R75</f>
        <v>4.0411201701524284E-2</v>
      </c>
      <c r="E75" s="9">
        <f>SUM(E65:E74)</f>
        <v>64</v>
      </c>
      <c r="F75" s="9">
        <f t="shared" ref="F75:H75" si="18">SUM(F65:F74)</f>
        <v>9</v>
      </c>
      <c r="G75" s="9">
        <f t="shared" si="18"/>
        <v>41</v>
      </c>
      <c r="H75" s="9">
        <f t="shared" si="18"/>
        <v>0</v>
      </c>
      <c r="I75" s="9">
        <f t="shared" ref="I75:J75" si="19">SUM(I65:I74)</f>
        <v>0</v>
      </c>
      <c r="J75" s="9">
        <f t="shared" si="19"/>
        <v>0</v>
      </c>
      <c r="K75" s="9">
        <f t="shared" ref="K75:M75" si="20">SUM(K65:K74)</f>
        <v>0</v>
      </c>
      <c r="L75" s="9">
        <f t="shared" si="20"/>
        <v>0</v>
      </c>
      <c r="M75" s="9">
        <f t="shared" si="20"/>
        <v>0</v>
      </c>
      <c r="N75" s="9">
        <f t="shared" ref="N75:P75" si="21">SUM(N65:N74)</f>
        <v>0</v>
      </c>
      <c r="O75" s="9">
        <f t="shared" si="21"/>
        <v>0</v>
      </c>
      <c r="P75" s="9">
        <f t="shared" si="21"/>
        <v>0</v>
      </c>
      <c r="Q75" s="9">
        <f>SUM(Q65:Q74)</f>
        <v>114</v>
      </c>
      <c r="R75" s="350">
        <v>2821</v>
      </c>
      <c r="S75" s="351"/>
    </row>
    <row r="76" spans="1:22" ht="15" thickBot="1" x14ac:dyDescent="0.25">
      <c r="A76" s="75" t="s">
        <v>104</v>
      </c>
      <c r="B76" s="112" t="s">
        <v>99</v>
      </c>
      <c r="C76" s="53"/>
      <c r="D76" s="69"/>
      <c r="E76" s="77">
        <f>IFERROR(VLOOKUP(B76,[1]NUM7!$H$3:$L$149,2,FALSE),0)</f>
        <v>12</v>
      </c>
      <c r="F76" s="77">
        <f>IFERROR(VLOOKUP(B76,[1]NUM7!$H$3:$L$149,3,FALSE),0)</f>
        <v>13</v>
      </c>
      <c r="G76" s="77">
        <f>IFERROR(VLOOKUP(B76,[1]NUM7!$H$3:$L$149,4,FALSE),0)</f>
        <v>18</v>
      </c>
      <c r="H76" s="77"/>
      <c r="I76" s="77"/>
      <c r="J76" s="77"/>
      <c r="K76" s="77"/>
      <c r="L76" s="77"/>
      <c r="M76" s="77"/>
      <c r="N76" s="77"/>
      <c r="O76" s="77"/>
      <c r="P76" s="77"/>
      <c r="Q76" s="12">
        <f>SUM(E76:P76)</f>
        <v>43</v>
      </c>
    </row>
    <row r="77" spans="1:22" ht="15" thickBot="1" x14ac:dyDescent="0.25">
      <c r="A77" s="75" t="s">
        <v>104</v>
      </c>
      <c r="B77" s="112" t="s">
        <v>100</v>
      </c>
      <c r="C77" s="53"/>
      <c r="D77" s="69"/>
      <c r="E77" s="77">
        <f>IFERROR(VLOOKUP(B77,[1]NUM7!$H$3:$L$149,2,FALSE),0)</f>
        <v>11</v>
      </c>
      <c r="F77" s="77">
        <f>IFERROR(VLOOKUP(B77,[1]NUM7!$H$3:$L$149,3,FALSE),0)</f>
        <v>10</v>
      </c>
      <c r="G77" s="77">
        <f>IFERROR(VLOOKUP(B77,[1]NUM7!$H$3:$L$149,4,FALSE),0)</f>
        <v>18</v>
      </c>
      <c r="H77" s="77"/>
      <c r="I77" s="77"/>
      <c r="J77" s="77"/>
      <c r="K77" s="77"/>
      <c r="L77" s="77"/>
      <c r="M77" s="77"/>
      <c r="N77" s="77"/>
      <c r="O77" s="77"/>
      <c r="P77" s="77"/>
      <c r="Q77" s="12">
        <f>SUM(E77:P77)</f>
        <v>39</v>
      </c>
    </row>
    <row r="78" spans="1:22" ht="15" thickBot="1" x14ac:dyDescent="0.25">
      <c r="A78" s="75" t="s">
        <v>104</v>
      </c>
      <c r="B78" s="112" t="s">
        <v>101</v>
      </c>
      <c r="C78" s="53"/>
      <c r="D78" s="69"/>
      <c r="E78" s="77">
        <f>IFERROR(VLOOKUP(B78,[1]NUM7!$H$3:$L$149,2,FALSE),0)</f>
        <v>74</v>
      </c>
      <c r="F78" s="77">
        <f>IFERROR(VLOOKUP(B78,[1]NUM7!$H$3:$L$149,3,FALSE),0)</f>
        <v>42</v>
      </c>
      <c r="G78" s="77">
        <f>IFERROR(VLOOKUP(B78,[1]NUM7!$H$3:$L$149,4,FALSE),0)</f>
        <v>55</v>
      </c>
      <c r="H78" s="77"/>
      <c r="I78" s="77"/>
      <c r="J78" s="77"/>
      <c r="K78" s="77"/>
      <c r="L78" s="77"/>
      <c r="M78" s="77"/>
      <c r="N78" s="77"/>
      <c r="O78" s="77"/>
      <c r="P78" s="77"/>
      <c r="Q78" s="12">
        <f>SUM(E78:P78)</f>
        <v>171</v>
      </c>
    </row>
    <row r="79" spans="1:22" ht="15" thickBot="1" x14ac:dyDescent="0.25">
      <c r="A79" s="75" t="s">
        <v>104</v>
      </c>
      <c r="B79" s="112" t="s">
        <v>102</v>
      </c>
      <c r="C79" s="53"/>
      <c r="D79" s="69"/>
      <c r="E79" s="77">
        <f>IFERROR(VLOOKUP(B79,[1]NUM7!$H$3:$L$149,2,FALSE),0)</f>
        <v>7</v>
      </c>
      <c r="F79" s="77">
        <f>IFERROR(VLOOKUP(B79,[1]NUM7!$H$3:$L$149,3,FALSE),0)</f>
        <v>7</v>
      </c>
      <c r="G79" s="77">
        <f>IFERROR(VLOOKUP(B79,[1]NUM7!$H$3:$L$149,4,FALSE),0)</f>
        <v>11</v>
      </c>
      <c r="H79" s="77"/>
      <c r="I79" s="77"/>
      <c r="J79" s="77"/>
      <c r="K79" s="77"/>
      <c r="L79" s="77"/>
      <c r="M79" s="77"/>
      <c r="N79" s="77"/>
      <c r="O79" s="77"/>
      <c r="P79" s="77"/>
      <c r="Q79" s="12">
        <f>SUM(E79:P79)</f>
        <v>25</v>
      </c>
    </row>
    <row r="80" spans="1:22" ht="15" thickBot="1" x14ac:dyDescent="0.25">
      <c r="A80" s="75" t="s">
        <v>104</v>
      </c>
      <c r="B80" s="112" t="s">
        <v>103</v>
      </c>
      <c r="C80" s="53"/>
      <c r="D80" s="69"/>
      <c r="E80" s="77">
        <f>IFERROR(VLOOKUP(B80,[1]NUM7!$H$3:$L$149,2,FALSE),0)</f>
        <v>3</v>
      </c>
      <c r="F80" s="77">
        <f>IFERROR(VLOOKUP(B80,[1]NUM7!$H$3:$L$149,3,FALSE),0)</f>
        <v>9</v>
      </c>
      <c r="G80" s="77">
        <f>IFERROR(VLOOKUP(B80,[1]NUM7!$H$3:$L$149,4,FALSE),0)</f>
        <v>20</v>
      </c>
      <c r="H80" s="77"/>
      <c r="I80" s="77"/>
      <c r="J80" s="77"/>
      <c r="K80" s="77"/>
      <c r="L80" s="77"/>
      <c r="M80" s="77"/>
      <c r="N80" s="77"/>
      <c r="O80" s="77"/>
      <c r="P80" s="77"/>
      <c r="Q80" s="12">
        <f>SUM(E80:P80)</f>
        <v>32</v>
      </c>
    </row>
    <row r="81" spans="1:19" s="54" customFormat="1" ht="15" thickBot="1" x14ac:dyDescent="0.25">
      <c r="A81" s="308" t="s">
        <v>177</v>
      </c>
      <c r="B81" s="309"/>
      <c r="C81" s="181">
        <f>+D81/Metas!K11</f>
        <v>0.27634405726562011</v>
      </c>
      <c r="D81" s="15">
        <f>+Q81/R81</f>
        <v>0.16856987493202827</v>
      </c>
      <c r="E81" s="9">
        <f>SUM(E76:E80)</f>
        <v>107</v>
      </c>
      <c r="F81" s="9">
        <f t="shared" ref="F81:H81" si="22">SUM(F76:F80)</f>
        <v>81</v>
      </c>
      <c r="G81" s="9">
        <f t="shared" si="22"/>
        <v>122</v>
      </c>
      <c r="H81" s="9">
        <f t="shared" si="22"/>
        <v>0</v>
      </c>
      <c r="I81" s="9">
        <f t="shared" ref="I81:J81" si="23">SUM(I76:I80)</f>
        <v>0</v>
      </c>
      <c r="J81" s="9">
        <f t="shared" si="23"/>
        <v>0</v>
      </c>
      <c r="K81" s="9">
        <f t="shared" ref="K81:M81" si="24">SUM(K76:K80)</f>
        <v>0</v>
      </c>
      <c r="L81" s="9">
        <f t="shared" si="24"/>
        <v>0</v>
      </c>
      <c r="M81" s="9">
        <f t="shared" si="24"/>
        <v>0</v>
      </c>
      <c r="N81" s="9">
        <f t="shared" ref="N81:P81" si="25">SUM(N76:N80)</f>
        <v>0</v>
      </c>
      <c r="O81" s="9">
        <f t="shared" si="25"/>
        <v>0</v>
      </c>
      <c r="P81" s="9">
        <f t="shared" si="25"/>
        <v>0</v>
      </c>
      <c r="Q81" s="9">
        <f>SUM(Q76:Q80)</f>
        <v>310</v>
      </c>
      <c r="R81" s="350">
        <v>1839</v>
      </c>
      <c r="S81" s="351"/>
    </row>
    <row r="82" spans="1:19" ht="15" thickBot="1" x14ac:dyDescent="0.25">
      <c r="A82" s="75" t="s">
        <v>115</v>
      </c>
      <c r="B82" s="112" t="s">
        <v>105</v>
      </c>
      <c r="C82" s="53"/>
      <c r="D82" s="69"/>
      <c r="E82" s="77">
        <f>IFERROR(VLOOKUP(B82,[1]NUM7!$H$3:$L$149,2,FALSE),0)</f>
        <v>2</v>
      </c>
      <c r="F82" s="77">
        <f>IFERROR(VLOOKUP(B82,[1]NUM7!$H$3:$L$149,3,FALSE),0)</f>
        <v>0</v>
      </c>
      <c r="G82" s="77">
        <f>IFERROR(VLOOKUP(B82,[1]NUM7!$H$3:$L$149,4,FALSE),0)</f>
        <v>4</v>
      </c>
      <c r="H82" s="77"/>
      <c r="I82" s="77"/>
      <c r="J82" s="77"/>
      <c r="K82" s="77"/>
      <c r="L82" s="77"/>
      <c r="M82" s="77"/>
      <c r="N82" s="77"/>
      <c r="O82" s="77"/>
      <c r="P82" s="77"/>
      <c r="Q82" s="12">
        <f t="shared" ref="Q82:Q91" si="26">SUM(E82:P82)</f>
        <v>6</v>
      </c>
    </row>
    <row r="83" spans="1:19" ht="15" thickBot="1" x14ac:dyDescent="0.25">
      <c r="A83" s="75" t="s">
        <v>115</v>
      </c>
      <c r="B83" s="112" t="s">
        <v>106</v>
      </c>
      <c r="C83" s="53"/>
      <c r="D83" s="69"/>
      <c r="E83" s="77">
        <f>IFERROR(VLOOKUP(B83,[1]NUM7!$H$3:$L$149,2,FALSE),0)</f>
        <v>9</v>
      </c>
      <c r="F83" s="77">
        <f>IFERROR(VLOOKUP(B83,[1]NUM7!$H$3:$L$149,3,FALSE),0)</f>
        <v>8</v>
      </c>
      <c r="G83" s="77">
        <f>IFERROR(VLOOKUP(B83,[1]NUM7!$H$3:$L$149,4,FALSE),0)</f>
        <v>11</v>
      </c>
      <c r="H83" s="77"/>
      <c r="I83" s="77"/>
      <c r="J83" s="77"/>
      <c r="K83" s="77"/>
      <c r="L83" s="77"/>
      <c r="M83" s="77"/>
      <c r="N83" s="77"/>
      <c r="O83" s="77"/>
      <c r="P83" s="77"/>
      <c r="Q83" s="12">
        <f t="shared" si="26"/>
        <v>28</v>
      </c>
    </row>
    <row r="84" spans="1:19" ht="15" thickBot="1" x14ac:dyDescent="0.25">
      <c r="A84" s="75" t="s">
        <v>115</v>
      </c>
      <c r="B84" s="112" t="s">
        <v>107</v>
      </c>
      <c r="C84" s="53"/>
      <c r="D84" s="69"/>
      <c r="E84" s="77">
        <f>IFERROR(VLOOKUP(B84,[1]NUM7!$H$3:$L$149,2,FALSE),0)</f>
        <v>11</v>
      </c>
      <c r="F84" s="77">
        <f>IFERROR(VLOOKUP(B84,[1]NUM7!$H$3:$L$149,3,FALSE),0)</f>
        <v>0</v>
      </c>
      <c r="G84" s="77">
        <f>IFERROR(VLOOKUP(B84,[1]NUM7!$H$3:$L$149,4,FALSE),0)</f>
        <v>6</v>
      </c>
      <c r="H84" s="77"/>
      <c r="I84" s="77"/>
      <c r="J84" s="77"/>
      <c r="K84" s="77"/>
      <c r="L84" s="77"/>
      <c r="M84" s="77"/>
      <c r="N84" s="77"/>
      <c r="O84" s="77"/>
      <c r="P84" s="77"/>
      <c r="Q84" s="12">
        <f t="shared" si="26"/>
        <v>17</v>
      </c>
    </row>
    <row r="85" spans="1:19" ht="15" thickBot="1" x14ac:dyDescent="0.25">
      <c r="A85" s="75" t="s">
        <v>115</v>
      </c>
      <c r="B85" s="112" t="s">
        <v>108</v>
      </c>
      <c r="C85" s="53"/>
      <c r="D85" s="69"/>
      <c r="E85" s="77">
        <f>IFERROR(VLOOKUP(B85,[1]NUM7!$H$3:$L$149,2,FALSE),0)</f>
        <v>2</v>
      </c>
      <c r="F85" s="77">
        <f>IFERROR(VLOOKUP(B85,[1]NUM7!$H$3:$L$149,3,FALSE),0)</f>
        <v>2</v>
      </c>
      <c r="G85" s="77">
        <f>IFERROR(VLOOKUP(B85,[1]NUM7!$H$3:$L$149,4,FALSE),0)</f>
        <v>6</v>
      </c>
      <c r="H85" s="77"/>
      <c r="I85" s="77"/>
      <c r="J85" s="77"/>
      <c r="K85" s="77"/>
      <c r="L85" s="77"/>
      <c r="M85" s="77"/>
      <c r="N85" s="77"/>
      <c r="O85" s="77"/>
      <c r="P85" s="77"/>
      <c r="Q85" s="12">
        <f t="shared" si="26"/>
        <v>10</v>
      </c>
    </row>
    <row r="86" spans="1:19" ht="15" thickBot="1" x14ac:dyDescent="0.25">
      <c r="A86" s="75" t="s">
        <v>115</v>
      </c>
      <c r="B86" s="112" t="s">
        <v>109</v>
      </c>
      <c r="C86" s="53"/>
      <c r="D86" s="69"/>
      <c r="E86" s="77">
        <f>IFERROR(VLOOKUP(B86,[1]NUM7!$H$3:$L$149,2,FALSE),0)</f>
        <v>5</v>
      </c>
      <c r="F86" s="77">
        <f>IFERROR(VLOOKUP(B86,[1]NUM7!$H$3:$L$149,3,FALSE),0)</f>
        <v>6</v>
      </c>
      <c r="G86" s="77">
        <f>IFERROR(VLOOKUP(B86,[1]NUM7!$H$3:$L$149,4,FALSE),0)</f>
        <v>8</v>
      </c>
      <c r="H86" s="77"/>
      <c r="I86" s="77"/>
      <c r="J86" s="77"/>
      <c r="K86" s="77"/>
      <c r="L86" s="77"/>
      <c r="M86" s="77"/>
      <c r="N86" s="77"/>
      <c r="O86" s="77"/>
      <c r="P86" s="77"/>
      <c r="Q86" s="12">
        <f t="shared" si="26"/>
        <v>19</v>
      </c>
    </row>
    <row r="87" spans="1:19" ht="15" thickBot="1" x14ac:dyDescent="0.25">
      <c r="A87" s="75" t="s">
        <v>115</v>
      </c>
      <c r="B87" s="112" t="s">
        <v>110</v>
      </c>
      <c r="C87" s="53"/>
      <c r="D87" s="69"/>
      <c r="E87" s="77">
        <f>IFERROR(VLOOKUP(B87,[1]NUM7!$H$3:$L$149,2,FALSE),0)</f>
        <v>4</v>
      </c>
      <c r="F87" s="77">
        <f>IFERROR(VLOOKUP(B87,[1]NUM7!$H$3:$L$149,3,FALSE),0)</f>
        <v>6</v>
      </c>
      <c r="G87" s="77">
        <f>IFERROR(VLOOKUP(B87,[1]NUM7!$H$3:$L$149,4,FALSE),0)</f>
        <v>4</v>
      </c>
      <c r="H87" s="77"/>
      <c r="I87" s="77"/>
      <c r="J87" s="77"/>
      <c r="K87" s="77"/>
      <c r="L87" s="77"/>
      <c r="M87" s="77"/>
      <c r="N87" s="77"/>
      <c r="O87" s="77"/>
      <c r="P87" s="77"/>
      <c r="Q87" s="12">
        <f t="shared" si="26"/>
        <v>14</v>
      </c>
    </row>
    <row r="88" spans="1:19" ht="15" thickBot="1" x14ac:dyDescent="0.25">
      <c r="A88" s="75" t="s">
        <v>115</v>
      </c>
      <c r="B88" s="112" t="s">
        <v>111</v>
      </c>
      <c r="C88" s="53"/>
      <c r="D88" s="69"/>
      <c r="E88" s="77">
        <f>IFERROR(VLOOKUP(B88,[1]NUM7!$H$3:$L$149,2,FALSE),0)</f>
        <v>6</v>
      </c>
      <c r="F88" s="77">
        <f>IFERROR(VLOOKUP(B88,[1]NUM7!$H$3:$L$149,3,FALSE),0)</f>
        <v>7</v>
      </c>
      <c r="G88" s="77">
        <f>IFERROR(VLOOKUP(B88,[1]NUM7!$H$3:$L$149,4,FALSE),0)</f>
        <v>11</v>
      </c>
      <c r="H88" s="77"/>
      <c r="I88" s="77"/>
      <c r="J88" s="77"/>
      <c r="K88" s="77"/>
      <c r="L88" s="77"/>
      <c r="M88" s="77"/>
      <c r="N88" s="77"/>
      <c r="O88" s="77"/>
      <c r="P88" s="77"/>
      <c r="Q88" s="12">
        <f t="shared" si="26"/>
        <v>24</v>
      </c>
    </row>
    <row r="89" spans="1:19" ht="15" thickBot="1" x14ac:dyDescent="0.25">
      <c r="A89" s="75" t="s">
        <v>115</v>
      </c>
      <c r="B89" s="112" t="s">
        <v>112</v>
      </c>
      <c r="C89" s="53"/>
      <c r="D89" s="69"/>
      <c r="E89" s="77">
        <f>IFERROR(VLOOKUP(B89,[1]NUM7!$H$3:$L$149,2,FALSE),0)</f>
        <v>19</v>
      </c>
      <c r="F89" s="77">
        <f>IFERROR(VLOOKUP(B89,[1]NUM7!$H$3:$L$149,3,FALSE),0)</f>
        <v>32</v>
      </c>
      <c r="G89" s="77">
        <f>IFERROR(VLOOKUP(B89,[1]NUM7!$H$3:$L$149,4,FALSE),0)</f>
        <v>31</v>
      </c>
      <c r="H89" s="77"/>
      <c r="I89" s="77"/>
      <c r="J89" s="77"/>
      <c r="K89" s="77"/>
      <c r="L89" s="77"/>
      <c r="M89" s="77"/>
      <c r="N89" s="77"/>
      <c r="O89" s="77"/>
      <c r="P89" s="77"/>
      <c r="Q89" s="12">
        <f t="shared" si="26"/>
        <v>82</v>
      </c>
    </row>
    <row r="90" spans="1:19" ht="15" thickBot="1" x14ac:dyDescent="0.25">
      <c r="A90" s="75" t="s">
        <v>115</v>
      </c>
      <c r="B90" s="112" t="s">
        <v>113</v>
      </c>
      <c r="C90" s="53"/>
      <c r="D90" s="69"/>
      <c r="E90" s="77">
        <f>IFERROR(VLOOKUP(B90,[1]NUM7!$H$3:$L$149,2,FALSE),0)</f>
        <v>1</v>
      </c>
      <c r="F90" s="77">
        <f>IFERROR(VLOOKUP(B90,[1]NUM7!$H$3:$L$149,3,FALSE),0)</f>
        <v>2</v>
      </c>
      <c r="G90" s="77">
        <f>IFERROR(VLOOKUP(B90,[1]NUM7!$H$3:$L$149,4,FALSE),0)</f>
        <v>4</v>
      </c>
      <c r="H90" s="77"/>
      <c r="I90" s="77"/>
      <c r="J90" s="77"/>
      <c r="K90" s="77"/>
      <c r="L90" s="77"/>
      <c r="M90" s="77"/>
      <c r="N90" s="77"/>
      <c r="O90" s="77"/>
      <c r="P90" s="77"/>
      <c r="Q90" s="12">
        <f t="shared" si="26"/>
        <v>7</v>
      </c>
    </row>
    <row r="91" spans="1:19" ht="15" thickBot="1" x14ac:dyDescent="0.25">
      <c r="A91" s="75" t="s">
        <v>115</v>
      </c>
      <c r="B91" s="112" t="s">
        <v>114</v>
      </c>
      <c r="C91" s="53"/>
      <c r="D91" s="69"/>
      <c r="E91" s="77">
        <f>IFERROR(VLOOKUP(B91,[1]NUM7!$H$3:$L$149,2,FALSE),0)</f>
        <v>3</v>
      </c>
      <c r="F91" s="77">
        <f>IFERROR(VLOOKUP(B91,[1]NUM7!$H$3:$L$149,3,FALSE),0)</f>
        <v>9</v>
      </c>
      <c r="G91" s="77">
        <f>IFERROR(VLOOKUP(B91,[1]NUM7!$H$3:$L$149,4,FALSE),0)</f>
        <v>9</v>
      </c>
      <c r="H91" s="77"/>
      <c r="I91" s="77"/>
      <c r="J91" s="77"/>
      <c r="K91" s="77"/>
      <c r="L91" s="77"/>
      <c r="M91" s="77"/>
      <c r="N91" s="77"/>
      <c r="O91" s="77"/>
      <c r="P91" s="77"/>
      <c r="Q91" s="12">
        <f t="shared" si="26"/>
        <v>21</v>
      </c>
    </row>
    <row r="92" spans="1:19" s="54" customFormat="1" ht="15" thickBot="1" x14ac:dyDescent="0.25">
      <c r="A92" s="308" t="s">
        <v>178</v>
      </c>
      <c r="B92" s="309"/>
      <c r="C92" s="181">
        <f>+D92/Metas!K16</f>
        <v>0.19412515964240104</v>
      </c>
      <c r="D92" s="15">
        <f>+Q92/R92</f>
        <v>5.8237547892720308E-2</v>
      </c>
      <c r="E92" s="9">
        <f>SUM(E82:E91)</f>
        <v>62</v>
      </c>
      <c r="F92" s="9">
        <f t="shared" ref="F92:H92" si="27">SUM(F82:F91)</f>
        <v>72</v>
      </c>
      <c r="G92" s="9">
        <f t="shared" si="27"/>
        <v>94</v>
      </c>
      <c r="H92" s="9">
        <f t="shared" si="27"/>
        <v>0</v>
      </c>
      <c r="I92" s="9">
        <f t="shared" ref="I92:J92" si="28">SUM(I82:I91)</f>
        <v>0</v>
      </c>
      <c r="J92" s="9">
        <f t="shared" si="28"/>
        <v>0</v>
      </c>
      <c r="K92" s="9">
        <f t="shared" ref="K92:M92" si="29">SUM(K82:K91)</f>
        <v>0</v>
      </c>
      <c r="L92" s="9">
        <f t="shared" si="29"/>
        <v>0</v>
      </c>
      <c r="M92" s="9">
        <f t="shared" si="29"/>
        <v>0</v>
      </c>
      <c r="N92" s="9">
        <f t="shared" ref="N92:P92" si="30">SUM(N82:N91)</f>
        <v>0</v>
      </c>
      <c r="O92" s="9">
        <f t="shared" si="30"/>
        <v>0</v>
      </c>
      <c r="P92" s="9">
        <f t="shared" si="30"/>
        <v>0</v>
      </c>
      <c r="Q92" s="9">
        <f>SUM(Q82:Q91)</f>
        <v>228</v>
      </c>
      <c r="R92" s="350">
        <v>3915</v>
      </c>
      <c r="S92" s="351"/>
    </row>
    <row r="93" spans="1:19" ht="15" thickBot="1" x14ac:dyDescent="0.25">
      <c r="A93" s="75" t="s">
        <v>132</v>
      </c>
      <c r="B93" s="112" t="s">
        <v>116</v>
      </c>
      <c r="C93" s="53"/>
      <c r="D93" s="69"/>
      <c r="E93" s="77">
        <f>IFERROR(VLOOKUP(B93,[1]NUM7!$H$3:$L$149,2,FALSE),0)</f>
        <v>54</v>
      </c>
      <c r="F93" s="77">
        <f>IFERROR(VLOOKUP(B93,[1]NUM7!$H$3:$L$149,3,FALSE),0)</f>
        <v>41</v>
      </c>
      <c r="G93" s="77">
        <f>IFERROR(VLOOKUP(B93,[1]NUM7!$H$3:$L$149,4,FALSE),0)</f>
        <v>49</v>
      </c>
      <c r="H93" s="77"/>
      <c r="I93" s="77"/>
      <c r="J93" s="77"/>
      <c r="K93" s="77"/>
      <c r="L93" s="77"/>
      <c r="M93" s="77"/>
      <c r="N93" s="77"/>
      <c r="O93" s="77"/>
      <c r="P93" s="77"/>
      <c r="Q93" s="12">
        <f t="shared" ref="Q93:Q110" si="31">SUM(E93:P93)</f>
        <v>144</v>
      </c>
    </row>
    <row r="94" spans="1:19" ht="15" thickBot="1" x14ac:dyDescent="0.25">
      <c r="A94" s="75" t="s">
        <v>132</v>
      </c>
      <c r="B94" s="112" t="s">
        <v>117</v>
      </c>
      <c r="C94" s="53"/>
      <c r="D94" s="69"/>
      <c r="E94" s="77">
        <f>IFERROR(VLOOKUP(B94,[1]NUM7!$H$3:$L$149,2,FALSE),0)</f>
        <v>65</v>
      </c>
      <c r="F94" s="77">
        <f>IFERROR(VLOOKUP(B94,[1]NUM7!$H$3:$L$149,3,FALSE),0)</f>
        <v>93</v>
      </c>
      <c r="G94" s="77">
        <f>IFERROR(VLOOKUP(B94,[1]NUM7!$H$3:$L$149,4,FALSE),0)</f>
        <v>116</v>
      </c>
      <c r="H94" s="77"/>
      <c r="I94" s="77"/>
      <c r="J94" s="77"/>
      <c r="K94" s="77"/>
      <c r="L94" s="77"/>
      <c r="M94" s="77"/>
      <c r="N94" s="77"/>
      <c r="O94" s="77"/>
      <c r="P94" s="77"/>
      <c r="Q94" s="12">
        <f t="shared" si="31"/>
        <v>274</v>
      </c>
    </row>
    <row r="95" spans="1:19" ht="15" thickBot="1" x14ac:dyDescent="0.25">
      <c r="A95" s="75" t="s">
        <v>132</v>
      </c>
      <c r="B95" s="112" t="s">
        <v>118</v>
      </c>
      <c r="C95" s="53"/>
      <c r="D95" s="69"/>
      <c r="E95" s="77">
        <f>IFERROR(VLOOKUP(B95,[1]NUM7!$H$3:$L$149,2,FALSE),0)</f>
        <v>103</v>
      </c>
      <c r="F95" s="77">
        <f>IFERROR(VLOOKUP(B95,[1]NUM7!$H$3:$L$149,3,FALSE),0)</f>
        <v>98</v>
      </c>
      <c r="G95" s="77">
        <f>IFERROR(VLOOKUP(B95,[1]NUM7!$H$3:$L$149,4,FALSE),0)</f>
        <v>138</v>
      </c>
      <c r="H95" s="77"/>
      <c r="I95" s="77"/>
      <c r="J95" s="77"/>
      <c r="K95" s="77"/>
      <c r="L95" s="77"/>
      <c r="M95" s="77"/>
      <c r="N95" s="77"/>
      <c r="O95" s="77"/>
      <c r="P95" s="77"/>
      <c r="Q95" s="12">
        <f t="shared" si="31"/>
        <v>339</v>
      </c>
    </row>
    <row r="96" spans="1:19" ht="15" thickBot="1" x14ac:dyDescent="0.25">
      <c r="A96" s="75" t="s">
        <v>132</v>
      </c>
      <c r="B96" s="112" t="s">
        <v>119</v>
      </c>
      <c r="C96" s="53"/>
      <c r="D96" s="69"/>
      <c r="E96" s="77">
        <f>IFERROR(VLOOKUP(B96,[1]NUM7!$H$3:$L$149,2,FALSE),0)</f>
        <v>26</v>
      </c>
      <c r="F96" s="77">
        <f>IFERROR(VLOOKUP(B96,[1]NUM7!$H$3:$L$149,3,FALSE),0)</f>
        <v>28</v>
      </c>
      <c r="G96" s="77">
        <f>IFERROR(VLOOKUP(B96,[1]NUM7!$H$3:$L$149,4,FALSE),0)</f>
        <v>24</v>
      </c>
      <c r="H96" s="77"/>
      <c r="I96" s="77"/>
      <c r="J96" s="77"/>
      <c r="K96" s="77"/>
      <c r="L96" s="77"/>
      <c r="M96" s="77"/>
      <c r="N96" s="77"/>
      <c r="O96" s="77"/>
      <c r="P96" s="77"/>
      <c r="Q96" s="12">
        <f t="shared" si="31"/>
        <v>78</v>
      </c>
    </row>
    <row r="97" spans="1:21" ht="15" thickBot="1" x14ac:dyDescent="0.25">
      <c r="A97" s="75" t="s">
        <v>132</v>
      </c>
      <c r="B97" s="112" t="s">
        <v>120</v>
      </c>
      <c r="C97" s="53"/>
      <c r="D97" s="69"/>
      <c r="E97" s="77">
        <f>IFERROR(VLOOKUP(B97,[1]NUM7!$H$3:$L$149,2,FALSE),0)</f>
        <v>0</v>
      </c>
      <c r="F97" s="77">
        <f>IFERROR(VLOOKUP(B97,[1]NUM7!$H$3:$L$149,3,FALSE),0)</f>
        <v>5</v>
      </c>
      <c r="G97" s="77">
        <f>IFERROR(VLOOKUP(B97,[1]NUM7!$H$3:$L$149,4,FALSE),0)</f>
        <v>3</v>
      </c>
      <c r="H97" s="77"/>
      <c r="I97" s="77"/>
      <c r="J97" s="77"/>
      <c r="K97" s="77"/>
      <c r="L97" s="77"/>
      <c r="M97" s="77"/>
      <c r="N97" s="77"/>
      <c r="O97" s="77"/>
      <c r="P97" s="77"/>
      <c r="Q97" s="12">
        <f t="shared" si="31"/>
        <v>8</v>
      </c>
    </row>
    <row r="98" spans="1:21" ht="15" thickBot="1" x14ac:dyDescent="0.25">
      <c r="A98" s="75" t="s">
        <v>132</v>
      </c>
      <c r="B98" s="112" t="s">
        <v>121</v>
      </c>
      <c r="C98" s="53"/>
      <c r="D98" s="69"/>
      <c r="E98" s="77">
        <f>IFERROR(VLOOKUP(B98,[1]NUM7!$H$3:$L$149,2,FALSE),0)</f>
        <v>4</v>
      </c>
      <c r="F98" s="77">
        <f>IFERROR(VLOOKUP(B98,[1]NUM7!$H$3:$L$149,3,FALSE),0)</f>
        <v>9</v>
      </c>
      <c r="G98" s="77">
        <f>IFERROR(VLOOKUP(B98,[1]NUM7!$H$3:$L$149,4,FALSE),0)</f>
        <v>17</v>
      </c>
      <c r="H98" s="77"/>
      <c r="I98" s="77"/>
      <c r="J98" s="77"/>
      <c r="K98" s="77"/>
      <c r="L98" s="77"/>
      <c r="M98" s="77"/>
      <c r="N98" s="77"/>
      <c r="O98" s="77"/>
      <c r="P98" s="77"/>
      <c r="Q98" s="12">
        <f t="shared" si="31"/>
        <v>30</v>
      </c>
    </row>
    <row r="99" spans="1:21" ht="15" thickBot="1" x14ac:dyDescent="0.25">
      <c r="A99" s="75" t="s">
        <v>132</v>
      </c>
      <c r="B99" s="112" t="s">
        <v>122</v>
      </c>
      <c r="C99" s="53"/>
      <c r="D99" s="69"/>
      <c r="E99" s="77">
        <f>IFERROR(VLOOKUP(B99,[1]NUM7!$H$3:$L$149,2,FALSE),0)</f>
        <v>8</v>
      </c>
      <c r="F99" s="77">
        <f>IFERROR(VLOOKUP(B99,[1]NUM7!$H$3:$L$149,3,FALSE),0)</f>
        <v>0</v>
      </c>
      <c r="G99" s="77">
        <f>IFERROR(VLOOKUP(B99,[1]NUM7!$H$3:$L$149,4,FALSE),0)</f>
        <v>1</v>
      </c>
      <c r="H99" s="77"/>
      <c r="I99" s="77"/>
      <c r="J99" s="77"/>
      <c r="K99" s="77"/>
      <c r="L99" s="77"/>
      <c r="M99" s="77"/>
      <c r="N99" s="77"/>
      <c r="O99" s="77"/>
      <c r="P99" s="77"/>
      <c r="Q99" s="12">
        <f t="shared" si="31"/>
        <v>9</v>
      </c>
    </row>
    <row r="100" spans="1:21" ht="15" thickBot="1" x14ac:dyDescent="0.25">
      <c r="A100" s="75" t="s">
        <v>132</v>
      </c>
      <c r="B100" s="112" t="s">
        <v>123</v>
      </c>
      <c r="C100" s="53"/>
      <c r="D100" s="69"/>
      <c r="E100" s="77">
        <f>IFERROR(VLOOKUP(B100,[1]NUM7!$H$3:$L$149,2,FALSE),0)</f>
        <v>0</v>
      </c>
      <c r="F100" s="77">
        <f>IFERROR(VLOOKUP(B100,[1]NUM7!$H$3:$L$149,3,FALSE),0)</f>
        <v>0</v>
      </c>
      <c r="G100" s="77">
        <f>IFERROR(VLOOKUP(B100,[1]NUM7!$H$3:$L$149,4,FALSE),0)</f>
        <v>3</v>
      </c>
      <c r="H100" s="77"/>
      <c r="I100" s="77"/>
      <c r="J100" s="77"/>
      <c r="K100" s="77"/>
      <c r="L100" s="77"/>
      <c r="M100" s="77"/>
      <c r="N100" s="77"/>
      <c r="O100" s="77"/>
      <c r="P100" s="77"/>
      <c r="Q100" s="12">
        <f t="shared" si="31"/>
        <v>3</v>
      </c>
    </row>
    <row r="101" spans="1:21" ht="15" thickBot="1" x14ac:dyDescent="0.25">
      <c r="A101" s="75" t="s">
        <v>132</v>
      </c>
      <c r="B101" s="112" t="s">
        <v>124</v>
      </c>
      <c r="C101" s="53"/>
      <c r="D101" s="69"/>
      <c r="E101" s="77">
        <f>IFERROR(VLOOKUP(B101,[1]NUM7!$H$3:$L$149,2,FALSE),0)</f>
        <v>0</v>
      </c>
      <c r="F101" s="77">
        <f>IFERROR(VLOOKUP(B101,[1]NUM7!$H$3:$L$149,3,FALSE),0)</f>
        <v>0</v>
      </c>
      <c r="G101" s="77">
        <f>IFERROR(VLOOKUP(B101,[1]NUM7!$H$3:$L$149,4,FALSE),0)</f>
        <v>0</v>
      </c>
      <c r="H101" s="77"/>
      <c r="I101" s="77"/>
      <c r="J101" s="77"/>
      <c r="K101" s="77"/>
      <c r="L101" s="77"/>
      <c r="M101" s="77"/>
      <c r="N101" s="77"/>
      <c r="O101" s="77"/>
      <c r="P101" s="77"/>
      <c r="Q101" s="12">
        <f t="shared" si="31"/>
        <v>0</v>
      </c>
    </row>
    <row r="102" spans="1:21" ht="15" thickBot="1" x14ac:dyDescent="0.25">
      <c r="A102" s="75" t="s">
        <v>132</v>
      </c>
      <c r="B102" s="112" t="s">
        <v>125</v>
      </c>
      <c r="C102" s="53"/>
      <c r="D102" s="69"/>
      <c r="E102" s="77">
        <f>IFERROR(VLOOKUP(B102,[1]NUM7!$H$3:$L$149,2,FALSE),0)</f>
        <v>4</v>
      </c>
      <c r="F102" s="77">
        <f>IFERROR(VLOOKUP(B102,[1]NUM7!$H$3:$L$149,3,FALSE),0)</f>
        <v>5</v>
      </c>
      <c r="G102" s="77">
        <f>IFERROR(VLOOKUP(B102,[1]NUM7!$H$3:$L$149,4,FALSE),0)</f>
        <v>5</v>
      </c>
      <c r="H102" s="77"/>
      <c r="I102" s="77"/>
      <c r="J102" s="77"/>
      <c r="K102" s="77"/>
      <c r="L102" s="77"/>
      <c r="M102" s="77"/>
      <c r="N102" s="77"/>
      <c r="O102" s="77"/>
      <c r="P102" s="77"/>
      <c r="Q102" s="12">
        <f t="shared" si="31"/>
        <v>14</v>
      </c>
    </row>
    <row r="103" spans="1:21" ht="15" thickBot="1" x14ac:dyDescent="0.25">
      <c r="A103" s="75" t="s">
        <v>132</v>
      </c>
      <c r="B103" s="112" t="s">
        <v>126</v>
      </c>
      <c r="C103" s="53"/>
      <c r="D103" s="69"/>
      <c r="E103" s="77">
        <f>IFERROR(VLOOKUP(B103,[1]NUM7!$H$3:$L$149,2,FALSE),0)</f>
        <v>1</v>
      </c>
      <c r="F103" s="77">
        <f>IFERROR(VLOOKUP(B103,[1]NUM7!$H$3:$L$149,3,FALSE),0)</f>
        <v>11</v>
      </c>
      <c r="G103" s="77">
        <f>IFERROR(VLOOKUP(B103,[1]NUM7!$H$3:$L$149,4,FALSE),0)</f>
        <v>21</v>
      </c>
      <c r="H103" s="77"/>
      <c r="I103" s="77"/>
      <c r="J103" s="77"/>
      <c r="K103" s="77"/>
      <c r="L103" s="77"/>
      <c r="M103" s="77"/>
      <c r="N103" s="77"/>
      <c r="O103" s="77"/>
      <c r="P103" s="77"/>
      <c r="Q103" s="12">
        <f t="shared" si="31"/>
        <v>33</v>
      </c>
    </row>
    <row r="104" spans="1:21" ht="15" thickBot="1" x14ac:dyDescent="0.25">
      <c r="A104" s="75" t="s">
        <v>132</v>
      </c>
      <c r="B104" s="112" t="s">
        <v>127</v>
      </c>
      <c r="C104" s="53"/>
      <c r="D104" s="69"/>
      <c r="E104" s="77">
        <f>IFERROR(VLOOKUP(B104,[1]NUM7!$H$3:$L$149,2,FALSE),0)</f>
        <v>6</v>
      </c>
      <c r="F104" s="77">
        <f>IFERROR(VLOOKUP(B104,[1]NUM7!$H$3:$L$149,3,FALSE),0)</f>
        <v>7</v>
      </c>
      <c r="G104" s="77">
        <f>IFERROR(VLOOKUP(B104,[1]NUM7!$H$3:$L$149,4,FALSE),0)</f>
        <v>1</v>
      </c>
      <c r="H104" s="77"/>
      <c r="I104" s="77"/>
      <c r="J104" s="77"/>
      <c r="K104" s="77"/>
      <c r="L104" s="77"/>
      <c r="M104" s="77"/>
      <c r="N104" s="77"/>
      <c r="O104" s="77"/>
      <c r="P104" s="77"/>
      <c r="Q104" s="12">
        <f t="shared" si="31"/>
        <v>14</v>
      </c>
    </row>
    <row r="105" spans="1:21" ht="15" thickBot="1" x14ac:dyDescent="0.25">
      <c r="A105" s="75" t="s">
        <v>132</v>
      </c>
      <c r="B105" s="112" t="s">
        <v>128</v>
      </c>
      <c r="C105" s="53"/>
      <c r="D105" s="69"/>
      <c r="E105" s="77">
        <f>IFERROR(VLOOKUP(B105,[1]NUM7!$H$3:$L$149,2,FALSE),0)</f>
        <v>21</v>
      </c>
      <c r="F105" s="77">
        <f>IFERROR(VLOOKUP(B105,[1]NUM7!$H$3:$L$149,3,FALSE),0)</f>
        <v>16</v>
      </c>
      <c r="G105" s="77">
        <f>IFERROR(VLOOKUP(B105,[1]NUM7!$H$3:$L$149,4,FALSE),0)</f>
        <v>28</v>
      </c>
      <c r="H105" s="77"/>
      <c r="I105" s="77"/>
      <c r="J105" s="77"/>
      <c r="K105" s="77"/>
      <c r="L105" s="77"/>
      <c r="M105" s="77"/>
      <c r="N105" s="77"/>
      <c r="O105" s="77"/>
      <c r="P105" s="77"/>
      <c r="Q105" s="12">
        <f t="shared" si="31"/>
        <v>65</v>
      </c>
      <c r="U105" s="58"/>
    </row>
    <row r="106" spans="1:21" ht="15" thickBot="1" x14ac:dyDescent="0.25">
      <c r="A106" s="75" t="s">
        <v>132</v>
      </c>
      <c r="B106" s="112" t="s">
        <v>129</v>
      </c>
      <c r="C106" s="53"/>
      <c r="D106" s="69"/>
      <c r="E106" s="77">
        <f>IFERROR(VLOOKUP(B106,[1]NUM7!$H$3:$L$149,2,FALSE),0)</f>
        <v>13</v>
      </c>
      <c r="F106" s="77">
        <f>IFERROR(VLOOKUP(B106,[1]NUM7!$H$3:$L$149,3,FALSE),0)</f>
        <v>19</v>
      </c>
      <c r="G106" s="77">
        <f>IFERROR(VLOOKUP(B106,[1]NUM7!$H$3:$L$149,4,FALSE),0)</f>
        <v>27</v>
      </c>
      <c r="H106" s="77"/>
      <c r="I106" s="77"/>
      <c r="J106" s="77"/>
      <c r="K106" s="77"/>
      <c r="L106" s="77"/>
      <c r="M106" s="77"/>
      <c r="N106" s="77"/>
      <c r="O106" s="77"/>
      <c r="P106" s="77"/>
      <c r="Q106" s="12">
        <f t="shared" si="31"/>
        <v>59</v>
      </c>
    </row>
    <row r="107" spans="1:21" ht="15" thickBot="1" x14ac:dyDescent="0.25">
      <c r="A107" s="75" t="s">
        <v>132</v>
      </c>
      <c r="B107" s="112" t="s">
        <v>130</v>
      </c>
      <c r="C107" s="53"/>
      <c r="D107" s="69"/>
      <c r="E107" s="77">
        <f>IFERROR(VLOOKUP(B107,[1]NUM7!$H$3:$L$149,2,FALSE),0)</f>
        <v>109</v>
      </c>
      <c r="F107" s="77">
        <f>IFERROR(VLOOKUP(B107,[1]NUM7!$H$3:$L$149,3,FALSE),0)</f>
        <v>90</v>
      </c>
      <c r="G107" s="77">
        <f>IFERROR(VLOOKUP(B107,[1]NUM7!$H$3:$L$149,4,FALSE),0)</f>
        <v>94</v>
      </c>
      <c r="H107" s="77"/>
      <c r="I107" s="77"/>
      <c r="J107" s="77"/>
      <c r="K107" s="77"/>
      <c r="L107" s="77"/>
      <c r="M107" s="77"/>
      <c r="N107" s="77"/>
      <c r="O107" s="77"/>
      <c r="P107" s="77"/>
      <c r="Q107" s="12">
        <f t="shared" si="31"/>
        <v>293</v>
      </c>
    </row>
    <row r="108" spans="1:21" ht="15" thickBot="1" x14ac:dyDescent="0.25">
      <c r="A108" s="75" t="s">
        <v>132</v>
      </c>
      <c r="B108" s="112" t="s">
        <v>131</v>
      </c>
      <c r="C108" s="53"/>
      <c r="D108" s="69"/>
      <c r="E108" s="77">
        <f>IFERROR(VLOOKUP(B108,[1]NUM7!$H$3:$L$149,2,FALSE),0)</f>
        <v>36</v>
      </c>
      <c r="F108" s="77">
        <f>IFERROR(VLOOKUP(B108,[1]NUM7!$H$3:$L$149,3,FALSE),0)</f>
        <v>31</v>
      </c>
      <c r="G108" s="77">
        <f>IFERROR(VLOOKUP(B108,[1]NUM7!$H$3:$L$149,4,FALSE),0)</f>
        <v>17</v>
      </c>
      <c r="H108" s="77"/>
      <c r="I108" s="77"/>
      <c r="J108" s="77"/>
      <c r="K108" s="77"/>
      <c r="L108" s="77"/>
      <c r="M108" s="77"/>
      <c r="N108" s="77"/>
      <c r="O108" s="77"/>
      <c r="P108" s="77"/>
      <c r="Q108" s="12">
        <f t="shared" si="31"/>
        <v>84</v>
      </c>
    </row>
    <row r="109" spans="1:21" ht="15" thickBot="1" x14ac:dyDescent="0.25">
      <c r="A109" s="75" t="s">
        <v>132</v>
      </c>
      <c r="B109" s="112" t="s">
        <v>342</v>
      </c>
      <c r="C109" s="53"/>
      <c r="D109" s="69"/>
      <c r="E109" s="77">
        <f>IFERROR(VLOOKUP(B109,[1]NUM7!$H$3:$L$149,2,FALSE),0)</f>
        <v>35</v>
      </c>
      <c r="F109" s="77">
        <f>IFERROR(VLOOKUP(B109,[1]NUM7!$H$3:$L$149,3,FALSE),0)</f>
        <v>55</v>
      </c>
      <c r="G109" s="77">
        <f>IFERROR(VLOOKUP(B109,[1]NUM7!$H$3:$L$149,4,FALSE),0)</f>
        <v>34</v>
      </c>
      <c r="H109" s="77"/>
      <c r="I109" s="77"/>
      <c r="J109" s="77"/>
      <c r="K109" s="77"/>
      <c r="L109" s="77"/>
      <c r="M109" s="77"/>
      <c r="N109" s="77"/>
      <c r="O109" s="77"/>
      <c r="P109" s="77"/>
      <c r="Q109" s="12">
        <f t="shared" si="31"/>
        <v>124</v>
      </c>
    </row>
    <row r="110" spans="1:21" ht="15" thickBot="1" x14ac:dyDescent="0.25">
      <c r="A110" s="75" t="s">
        <v>132</v>
      </c>
      <c r="B110" s="112" t="s">
        <v>388</v>
      </c>
      <c r="C110" s="53"/>
      <c r="D110" s="69"/>
      <c r="E110" s="77">
        <f>IFERROR(VLOOKUP(B110,[1]NUM7!$H$3:$L$149,2,FALSE),0)</f>
        <v>9</v>
      </c>
      <c r="F110" s="77">
        <f>IFERROR(VLOOKUP(B110,[1]NUM7!$H$3:$L$149,3,FALSE),0)</f>
        <v>24</v>
      </c>
      <c r="G110" s="77">
        <f>IFERROR(VLOOKUP(B110,[1]NUM7!$H$3:$L$149,4,FALSE),0)</f>
        <v>5</v>
      </c>
      <c r="H110" s="77"/>
      <c r="I110" s="77"/>
      <c r="J110" s="77"/>
      <c r="K110" s="77"/>
      <c r="L110" s="77"/>
      <c r="M110" s="77"/>
      <c r="N110" s="77"/>
      <c r="O110" s="77"/>
      <c r="P110" s="77"/>
      <c r="Q110" s="12">
        <f t="shared" si="31"/>
        <v>38</v>
      </c>
    </row>
    <row r="111" spans="1:21" s="54" customFormat="1" ht="15" thickBot="1" x14ac:dyDescent="0.25">
      <c r="A111" s="308" t="s">
        <v>179</v>
      </c>
      <c r="B111" s="309"/>
      <c r="C111" s="181">
        <f>+D111/Metas!K13</f>
        <v>0.24523476389485846</v>
      </c>
      <c r="D111" s="15">
        <f>+Q111/R111</f>
        <v>5.3951648056868862E-2</v>
      </c>
      <c r="E111" s="9">
        <f>SUM(E93:E110)</f>
        <v>494</v>
      </c>
      <c r="F111" s="9">
        <f t="shared" ref="F111:L111" si="32">SUM(F93:F110)</f>
        <v>532</v>
      </c>
      <c r="G111" s="9">
        <f t="shared" si="32"/>
        <v>583</v>
      </c>
      <c r="H111" s="9">
        <f t="shared" si="32"/>
        <v>0</v>
      </c>
      <c r="I111" s="9">
        <f t="shared" si="32"/>
        <v>0</v>
      </c>
      <c r="J111" s="9">
        <f t="shared" si="32"/>
        <v>0</v>
      </c>
      <c r="K111" s="9">
        <f t="shared" si="32"/>
        <v>0</v>
      </c>
      <c r="L111" s="9">
        <f t="shared" si="32"/>
        <v>0</v>
      </c>
      <c r="M111" s="9">
        <f>SUM(M93:M110)</f>
        <v>0</v>
      </c>
      <c r="N111" s="9">
        <f>SUM(N93:N110)</f>
        <v>0</v>
      </c>
      <c r="O111" s="9">
        <f t="shared" ref="O111:P111" si="33">SUM(O93:O110)</f>
        <v>0</v>
      </c>
      <c r="P111" s="9">
        <f t="shared" si="33"/>
        <v>0</v>
      </c>
      <c r="Q111" s="9">
        <f>SUM(Q93:Q110)</f>
        <v>1609</v>
      </c>
      <c r="R111" s="350">
        <v>29823</v>
      </c>
      <c r="S111" s="351"/>
    </row>
    <row r="112" spans="1:21" ht="15" thickBot="1" x14ac:dyDescent="0.25">
      <c r="A112" s="75" t="s">
        <v>145</v>
      </c>
      <c r="B112" s="112" t="s">
        <v>133</v>
      </c>
      <c r="C112" s="53"/>
      <c r="D112" s="69"/>
      <c r="E112" s="77">
        <f>IFERROR(VLOOKUP(B112,[1]NUM7!$H$3:$L$149,2,FALSE),0)</f>
        <v>5</v>
      </c>
      <c r="F112" s="77">
        <f>IFERROR(VLOOKUP(B112,[1]NUM7!$H$3:$L$149,3,FALSE),0)</f>
        <v>4</v>
      </c>
      <c r="G112" s="77">
        <f>IFERROR(VLOOKUP(B112,[1]NUM7!$H$3:$L$149,4,FALSE),0)</f>
        <v>1</v>
      </c>
      <c r="H112" s="77"/>
      <c r="I112" s="77"/>
      <c r="J112" s="77"/>
      <c r="K112" s="77"/>
      <c r="L112" s="77"/>
      <c r="M112" s="77"/>
      <c r="N112" s="77"/>
      <c r="O112" s="77"/>
      <c r="P112" s="77"/>
      <c r="Q112" s="12">
        <f t="shared" ref="Q112:Q123" si="34">SUM(E112:P112)</f>
        <v>10</v>
      </c>
    </row>
    <row r="113" spans="1:19" ht="15" thickBot="1" x14ac:dyDescent="0.25">
      <c r="A113" s="75" t="s">
        <v>145</v>
      </c>
      <c r="B113" s="112" t="s">
        <v>134</v>
      </c>
      <c r="C113" s="53"/>
      <c r="D113" s="69"/>
      <c r="E113" s="77">
        <f>IFERROR(VLOOKUP(B113,[1]NUM7!$H$3:$L$149,2,FALSE),0)</f>
        <v>13</v>
      </c>
      <c r="F113" s="77">
        <f>IFERROR(VLOOKUP(B113,[1]NUM7!$H$3:$L$149,3,FALSE),0)</f>
        <v>10</v>
      </c>
      <c r="G113" s="77">
        <f>IFERROR(VLOOKUP(B113,[1]NUM7!$H$3:$L$149,4,FALSE),0)</f>
        <v>16</v>
      </c>
      <c r="H113" s="77"/>
      <c r="I113" s="77"/>
      <c r="J113" s="77"/>
      <c r="K113" s="77"/>
      <c r="L113" s="77"/>
      <c r="M113" s="77"/>
      <c r="N113" s="77"/>
      <c r="O113" s="77"/>
      <c r="P113" s="77"/>
      <c r="Q113" s="12">
        <f t="shared" si="34"/>
        <v>39</v>
      </c>
    </row>
    <row r="114" spans="1:19" ht="15" thickBot="1" x14ac:dyDescent="0.25">
      <c r="A114" s="75" t="s">
        <v>145</v>
      </c>
      <c r="B114" s="112" t="s">
        <v>135</v>
      </c>
      <c r="C114" s="53"/>
      <c r="D114" s="69"/>
      <c r="E114" s="77">
        <f>IFERROR(VLOOKUP(B114,[1]NUM7!$H$3:$L$149,2,FALSE),0)</f>
        <v>5</v>
      </c>
      <c r="F114" s="77">
        <f>IFERROR(VLOOKUP(B114,[1]NUM7!$H$3:$L$149,3,FALSE),0)</f>
        <v>11</v>
      </c>
      <c r="G114" s="77">
        <f>IFERROR(VLOOKUP(B114,[1]NUM7!$H$3:$L$149,4,FALSE),0)</f>
        <v>11</v>
      </c>
      <c r="H114" s="77"/>
      <c r="I114" s="77"/>
      <c r="J114" s="77"/>
      <c r="K114" s="77"/>
      <c r="L114" s="77"/>
      <c r="M114" s="77"/>
      <c r="N114" s="77"/>
      <c r="O114" s="77"/>
      <c r="P114" s="77"/>
      <c r="Q114" s="12">
        <f t="shared" si="34"/>
        <v>27</v>
      </c>
    </row>
    <row r="115" spans="1:19" ht="15" thickBot="1" x14ac:dyDescent="0.25">
      <c r="A115" s="75" t="s">
        <v>145</v>
      </c>
      <c r="B115" s="112" t="s">
        <v>136</v>
      </c>
      <c r="C115" s="53"/>
      <c r="D115" s="69"/>
      <c r="E115" s="77">
        <f>IFERROR(VLOOKUP(B115,[1]NUM7!$H$3:$L$149,2,FALSE),0)</f>
        <v>16</v>
      </c>
      <c r="F115" s="77">
        <f>IFERROR(VLOOKUP(B115,[1]NUM7!$H$3:$L$149,3,FALSE),0)</f>
        <v>13</v>
      </c>
      <c r="G115" s="77">
        <f>IFERROR(VLOOKUP(B115,[1]NUM7!$H$3:$L$149,4,FALSE),0)</f>
        <v>15</v>
      </c>
      <c r="H115" s="77"/>
      <c r="I115" s="77"/>
      <c r="J115" s="77"/>
      <c r="K115" s="77"/>
      <c r="L115" s="77"/>
      <c r="M115" s="77"/>
      <c r="N115" s="77"/>
      <c r="O115" s="77"/>
      <c r="P115" s="77"/>
      <c r="Q115" s="12">
        <f t="shared" si="34"/>
        <v>44</v>
      </c>
    </row>
    <row r="116" spans="1:19" ht="15" thickBot="1" x14ac:dyDescent="0.25">
      <c r="A116" s="75" t="s">
        <v>145</v>
      </c>
      <c r="B116" s="112" t="s">
        <v>137</v>
      </c>
      <c r="C116" s="53"/>
      <c r="D116" s="69"/>
      <c r="E116" s="77">
        <f>IFERROR(VLOOKUP(B116,[1]NUM7!$H$3:$L$149,2,FALSE),0)</f>
        <v>7</v>
      </c>
      <c r="F116" s="77">
        <f>IFERROR(VLOOKUP(B116,[1]NUM7!$H$3:$L$149,3,FALSE),0)</f>
        <v>7</v>
      </c>
      <c r="G116" s="77">
        <f>IFERROR(VLOOKUP(B116,[1]NUM7!$H$3:$L$149,4,FALSE),0)</f>
        <v>9</v>
      </c>
      <c r="H116" s="77"/>
      <c r="I116" s="77"/>
      <c r="J116" s="77"/>
      <c r="K116" s="77"/>
      <c r="L116" s="77"/>
      <c r="M116" s="77"/>
      <c r="N116" s="77"/>
      <c r="O116" s="77"/>
      <c r="P116" s="77"/>
      <c r="Q116" s="12">
        <f t="shared" si="34"/>
        <v>23</v>
      </c>
    </row>
    <row r="117" spans="1:19" ht="15" thickBot="1" x14ac:dyDescent="0.25">
      <c r="A117" s="75" t="s">
        <v>145</v>
      </c>
      <c r="B117" s="112" t="s">
        <v>138</v>
      </c>
      <c r="C117" s="53"/>
      <c r="D117" s="69"/>
      <c r="E117" s="77">
        <f>IFERROR(VLOOKUP(B117,[1]NUM7!$H$3:$L$149,2,FALSE),0)</f>
        <v>4</v>
      </c>
      <c r="F117" s="77">
        <f>IFERROR(VLOOKUP(B117,[1]NUM7!$H$3:$L$149,3,FALSE),0)</f>
        <v>2</v>
      </c>
      <c r="G117" s="77">
        <f>IFERROR(VLOOKUP(B117,[1]NUM7!$H$3:$L$149,4,FALSE),0)</f>
        <v>1</v>
      </c>
      <c r="H117" s="77"/>
      <c r="I117" s="77"/>
      <c r="J117" s="77"/>
      <c r="K117" s="77"/>
      <c r="L117" s="77"/>
      <c r="M117" s="77"/>
      <c r="N117" s="77"/>
      <c r="O117" s="77"/>
      <c r="P117" s="77"/>
      <c r="Q117" s="12">
        <f t="shared" si="34"/>
        <v>7</v>
      </c>
    </row>
    <row r="118" spans="1:19" ht="15" thickBot="1" x14ac:dyDescent="0.25">
      <c r="A118" s="75" t="s">
        <v>145</v>
      </c>
      <c r="B118" s="112" t="s">
        <v>139</v>
      </c>
      <c r="C118" s="53"/>
      <c r="D118" s="69"/>
      <c r="E118" s="77">
        <f>IFERROR(VLOOKUP(B118,[1]NUM7!$H$3:$L$149,2,FALSE),0)</f>
        <v>1</v>
      </c>
      <c r="F118" s="77">
        <f>IFERROR(VLOOKUP(B118,[1]NUM7!$H$3:$L$149,3,FALSE),0)</f>
        <v>0</v>
      </c>
      <c r="G118" s="77">
        <f>IFERROR(VLOOKUP(B118,[1]NUM7!$H$3:$L$149,4,FALSE),0)</f>
        <v>6</v>
      </c>
      <c r="H118" s="77"/>
      <c r="I118" s="77"/>
      <c r="J118" s="77"/>
      <c r="K118" s="77"/>
      <c r="L118" s="77"/>
      <c r="M118" s="77"/>
      <c r="N118" s="77"/>
      <c r="O118" s="77"/>
      <c r="P118" s="77"/>
      <c r="Q118" s="12">
        <f t="shared" si="34"/>
        <v>7</v>
      </c>
    </row>
    <row r="119" spans="1:19" ht="15" thickBot="1" x14ac:dyDescent="0.25">
      <c r="A119" s="75" t="s">
        <v>145</v>
      </c>
      <c r="B119" s="112" t="s">
        <v>140</v>
      </c>
      <c r="C119" s="53"/>
      <c r="D119" s="69"/>
      <c r="E119" s="77">
        <f>IFERROR(VLOOKUP(B119,[1]NUM7!$H$3:$L$149,2,FALSE),0)</f>
        <v>3</v>
      </c>
      <c r="F119" s="77">
        <f>IFERROR(VLOOKUP(B119,[1]NUM7!$H$3:$L$149,3,FALSE),0)</f>
        <v>0</v>
      </c>
      <c r="G119" s="77">
        <f>IFERROR(VLOOKUP(B119,[1]NUM7!$H$3:$L$149,4,FALSE),0)</f>
        <v>28</v>
      </c>
      <c r="H119" s="77"/>
      <c r="I119" s="77"/>
      <c r="J119" s="77"/>
      <c r="K119" s="77"/>
      <c r="L119" s="77"/>
      <c r="M119" s="77"/>
      <c r="N119" s="77"/>
      <c r="O119" s="77"/>
      <c r="P119" s="77"/>
      <c r="Q119" s="12">
        <f t="shared" si="34"/>
        <v>31</v>
      </c>
    </row>
    <row r="120" spans="1:19" ht="15" thickBot="1" x14ac:dyDescent="0.25">
      <c r="A120" s="75" t="s">
        <v>145</v>
      </c>
      <c r="B120" s="112" t="s">
        <v>141</v>
      </c>
      <c r="C120" s="53"/>
      <c r="D120" s="69"/>
      <c r="E120" s="77">
        <f>IFERROR(VLOOKUP(B120,[1]NUM7!$H$3:$L$149,2,FALSE),0)</f>
        <v>10</v>
      </c>
      <c r="F120" s="77">
        <f>IFERROR(VLOOKUP(B120,[1]NUM7!$H$3:$L$149,3,FALSE),0)</f>
        <v>5</v>
      </c>
      <c r="G120" s="77">
        <f>IFERROR(VLOOKUP(B120,[1]NUM7!$H$3:$L$149,4,FALSE),0)</f>
        <v>20</v>
      </c>
      <c r="H120" s="77"/>
      <c r="I120" s="77"/>
      <c r="J120" s="77"/>
      <c r="K120" s="77"/>
      <c r="L120" s="77"/>
      <c r="M120" s="77"/>
      <c r="N120" s="77"/>
      <c r="O120" s="77"/>
      <c r="P120" s="77"/>
      <c r="Q120" s="12">
        <f t="shared" si="34"/>
        <v>35</v>
      </c>
    </row>
    <row r="121" spans="1:19" ht="15" thickBot="1" x14ac:dyDescent="0.25">
      <c r="A121" s="75" t="s">
        <v>145</v>
      </c>
      <c r="B121" s="112" t="s">
        <v>142</v>
      </c>
      <c r="C121" s="53"/>
      <c r="D121" s="69"/>
      <c r="E121" s="77">
        <f>IFERROR(VLOOKUP(B121,[1]NUM7!$H$3:$L$149,2,FALSE),0)</f>
        <v>0</v>
      </c>
      <c r="F121" s="77">
        <f>IFERROR(VLOOKUP(B121,[1]NUM7!$H$3:$L$149,3,FALSE),0)</f>
        <v>6</v>
      </c>
      <c r="G121" s="77">
        <f>IFERROR(VLOOKUP(B121,[1]NUM7!$H$3:$L$149,4,FALSE),0)</f>
        <v>11</v>
      </c>
      <c r="H121" s="77"/>
      <c r="I121" s="77"/>
      <c r="J121" s="77"/>
      <c r="K121" s="77"/>
      <c r="L121" s="77"/>
      <c r="M121" s="77"/>
      <c r="N121" s="77"/>
      <c r="O121" s="77"/>
      <c r="P121" s="77"/>
      <c r="Q121" s="12">
        <f t="shared" si="34"/>
        <v>17</v>
      </c>
    </row>
    <row r="122" spans="1:19" ht="15" thickBot="1" x14ac:dyDescent="0.25">
      <c r="A122" s="75" t="s">
        <v>145</v>
      </c>
      <c r="B122" s="112" t="s">
        <v>143</v>
      </c>
      <c r="C122" s="53"/>
      <c r="D122" s="69"/>
      <c r="E122" s="77">
        <f>IFERROR(VLOOKUP(B122,[1]NUM7!$H$3:$L$149,2,FALSE),0)</f>
        <v>2</v>
      </c>
      <c r="F122" s="77">
        <f>IFERROR(VLOOKUP(B122,[1]NUM7!$H$3:$L$149,3,FALSE),0)</f>
        <v>7</v>
      </c>
      <c r="G122" s="77">
        <f>IFERROR(VLOOKUP(B122,[1]NUM7!$H$3:$L$149,4,FALSE),0)</f>
        <v>7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12">
        <f t="shared" si="34"/>
        <v>16</v>
      </c>
    </row>
    <row r="123" spans="1:19" ht="15" thickBot="1" x14ac:dyDescent="0.25">
      <c r="A123" s="75" t="s">
        <v>145</v>
      </c>
      <c r="B123" s="112" t="s">
        <v>144</v>
      </c>
      <c r="C123" s="53"/>
      <c r="D123" s="69"/>
      <c r="E123" s="77">
        <f>IFERROR(VLOOKUP(B123,[1]NUM7!$H$3:$L$149,2,FALSE),0)</f>
        <v>9</v>
      </c>
      <c r="F123" s="77">
        <f>IFERROR(VLOOKUP(B123,[1]NUM7!$H$3:$L$149,3,FALSE),0)</f>
        <v>4</v>
      </c>
      <c r="G123" s="77">
        <f>IFERROR(VLOOKUP(B123,[1]NUM7!$H$3:$L$149,4,FALSE),0)</f>
        <v>11</v>
      </c>
      <c r="H123" s="77"/>
      <c r="I123" s="77"/>
      <c r="J123" s="77"/>
      <c r="K123" s="77"/>
      <c r="L123" s="77"/>
      <c r="M123" s="77"/>
      <c r="N123" s="77"/>
      <c r="O123" s="77"/>
      <c r="P123" s="77"/>
      <c r="Q123" s="12">
        <f t="shared" si="34"/>
        <v>24</v>
      </c>
    </row>
    <row r="124" spans="1:19" s="54" customFormat="1" ht="15" thickBot="1" x14ac:dyDescent="0.25">
      <c r="A124" s="308" t="s">
        <v>180</v>
      </c>
      <c r="B124" s="309"/>
      <c r="C124" s="181">
        <f>+D124/Metas!K7</f>
        <v>0.27777777777777779</v>
      </c>
      <c r="D124" s="15">
        <f>+Q124/R124</f>
        <v>0.1388888888888889</v>
      </c>
      <c r="E124" s="9">
        <f>SUM(E112:E123)</f>
        <v>75</v>
      </c>
      <c r="F124" s="9">
        <f t="shared" ref="F124:H124" si="35">SUM(F112:F123)</f>
        <v>69</v>
      </c>
      <c r="G124" s="9">
        <f t="shared" si="35"/>
        <v>136</v>
      </c>
      <c r="H124" s="9">
        <f t="shared" si="35"/>
        <v>0</v>
      </c>
      <c r="I124" s="9">
        <f t="shared" ref="I124:J124" si="36">SUM(I112:I123)</f>
        <v>0</v>
      </c>
      <c r="J124" s="9">
        <f t="shared" si="36"/>
        <v>0</v>
      </c>
      <c r="K124" s="9">
        <f t="shared" ref="K124:Q124" si="37">SUM(K112:K123)</f>
        <v>0</v>
      </c>
      <c r="L124" s="9">
        <f t="shared" si="37"/>
        <v>0</v>
      </c>
      <c r="M124" s="9">
        <f t="shared" si="37"/>
        <v>0</v>
      </c>
      <c r="N124" s="9">
        <f t="shared" ref="N124:P124" si="38">SUM(N112:N123)</f>
        <v>0</v>
      </c>
      <c r="O124" s="9">
        <f t="shared" si="38"/>
        <v>0</v>
      </c>
      <c r="P124" s="9">
        <f t="shared" si="38"/>
        <v>0</v>
      </c>
      <c r="Q124" s="9">
        <f t="shared" si="37"/>
        <v>280</v>
      </c>
      <c r="R124" s="350">
        <v>2016</v>
      </c>
      <c r="S124" s="351"/>
    </row>
    <row r="125" spans="1:19" ht="15" thickBot="1" x14ac:dyDescent="0.25">
      <c r="A125" s="75" t="s">
        <v>159</v>
      </c>
      <c r="B125" s="112" t="s">
        <v>146</v>
      </c>
      <c r="C125" s="53"/>
      <c r="D125" s="69"/>
      <c r="E125" s="77">
        <f>IFERROR(VLOOKUP(B125,[1]NUM7!$H$3:$L$149,2,FALSE),0)</f>
        <v>31</v>
      </c>
      <c r="F125" s="77">
        <f>IFERROR(VLOOKUP(B125,[1]NUM7!$H$3:$L$149,3,FALSE),0)</f>
        <v>13</v>
      </c>
      <c r="G125" s="77">
        <f>IFERROR(VLOOKUP(B125,[1]NUM7!$H$3:$L$149,4,FALSE),0)</f>
        <v>3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12">
        <f t="shared" ref="Q125:Q137" si="39">SUM(E125:P125)</f>
        <v>47</v>
      </c>
    </row>
    <row r="126" spans="1:19" ht="15" thickBot="1" x14ac:dyDescent="0.25">
      <c r="A126" s="75" t="s">
        <v>159</v>
      </c>
      <c r="B126" s="112" t="s">
        <v>147</v>
      </c>
      <c r="C126" s="53"/>
      <c r="D126" s="69"/>
      <c r="E126" s="77">
        <f>IFERROR(VLOOKUP(B126,[1]NUM7!$H$3:$L$149,2,FALSE),0)</f>
        <v>24</v>
      </c>
      <c r="F126" s="77">
        <f>IFERROR(VLOOKUP(B126,[1]NUM7!$H$3:$L$149,3,FALSE),0)</f>
        <v>12</v>
      </c>
      <c r="G126" s="77">
        <f>IFERROR(VLOOKUP(B126,[1]NUM7!$H$3:$L$149,4,FALSE),0)</f>
        <v>33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12">
        <f t="shared" si="39"/>
        <v>69</v>
      </c>
    </row>
    <row r="127" spans="1:19" ht="15" thickBot="1" x14ac:dyDescent="0.25">
      <c r="A127" s="75" t="s">
        <v>159</v>
      </c>
      <c r="B127" s="112" t="s">
        <v>148</v>
      </c>
      <c r="C127" s="53"/>
      <c r="D127" s="69"/>
      <c r="E127" s="77">
        <f>IFERROR(VLOOKUP(B127,[1]NUM7!$H$3:$L$149,2,FALSE),0)</f>
        <v>8</v>
      </c>
      <c r="F127" s="77">
        <f>IFERROR(VLOOKUP(B127,[1]NUM7!$H$3:$L$149,3,FALSE),0)</f>
        <v>5</v>
      </c>
      <c r="G127" s="77">
        <f>IFERROR(VLOOKUP(B127,[1]NUM7!$H$3:$L$149,4,FALSE),0)</f>
        <v>11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12">
        <f t="shared" si="39"/>
        <v>24</v>
      </c>
    </row>
    <row r="128" spans="1:19" ht="15" thickBot="1" x14ac:dyDescent="0.25">
      <c r="A128" s="75" t="s">
        <v>159</v>
      </c>
      <c r="B128" s="112" t="s">
        <v>149</v>
      </c>
      <c r="C128" s="53"/>
      <c r="D128" s="69"/>
      <c r="E128" s="77">
        <f>IFERROR(VLOOKUP(B128,[1]NUM7!$H$3:$L$149,2,FALSE),0)</f>
        <v>65</v>
      </c>
      <c r="F128" s="77">
        <f>IFERROR(VLOOKUP(B128,[1]NUM7!$H$3:$L$149,3,FALSE),0)</f>
        <v>71</v>
      </c>
      <c r="G128" s="77">
        <f>IFERROR(VLOOKUP(B128,[1]NUM7!$H$3:$L$149,4,FALSE),0)</f>
        <v>85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12">
        <f t="shared" si="39"/>
        <v>221</v>
      </c>
    </row>
    <row r="129" spans="1:22" ht="15" thickBot="1" x14ac:dyDescent="0.25">
      <c r="A129" s="75" t="s">
        <v>159</v>
      </c>
      <c r="B129" s="112" t="s">
        <v>150</v>
      </c>
      <c r="C129" s="53"/>
      <c r="D129" s="69"/>
      <c r="E129" s="77">
        <f>IFERROR(VLOOKUP(B129,[1]NUM7!$H$3:$L$149,2,FALSE),0)</f>
        <v>2</v>
      </c>
      <c r="F129" s="77">
        <f>IFERROR(VLOOKUP(B129,[1]NUM7!$H$3:$L$149,3,FALSE),0)</f>
        <v>3</v>
      </c>
      <c r="G129" s="77">
        <f>IFERROR(VLOOKUP(B129,[1]NUM7!$H$3:$L$149,4,FALSE),0)</f>
        <v>0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12">
        <f t="shared" si="39"/>
        <v>5</v>
      </c>
    </row>
    <row r="130" spans="1:22" ht="15" thickBot="1" x14ac:dyDescent="0.25">
      <c r="A130" s="75" t="s">
        <v>159</v>
      </c>
      <c r="B130" s="112" t="s">
        <v>151</v>
      </c>
      <c r="C130" s="53"/>
      <c r="D130" s="69"/>
      <c r="E130" s="77">
        <f>IFERROR(VLOOKUP(B130,[1]NUM7!$H$3:$L$149,2,FALSE),0)</f>
        <v>7</v>
      </c>
      <c r="F130" s="77">
        <f>IFERROR(VLOOKUP(B130,[1]NUM7!$H$3:$L$149,3,FALSE),0)</f>
        <v>4</v>
      </c>
      <c r="G130" s="77">
        <f>IFERROR(VLOOKUP(B130,[1]NUM7!$H$3:$L$149,4,FALSE),0)</f>
        <v>0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12">
        <f t="shared" si="39"/>
        <v>11</v>
      </c>
    </row>
    <row r="131" spans="1:22" ht="15" thickBot="1" x14ac:dyDescent="0.25">
      <c r="A131" s="75" t="s">
        <v>159</v>
      </c>
      <c r="B131" s="112" t="s">
        <v>152</v>
      </c>
      <c r="C131" s="53"/>
      <c r="D131" s="69"/>
      <c r="E131" s="77">
        <f>IFERROR(VLOOKUP(B131,[1]NUM7!$H$3:$L$149,2,FALSE),0)</f>
        <v>5</v>
      </c>
      <c r="F131" s="77">
        <f>IFERROR(VLOOKUP(B131,[1]NUM7!$H$3:$L$149,3,FALSE),0)</f>
        <v>4</v>
      </c>
      <c r="G131" s="77">
        <f>IFERROR(VLOOKUP(B131,[1]NUM7!$H$3:$L$149,4,FALSE),0)</f>
        <v>7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12">
        <f t="shared" si="39"/>
        <v>16</v>
      </c>
    </row>
    <row r="132" spans="1:22" ht="15" thickBot="1" x14ac:dyDescent="0.25">
      <c r="A132" s="75" t="s">
        <v>159</v>
      </c>
      <c r="B132" s="112" t="s">
        <v>153</v>
      </c>
      <c r="C132" s="53"/>
      <c r="D132" s="69"/>
      <c r="E132" s="77">
        <f>IFERROR(VLOOKUP(B132,[1]NUM7!$H$3:$L$149,2,FALSE),0)</f>
        <v>3</v>
      </c>
      <c r="F132" s="77">
        <f>IFERROR(VLOOKUP(B132,[1]NUM7!$H$3:$L$149,3,FALSE),0)</f>
        <v>1</v>
      </c>
      <c r="G132" s="77">
        <f>IFERROR(VLOOKUP(B132,[1]NUM7!$H$3:$L$149,4,FALSE),0)</f>
        <v>0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12">
        <f t="shared" si="39"/>
        <v>4</v>
      </c>
      <c r="V132" s="58"/>
    </row>
    <row r="133" spans="1:22" ht="15" thickBot="1" x14ac:dyDescent="0.25">
      <c r="A133" s="75" t="s">
        <v>159</v>
      </c>
      <c r="B133" s="112" t="s">
        <v>154</v>
      </c>
      <c r="C133" s="53"/>
      <c r="D133" s="69"/>
      <c r="E133" s="77">
        <f>IFERROR(VLOOKUP(B133,[1]NUM7!$H$3:$L$149,2,FALSE),0)</f>
        <v>0</v>
      </c>
      <c r="F133" s="77">
        <f>IFERROR(VLOOKUP(B133,[1]NUM7!$H$3:$L$149,3,FALSE),0)</f>
        <v>0</v>
      </c>
      <c r="G133" s="77">
        <f>IFERROR(VLOOKUP(B133,[1]NUM7!$H$3:$L$149,4,FALSE),0)</f>
        <v>4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12">
        <f t="shared" si="39"/>
        <v>4</v>
      </c>
    </row>
    <row r="134" spans="1:22" ht="15" thickBot="1" x14ac:dyDescent="0.25">
      <c r="A134" s="75" t="s">
        <v>159</v>
      </c>
      <c r="B134" s="112" t="s">
        <v>155</v>
      </c>
      <c r="C134" s="53"/>
      <c r="D134" s="69"/>
      <c r="E134" s="77">
        <f>IFERROR(VLOOKUP(B134,[1]NUM7!$H$3:$L$149,2,FALSE),0)</f>
        <v>5</v>
      </c>
      <c r="F134" s="77">
        <f>IFERROR(VLOOKUP(B134,[1]NUM7!$H$3:$L$149,3,FALSE),0)</f>
        <v>5</v>
      </c>
      <c r="G134" s="77">
        <f>IFERROR(VLOOKUP(B134,[1]NUM7!$H$3:$L$149,4,FALSE),0)</f>
        <v>0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12">
        <f t="shared" si="39"/>
        <v>10</v>
      </c>
    </row>
    <row r="135" spans="1:22" ht="15" thickBot="1" x14ac:dyDescent="0.25">
      <c r="A135" s="75" t="s">
        <v>159</v>
      </c>
      <c r="B135" s="112" t="s">
        <v>156</v>
      </c>
      <c r="C135" s="53"/>
      <c r="D135" s="69"/>
      <c r="E135" s="77">
        <f>IFERROR(VLOOKUP(B135,[1]NUM7!$H$3:$L$149,2,FALSE),0)</f>
        <v>6</v>
      </c>
      <c r="F135" s="77">
        <f>IFERROR(VLOOKUP(B135,[1]NUM7!$H$3:$L$149,3,FALSE),0)</f>
        <v>8</v>
      </c>
      <c r="G135" s="77">
        <f>IFERROR(VLOOKUP(B135,[1]NUM7!$H$3:$L$149,4,FALSE),0)</f>
        <v>4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12">
        <f t="shared" si="39"/>
        <v>18</v>
      </c>
    </row>
    <row r="136" spans="1:22" ht="15" thickBot="1" x14ac:dyDescent="0.25">
      <c r="A136" s="75" t="s">
        <v>159</v>
      </c>
      <c r="B136" s="112" t="s">
        <v>157</v>
      </c>
      <c r="C136" s="53"/>
      <c r="D136" s="69"/>
      <c r="E136" s="77">
        <f>IFERROR(VLOOKUP(B136,[1]NUM7!$H$3:$L$149,2,FALSE),0)</f>
        <v>0</v>
      </c>
      <c r="F136" s="77">
        <f>IFERROR(VLOOKUP(B136,[1]NUM7!$H$3:$L$149,3,FALSE),0)</f>
        <v>0</v>
      </c>
      <c r="G136" s="77">
        <f>IFERROR(VLOOKUP(B136,[1]NUM7!$H$3:$L$149,4,FALSE),0)</f>
        <v>3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12">
        <f t="shared" si="39"/>
        <v>3</v>
      </c>
    </row>
    <row r="137" spans="1:22" ht="15" thickBot="1" x14ac:dyDescent="0.25">
      <c r="A137" s="75" t="s">
        <v>159</v>
      </c>
      <c r="B137" s="112" t="s">
        <v>158</v>
      </c>
      <c r="C137" s="53"/>
      <c r="D137" s="69"/>
      <c r="E137" s="77">
        <f>IFERROR(VLOOKUP(B137,[1]NUM7!$H$3:$L$149,2,FALSE),0)</f>
        <v>0</v>
      </c>
      <c r="F137" s="77">
        <f>IFERROR(VLOOKUP(B137,[1]NUM7!$H$3:$L$149,3,FALSE),0)</f>
        <v>0</v>
      </c>
      <c r="G137" s="77">
        <f>IFERROR(VLOOKUP(B137,[1]NUM7!$H$3:$L$149,4,FALSE),0)</f>
        <v>0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12">
        <f t="shared" si="39"/>
        <v>0</v>
      </c>
    </row>
    <row r="138" spans="1:22" s="54" customFormat="1" ht="15" thickBot="1" x14ac:dyDescent="0.25">
      <c r="A138" s="308" t="s">
        <v>181</v>
      </c>
      <c r="B138" s="309"/>
      <c r="C138" s="181">
        <f>+D138/Metas!K12</f>
        <v>0.1712417005252205</v>
      </c>
      <c r="D138" s="15">
        <f>+Q138/R138</f>
        <v>4.2810425131305126E-2</v>
      </c>
      <c r="E138" s="9">
        <f>SUM(E125:E137)</f>
        <v>156</v>
      </c>
      <c r="F138" s="9">
        <f t="shared" ref="F138:H138" si="40">SUM(F125:F137)</f>
        <v>126</v>
      </c>
      <c r="G138" s="9">
        <f t="shared" si="40"/>
        <v>150</v>
      </c>
      <c r="H138" s="9">
        <f t="shared" si="40"/>
        <v>0</v>
      </c>
      <c r="I138" s="9">
        <f t="shared" ref="I138:J138" si="41">SUM(I125:I137)</f>
        <v>0</v>
      </c>
      <c r="J138" s="9">
        <f t="shared" si="41"/>
        <v>0</v>
      </c>
      <c r="K138" s="9">
        <f t="shared" ref="K138:M138" si="42">SUM(K125:K137)</f>
        <v>0</v>
      </c>
      <c r="L138" s="9">
        <f t="shared" si="42"/>
        <v>0</v>
      </c>
      <c r="M138" s="9">
        <f t="shared" si="42"/>
        <v>0</v>
      </c>
      <c r="N138" s="9">
        <f t="shared" ref="N138:P138" si="43">SUM(N125:N137)</f>
        <v>0</v>
      </c>
      <c r="O138" s="9">
        <f t="shared" si="43"/>
        <v>0</v>
      </c>
      <c r="P138" s="9">
        <f t="shared" si="43"/>
        <v>0</v>
      </c>
      <c r="Q138" s="9">
        <f>SUM(Q125:Q137)</f>
        <v>432</v>
      </c>
      <c r="R138" s="350">
        <v>10091</v>
      </c>
      <c r="S138" s="351"/>
    </row>
    <row r="139" spans="1:22" ht="15" thickBot="1" x14ac:dyDescent="0.25">
      <c r="A139" s="75" t="s">
        <v>164</v>
      </c>
      <c r="B139" s="112" t="s">
        <v>160</v>
      </c>
      <c r="C139" s="53"/>
      <c r="D139" s="69"/>
      <c r="E139" s="77">
        <f>IFERROR(VLOOKUP(B139,[1]NUM7!$H$3:$L$149,2,FALSE),0)</f>
        <v>66</v>
      </c>
      <c r="F139" s="77">
        <f>IFERROR(VLOOKUP(B139,[1]NUM7!$H$3:$L$149,3,FALSE),0)</f>
        <v>59</v>
      </c>
      <c r="G139" s="77">
        <f>IFERROR(VLOOKUP(B139,[1]NUM7!$H$3:$L$149,4,FALSE),0)</f>
        <v>67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12">
        <f>SUM(E139:P139)</f>
        <v>192</v>
      </c>
    </row>
    <row r="140" spans="1:22" ht="15" thickBot="1" x14ac:dyDescent="0.25">
      <c r="A140" s="75" t="s">
        <v>164</v>
      </c>
      <c r="B140" s="112" t="s">
        <v>161</v>
      </c>
      <c r="C140" s="53"/>
      <c r="D140" s="69"/>
      <c r="E140" s="77">
        <f>IFERROR(VLOOKUP(B140,[1]NUM7!$H$3:$L$149,2,FALSE),0)</f>
        <v>0</v>
      </c>
      <c r="F140" s="77">
        <f>IFERROR(VLOOKUP(B140,[1]NUM7!$H$3:$L$149,3,FALSE),0)</f>
        <v>0</v>
      </c>
      <c r="G140" s="77">
        <f>IFERROR(VLOOKUP(B140,[1]NUM7!$H$3:$L$149,4,FALSE),0)</f>
        <v>0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12">
        <f>SUM(E140:P140)</f>
        <v>0</v>
      </c>
    </row>
    <row r="141" spans="1:22" ht="15" thickBot="1" x14ac:dyDescent="0.25">
      <c r="A141" s="75" t="s">
        <v>164</v>
      </c>
      <c r="B141" s="112" t="s">
        <v>162</v>
      </c>
      <c r="C141" s="53"/>
      <c r="D141" s="69"/>
      <c r="E141" s="77">
        <f>IFERROR(VLOOKUP(B141,[1]NUM7!$H$3:$L$149,2,FALSE),0)</f>
        <v>0</v>
      </c>
      <c r="F141" s="77">
        <f>IFERROR(VLOOKUP(B141,[1]NUM7!$H$3:$L$149,3,FALSE),0)</f>
        <v>0</v>
      </c>
      <c r="G141" s="77">
        <f>IFERROR(VLOOKUP(B141,[1]NUM7!$H$3:$L$149,4,FALSE),0)</f>
        <v>0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12">
        <f>SUM(E141:P141)</f>
        <v>0</v>
      </c>
    </row>
    <row r="142" spans="1:22" ht="15" thickBot="1" x14ac:dyDescent="0.25">
      <c r="A142" s="75" t="s">
        <v>164</v>
      </c>
      <c r="B142" s="112" t="s">
        <v>163</v>
      </c>
      <c r="C142" s="53"/>
      <c r="D142" s="69"/>
      <c r="E142" s="77">
        <f>IFERROR(VLOOKUP(B142,[1]NUM7!$H$3:$L$149,2,FALSE),0)</f>
        <v>0</v>
      </c>
      <c r="F142" s="77">
        <f>IFERROR(VLOOKUP(B142,[1]NUM7!$H$3:$L$149,3,FALSE),0)</f>
        <v>0</v>
      </c>
      <c r="G142" s="77">
        <f>IFERROR(VLOOKUP(B142,[1]NUM7!$H$3:$L$149,4,FALSE),0)</f>
        <v>0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12">
        <f>SUM(E142:P142)</f>
        <v>0</v>
      </c>
    </row>
    <row r="143" spans="1:22" s="54" customFormat="1" ht="15" thickBot="1" x14ac:dyDescent="0.25">
      <c r="A143" s="308" t="s">
        <v>182</v>
      </c>
      <c r="B143" s="309"/>
      <c r="C143" s="181">
        <f>+D143/Metas!K14</f>
        <v>0.21014841731973205</v>
      </c>
      <c r="D143" s="15">
        <f>+Q143/R143</f>
        <v>5.4638588503130338E-2</v>
      </c>
      <c r="E143" s="9">
        <f>SUM(E139:E142)</f>
        <v>66</v>
      </c>
      <c r="F143" s="9">
        <f t="shared" ref="F143:H143" si="44">SUM(F139:F142)</f>
        <v>59</v>
      </c>
      <c r="G143" s="9">
        <f t="shared" si="44"/>
        <v>67</v>
      </c>
      <c r="H143" s="9">
        <f t="shared" si="44"/>
        <v>0</v>
      </c>
      <c r="I143" s="9">
        <f t="shared" ref="I143:J143" si="45">SUM(I139:I142)</f>
        <v>0</v>
      </c>
      <c r="J143" s="9">
        <f t="shared" si="45"/>
        <v>0</v>
      </c>
      <c r="K143" s="9">
        <f t="shared" ref="K143:M143" si="46">SUM(K139:K142)</f>
        <v>0</v>
      </c>
      <c r="L143" s="9">
        <f t="shared" si="46"/>
        <v>0</v>
      </c>
      <c r="M143" s="9">
        <f t="shared" si="46"/>
        <v>0</v>
      </c>
      <c r="N143" s="9">
        <f t="shared" ref="N143:P143" si="47">SUM(N139:N142)</f>
        <v>0</v>
      </c>
      <c r="O143" s="9">
        <f t="shared" si="47"/>
        <v>0</v>
      </c>
      <c r="P143" s="9">
        <f t="shared" si="47"/>
        <v>0</v>
      </c>
      <c r="Q143" s="9">
        <f>SUM(Q139:Q142)</f>
        <v>192</v>
      </c>
      <c r="R143" s="350">
        <v>3514</v>
      </c>
      <c r="S143" s="351"/>
    </row>
    <row r="144" spans="1:22" ht="15" thickBot="1" x14ac:dyDescent="0.25">
      <c r="A144" s="75" t="s">
        <v>172</v>
      </c>
      <c r="B144" s="112" t="s">
        <v>165</v>
      </c>
      <c r="C144" s="53"/>
      <c r="D144" s="69"/>
      <c r="E144" s="77">
        <f>IFERROR(VLOOKUP(B144,[1]NUM7!$H$3:$L$149,2,FALSE),0)</f>
        <v>12</v>
      </c>
      <c r="F144" s="77">
        <f>IFERROR(VLOOKUP(B144,[1]NUM7!$H$3:$L$149,3,FALSE),0)</f>
        <v>16</v>
      </c>
      <c r="G144" s="77">
        <f>IFERROR(VLOOKUP(B144,[1]NUM7!$H$3:$L$149,4,FALSE),0)</f>
        <v>31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12">
        <f t="shared" ref="Q144:Q150" si="48">SUM(E144:P144)</f>
        <v>59</v>
      </c>
    </row>
    <row r="145" spans="1:19" ht="15" thickBot="1" x14ac:dyDescent="0.25">
      <c r="A145" s="75" t="s">
        <v>172</v>
      </c>
      <c r="B145" s="112" t="s">
        <v>166</v>
      </c>
      <c r="C145" s="53"/>
      <c r="D145" s="69"/>
      <c r="E145" s="77">
        <f>IFERROR(VLOOKUP(B145,[1]NUM7!$H$3:$L$149,2,FALSE),0)</f>
        <v>4</v>
      </c>
      <c r="F145" s="77">
        <f>IFERROR(VLOOKUP(B145,[1]NUM7!$H$3:$L$149,3,FALSE),0)</f>
        <v>1</v>
      </c>
      <c r="G145" s="77">
        <f>IFERROR(VLOOKUP(B145,[1]NUM7!$H$3:$L$149,4,FALSE),0)</f>
        <v>4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12">
        <f t="shared" si="48"/>
        <v>9</v>
      </c>
    </row>
    <row r="146" spans="1:19" ht="15" thickBot="1" x14ac:dyDescent="0.25">
      <c r="A146" s="75" t="s">
        <v>172</v>
      </c>
      <c r="B146" s="112" t="s">
        <v>167</v>
      </c>
      <c r="C146" s="53"/>
      <c r="D146" s="69"/>
      <c r="E146" s="77">
        <f>IFERROR(VLOOKUP(B146,[1]NUM7!$H$3:$L$149,2,FALSE),0)</f>
        <v>37</v>
      </c>
      <c r="F146" s="77">
        <f>IFERROR(VLOOKUP(B146,[1]NUM7!$H$3:$L$149,3,FALSE),0)</f>
        <v>6</v>
      </c>
      <c r="G146" s="77">
        <f>IFERROR(VLOOKUP(B146,[1]NUM7!$H$3:$L$149,4,FALSE),0)</f>
        <v>15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12">
        <f t="shared" si="48"/>
        <v>58</v>
      </c>
    </row>
    <row r="147" spans="1:19" ht="15" thickBot="1" x14ac:dyDescent="0.25">
      <c r="A147" s="75" t="s">
        <v>172</v>
      </c>
      <c r="B147" s="112" t="s">
        <v>168</v>
      </c>
      <c r="C147" s="53"/>
      <c r="D147" s="69"/>
      <c r="E147" s="77">
        <f>IFERROR(VLOOKUP(B147,[1]NUM7!$H$3:$L$149,2,FALSE),0)</f>
        <v>2</v>
      </c>
      <c r="F147" s="77">
        <f>IFERROR(VLOOKUP(B147,[1]NUM7!$H$3:$L$149,3,FALSE),0)</f>
        <v>2</v>
      </c>
      <c r="G147" s="77">
        <f>IFERROR(VLOOKUP(B147,[1]NUM7!$H$3:$L$149,4,FALSE),0)</f>
        <v>4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12">
        <f t="shared" si="48"/>
        <v>8</v>
      </c>
    </row>
    <row r="148" spans="1:19" ht="15" thickBot="1" x14ac:dyDescent="0.25">
      <c r="A148" s="75" t="s">
        <v>172</v>
      </c>
      <c r="B148" s="112" t="s">
        <v>169</v>
      </c>
      <c r="C148" s="53"/>
      <c r="D148" s="69"/>
      <c r="E148" s="77">
        <f>IFERROR(VLOOKUP(B148,[1]NUM7!$H$3:$L$149,2,FALSE),0)</f>
        <v>6</v>
      </c>
      <c r="F148" s="77">
        <f>IFERROR(VLOOKUP(B148,[1]NUM7!$H$3:$L$149,3,FALSE),0)</f>
        <v>5</v>
      </c>
      <c r="G148" s="77">
        <f>IFERROR(VLOOKUP(B148,[1]NUM7!$H$3:$L$149,4,FALSE),0)</f>
        <v>4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12">
        <f t="shared" si="48"/>
        <v>15</v>
      </c>
    </row>
    <row r="149" spans="1:19" ht="15" thickBot="1" x14ac:dyDescent="0.25">
      <c r="A149" s="75" t="s">
        <v>172</v>
      </c>
      <c r="B149" s="112" t="s">
        <v>170</v>
      </c>
      <c r="C149" s="53"/>
      <c r="D149" s="69"/>
      <c r="E149" s="77">
        <f>IFERROR(VLOOKUP(B149,[1]NUM7!$H$3:$L$149,2,FALSE),0)</f>
        <v>0</v>
      </c>
      <c r="F149" s="77">
        <f>IFERROR(VLOOKUP(B149,[1]NUM7!$H$3:$L$149,3,FALSE),0)</f>
        <v>12</v>
      </c>
      <c r="G149" s="77">
        <f>IFERROR(VLOOKUP(B149,[1]NUM7!$H$3:$L$149,4,FALSE),0)</f>
        <v>8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12">
        <f t="shared" si="48"/>
        <v>20</v>
      </c>
    </row>
    <row r="150" spans="1:19" ht="15" thickBot="1" x14ac:dyDescent="0.25">
      <c r="A150" s="75" t="s">
        <v>172</v>
      </c>
      <c r="B150" s="112" t="s">
        <v>171</v>
      </c>
      <c r="C150" s="53"/>
      <c r="D150" s="69"/>
      <c r="E150" s="77">
        <f>IFERROR(VLOOKUP(B150,[1]NUM7!$H$3:$L$149,2,FALSE),0)</f>
        <v>14</v>
      </c>
      <c r="F150" s="77">
        <f>IFERROR(VLOOKUP(B150,[1]NUM7!$H$3:$L$149,3,FALSE),0)</f>
        <v>3</v>
      </c>
      <c r="G150" s="77">
        <f>IFERROR(VLOOKUP(B150,[1]NUM7!$H$3:$L$149,4,FALSE),0)</f>
        <v>9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12">
        <f t="shared" si="48"/>
        <v>26</v>
      </c>
    </row>
    <row r="151" spans="1:19" s="54" customFormat="1" ht="15" thickBot="1" x14ac:dyDescent="0.25">
      <c r="A151" s="308" t="s">
        <v>183</v>
      </c>
      <c r="B151" s="309"/>
      <c r="C151" s="181">
        <f>+D151/Metas!K15</f>
        <v>0.29391372501733337</v>
      </c>
      <c r="D151" s="15">
        <f>+Q151/R151</f>
        <v>0.14401772525849335</v>
      </c>
      <c r="E151" s="9">
        <f>SUM(E144:E150)</f>
        <v>75</v>
      </c>
      <c r="F151" s="9">
        <f t="shared" ref="F151:H151" si="49">SUM(F144:F150)</f>
        <v>45</v>
      </c>
      <c r="G151" s="9">
        <f t="shared" si="49"/>
        <v>75</v>
      </c>
      <c r="H151" s="9">
        <f t="shared" si="49"/>
        <v>0</v>
      </c>
      <c r="I151" s="9">
        <f t="shared" ref="I151:J151" si="50">SUM(I144:I150)</f>
        <v>0</v>
      </c>
      <c r="J151" s="9">
        <f t="shared" si="50"/>
        <v>0</v>
      </c>
      <c r="K151" s="9">
        <f t="shared" ref="K151:M151" si="51">SUM(K144:K150)</f>
        <v>0</v>
      </c>
      <c r="L151" s="9">
        <f t="shared" si="51"/>
        <v>0</v>
      </c>
      <c r="M151" s="9">
        <f t="shared" si="51"/>
        <v>0</v>
      </c>
      <c r="N151" s="9">
        <f t="shared" ref="N151:P151" si="52">SUM(N144:N150)</f>
        <v>0</v>
      </c>
      <c r="O151" s="9">
        <f t="shared" si="52"/>
        <v>0</v>
      </c>
      <c r="P151" s="9">
        <f t="shared" si="52"/>
        <v>0</v>
      </c>
      <c r="Q151" s="9">
        <f>SUM(Q144:Q150)</f>
        <v>195</v>
      </c>
      <c r="R151" s="350">
        <v>1354</v>
      </c>
      <c r="S151" s="351"/>
    </row>
    <row r="152" spans="1:19" ht="15" x14ac:dyDescent="0.25">
      <c r="B152" s="80" t="s">
        <v>188</v>
      </c>
      <c r="C152" s="192"/>
      <c r="D152" s="70"/>
      <c r="E152" s="62">
        <f>+E26+E38+E49+E64+E75+E81+E92+E111+E124+E138+E143+E151</f>
        <v>3524</v>
      </c>
      <c r="F152" s="62">
        <f>+F26+F38+F49+F64+F75+F81+F92+F111+F124+F138+F143+F151</f>
        <v>2981</v>
      </c>
      <c r="G152" s="62">
        <f>+G26+G38+G49+G64+G75+G81+G92+G111+G124+G138+G143+G151</f>
        <v>3975</v>
      </c>
      <c r="H152" s="62">
        <f>+H26+H38+H49+H64+H75+H81+H92+H111+H124+H138+H143+H151</f>
        <v>0</v>
      </c>
      <c r="I152" s="62">
        <f t="shared" ref="I152:J152" si="53">+I26+I38+I49+I64+I75+I81+I92+I111+I124+I138+I143+I151</f>
        <v>0</v>
      </c>
      <c r="J152" s="62">
        <f t="shared" si="53"/>
        <v>0</v>
      </c>
      <c r="K152" s="62">
        <f t="shared" ref="K152:L152" si="54">+K26+K38+K49+K64+K75+K81+K92+K111+K124+K138+K143+K151</f>
        <v>0</v>
      </c>
      <c r="L152" s="62">
        <f t="shared" si="54"/>
        <v>0</v>
      </c>
      <c r="M152" s="62">
        <f>+M26+M38+M49+M64+M75+M81+M92+M111+M124+M138+M143+M151</f>
        <v>0</v>
      </c>
      <c r="N152" s="62">
        <f>+N26+N38+N49+N64+N75+N81+N92+N111+N124+N138+N143+N151</f>
        <v>0</v>
      </c>
      <c r="O152" s="62">
        <f t="shared" ref="O152:P152" si="55">+O26+O38+O49+O64+O75+O81+O92+O111+O124+O138+O143+O151</f>
        <v>0</v>
      </c>
      <c r="P152" s="62">
        <f t="shared" si="55"/>
        <v>0</v>
      </c>
      <c r="Q152" s="62">
        <f>+Q26+Q38+Q49+Q64+Q75+Q81+Q92+Q111+Q124+Q138+Q143+Q151</f>
        <v>10480</v>
      </c>
      <c r="R152" s="59">
        <f>+R26+R38+R49+R64+R75+R81+R92+R111+R124+R138+R143+R151</f>
        <v>180314</v>
      </c>
      <c r="S152" s="59"/>
    </row>
    <row r="153" spans="1:19" x14ac:dyDescent="0.2">
      <c r="C153" s="189"/>
      <c r="D153" s="71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43:B143"/>
    <mergeCell ref="A151:B151"/>
    <mergeCell ref="A49:B49"/>
    <mergeCell ref="A64:B64"/>
    <mergeCell ref="A75:B75"/>
    <mergeCell ref="A81:B81"/>
    <mergeCell ref="A92:B92"/>
    <mergeCell ref="A138:B138"/>
    <mergeCell ref="R26:S26"/>
    <mergeCell ref="R38:S38"/>
    <mergeCell ref="A111:B111"/>
    <mergeCell ref="A124:B124"/>
    <mergeCell ref="A26:B26"/>
    <mergeCell ref="A38:B38"/>
    <mergeCell ref="R49:S49"/>
    <mergeCell ref="R75:S75"/>
    <mergeCell ref="R64:S64"/>
    <mergeCell ref="R143:S143"/>
    <mergeCell ref="R151:S151"/>
    <mergeCell ref="R81:S81"/>
    <mergeCell ref="R92:S92"/>
    <mergeCell ref="R111:S111"/>
    <mergeCell ref="R124:S124"/>
    <mergeCell ref="R138:S138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5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52" bestFit="1" customWidth="1"/>
    <col min="2" max="2" width="48.140625" style="75" bestFit="1" customWidth="1"/>
    <col min="3" max="3" width="14.42578125" style="54" customWidth="1"/>
    <col min="4" max="4" width="12.5703125" style="52" bestFit="1" customWidth="1"/>
    <col min="5" max="5" width="8.7109375" style="52" bestFit="1" customWidth="1"/>
    <col min="6" max="6" width="9.42578125" style="52" bestFit="1" customWidth="1"/>
    <col min="7" max="7" width="8.7109375" style="52" bestFit="1" customWidth="1"/>
    <col min="8" max="11" width="6.42578125" style="52" bestFit="1" customWidth="1"/>
    <col min="12" max="12" width="8.42578125" style="52" bestFit="1" customWidth="1"/>
    <col min="13" max="13" width="8.140625" style="52" bestFit="1" customWidth="1"/>
    <col min="14" max="14" width="8.42578125" style="52" bestFit="1" customWidth="1"/>
    <col min="15" max="15" width="8.7109375" style="52" bestFit="1" customWidth="1"/>
    <col min="16" max="16" width="8.140625" style="52" bestFit="1" customWidth="1"/>
    <col min="17" max="17" width="9.140625" style="52" bestFit="1" customWidth="1"/>
    <col min="18" max="18" width="22.7109375" style="52" customWidth="1"/>
    <col min="19" max="20" width="12.42578125" style="62" bestFit="1" customWidth="1"/>
    <col min="21" max="21" width="12.85546875" style="62" bestFit="1" customWidth="1"/>
    <col min="22" max="23" width="9.7109375" style="52" bestFit="1" customWidth="1"/>
    <col min="24" max="24" width="12.85546875" style="62" bestFit="1" customWidth="1"/>
    <col min="25" max="25" width="14.140625" style="52" customWidth="1"/>
    <col min="26" max="26" width="7.140625" style="52" customWidth="1"/>
    <col min="27" max="27" width="9.42578125" style="52" bestFit="1" customWidth="1"/>
    <col min="28" max="28" width="7.7109375" style="52" bestFit="1" customWidth="1"/>
    <col min="29" max="29" width="6.140625" style="52" bestFit="1" customWidth="1"/>
    <col min="30" max="31" width="6.140625" style="52" customWidth="1"/>
    <col min="32" max="32" width="7.140625" style="52" bestFit="1" customWidth="1"/>
    <col min="33" max="37" width="8.140625" style="52" customWidth="1"/>
    <col min="38" max="38" width="9.7109375" style="52" bestFit="1" customWidth="1"/>
    <col min="39" max="39" width="7.140625" style="52" bestFit="1" customWidth="1"/>
    <col min="40" max="40" width="9.28515625" style="52" customWidth="1"/>
    <col min="41" max="41" width="8.140625" style="52" customWidth="1"/>
    <col min="42" max="42" width="7.140625" style="52" bestFit="1" customWidth="1"/>
    <col min="43" max="44" width="7.140625" style="52" customWidth="1"/>
    <col min="45" max="45" width="7.140625" style="52" bestFit="1" customWidth="1"/>
    <col min="46" max="50" width="8.140625" style="52" customWidth="1"/>
    <col min="51" max="51" width="9.7109375" style="52" bestFit="1" customWidth="1"/>
    <col min="52" max="16384" width="11.42578125" style="52"/>
  </cols>
  <sheetData>
    <row r="1" spans="1:51" s="226" customFormat="1" ht="73.5" customHeight="1" thickTop="1" thickBot="1" x14ac:dyDescent="0.25">
      <c r="A1" s="310" t="s">
        <v>0</v>
      </c>
      <c r="B1" s="359" t="s">
        <v>1</v>
      </c>
      <c r="C1" s="285" t="s">
        <v>189</v>
      </c>
      <c r="D1" s="339" t="s">
        <v>186</v>
      </c>
      <c r="E1" s="369" t="s">
        <v>284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69"/>
      <c r="AE1" s="369"/>
      <c r="AF1" s="369"/>
      <c r="AG1" s="369"/>
      <c r="AH1" s="369"/>
      <c r="AI1" s="369"/>
      <c r="AJ1" s="369"/>
      <c r="AK1" s="369"/>
      <c r="AL1" s="369"/>
      <c r="AM1" s="369"/>
      <c r="AN1" s="369"/>
      <c r="AO1" s="369"/>
      <c r="AP1" s="369"/>
      <c r="AQ1" s="369"/>
      <c r="AR1" s="369"/>
      <c r="AS1" s="369"/>
      <c r="AT1" s="369"/>
      <c r="AU1" s="369"/>
      <c r="AV1" s="369"/>
      <c r="AW1" s="369"/>
      <c r="AX1" s="369"/>
      <c r="AY1" s="369"/>
    </row>
    <row r="2" spans="1:51" s="226" customFormat="1" ht="15" customHeight="1" x14ac:dyDescent="0.2">
      <c r="A2" s="311"/>
      <c r="B2" s="313"/>
      <c r="C2" s="286"/>
      <c r="D2" s="370"/>
      <c r="E2" s="360" t="s">
        <v>2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3" t="s">
        <v>3</v>
      </c>
      <c r="S2" s="360"/>
      <c r="T2" s="360"/>
      <c r="U2" s="360"/>
      <c r="V2" s="360"/>
      <c r="W2" s="360"/>
      <c r="X2" s="360"/>
      <c r="Y2" s="360"/>
      <c r="Z2" s="360"/>
      <c r="AA2" s="360"/>
      <c r="AB2" s="360"/>
      <c r="AC2" s="360"/>
      <c r="AD2" s="360"/>
      <c r="AE2" s="360"/>
      <c r="AF2" s="360"/>
      <c r="AG2" s="360"/>
      <c r="AH2" s="360"/>
      <c r="AI2" s="360"/>
      <c r="AJ2" s="360"/>
      <c r="AK2" s="360"/>
      <c r="AL2" s="360"/>
      <c r="AM2" s="360"/>
      <c r="AN2" s="360"/>
      <c r="AO2" s="360"/>
      <c r="AP2" s="360"/>
      <c r="AQ2" s="360"/>
      <c r="AR2" s="360"/>
      <c r="AS2" s="360"/>
      <c r="AT2" s="360"/>
      <c r="AU2" s="360"/>
      <c r="AV2" s="360"/>
      <c r="AW2" s="360"/>
      <c r="AX2" s="360"/>
      <c r="AY2" s="364"/>
    </row>
    <row r="3" spans="1:51" s="226" customFormat="1" ht="15" customHeight="1" x14ac:dyDescent="0.2">
      <c r="A3" s="311"/>
      <c r="B3" s="313"/>
      <c r="C3" s="286"/>
      <c r="D3" s="370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5"/>
      <c r="S3" s="361"/>
      <c r="T3" s="361"/>
      <c r="U3" s="361"/>
      <c r="V3" s="361"/>
      <c r="W3" s="361"/>
      <c r="X3" s="361"/>
      <c r="Y3" s="361"/>
      <c r="Z3" s="361"/>
      <c r="AA3" s="361"/>
      <c r="AB3" s="361"/>
      <c r="AC3" s="361"/>
      <c r="AD3" s="361"/>
      <c r="AE3" s="361"/>
      <c r="AF3" s="361"/>
      <c r="AG3" s="361"/>
      <c r="AH3" s="361"/>
      <c r="AI3" s="361"/>
      <c r="AJ3" s="361"/>
      <c r="AK3" s="361"/>
      <c r="AL3" s="361"/>
      <c r="AM3" s="361"/>
      <c r="AN3" s="361"/>
      <c r="AO3" s="361"/>
      <c r="AP3" s="361"/>
      <c r="AQ3" s="361"/>
      <c r="AR3" s="361"/>
      <c r="AS3" s="361"/>
      <c r="AT3" s="361"/>
      <c r="AU3" s="361"/>
      <c r="AV3" s="361"/>
      <c r="AW3" s="361"/>
      <c r="AX3" s="361"/>
      <c r="AY3" s="366"/>
    </row>
    <row r="4" spans="1:51" s="226" customFormat="1" ht="15" customHeight="1" x14ac:dyDescent="0.2">
      <c r="A4" s="311"/>
      <c r="B4" s="313"/>
      <c r="C4" s="286"/>
      <c r="D4" s="370"/>
      <c r="E4" s="361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5"/>
      <c r="S4" s="361"/>
      <c r="T4" s="361"/>
      <c r="U4" s="361"/>
      <c r="V4" s="361"/>
      <c r="W4" s="361"/>
      <c r="X4" s="361"/>
      <c r="Y4" s="361"/>
      <c r="Z4" s="361"/>
      <c r="AA4" s="361"/>
      <c r="AB4" s="361"/>
      <c r="AC4" s="361"/>
      <c r="AD4" s="361"/>
      <c r="AE4" s="361"/>
      <c r="AF4" s="361"/>
      <c r="AG4" s="361"/>
      <c r="AH4" s="361"/>
      <c r="AI4" s="361"/>
      <c r="AJ4" s="361"/>
      <c r="AK4" s="361"/>
      <c r="AL4" s="361"/>
      <c r="AM4" s="361"/>
      <c r="AN4" s="361"/>
      <c r="AO4" s="361"/>
      <c r="AP4" s="361"/>
      <c r="AQ4" s="361"/>
      <c r="AR4" s="361"/>
      <c r="AS4" s="361"/>
      <c r="AT4" s="361"/>
      <c r="AU4" s="361"/>
      <c r="AV4" s="361"/>
      <c r="AW4" s="361"/>
      <c r="AX4" s="361"/>
      <c r="AY4" s="366"/>
    </row>
    <row r="5" spans="1:51" s="226" customFormat="1" ht="15" customHeight="1" x14ac:dyDescent="0.2">
      <c r="A5" s="311"/>
      <c r="B5" s="313"/>
      <c r="C5" s="286"/>
      <c r="D5" s="370"/>
      <c r="E5" s="361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65"/>
      <c r="S5" s="361"/>
      <c r="T5" s="361"/>
      <c r="U5" s="361"/>
      <c r="V5" s="361"/>
      <c r="W5" s="361"/>
      <c r="X5" s="361"/>
      <c r="Y5" s="361"/>
      <c r="Z5" s="361"/>
      <c r="AA5" s="361"/>
      <c r="AB5" s="361"/>
      <c r="AC5" s="361"/>
      <c r="AD5" s="361"/>
      <c r="AE5" s="361"/>
      <c r="AF5" s="361"/>
      <c r="AG5" s="361"/>
      <c r="AH5" s="361"/>
      <c r="AI5" s="361"/>
      <c r="AJ5" s="361"/>
      <c r="AK5" s="361"/>
      <c r="AL5" s="361"/>
      <c r="AM5" s="361"/>
      <c r="AN5" s="361"/>
      <c r="AO5" s="361"/>
      <c r="AP5" s="361"/>
      <c r="AQ5" s="361"/>
      <c r="AR5" s="361"/>
      <c r="AS5" s="361"/>
      <c r="AT5" s="361"/>
      <c r="AU5" s="361"/>
      <c r="AV5" s="361"/>
      <c r="AW5" s="361"/>
      <c r="AX5" s="361"/>
      <c r="AY5" s="366"/>
    </row>
    <row r="6" spans="1:51" s="226" customFormat="1" ht="15" customHeight="1" x14ac:dyDescent="0.2">
      <c r="A6" s="311"/>
      <c r="B6" s="313"/>
      <c r="C6" s="286"/>
      <c r="D6" s="370"/>
      <c r="E6" s="361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5"/>
      <c r="S6" s="361"/>
      <c r="T6" s="361"/>
      <c r="U6" s="361"/>
      <c r="V6" s="361"/>
      <c r="W6" s="361"/>
      <c r="X6" s="361"/>
      <c r="Y6" s="361"/>
      <c r="Z6" s="361"/>
      <c r="AA6" s="361"/>
      <c r="AB6" s="361"/>
      <c r="AC6" s="361"/>
      <c r="AD6" s="361"/>
      <c r="AE6" s="361"/>
      <c r="AF6" s="361"/>
      <c r="AG6" s="361"/>
      <c r="AH6" s="361"/>
      <c r="AI6" s="361"/>
      <c r="AJ6" s="361"/>
      <c r="AK6" s="361"/>
      <c r="AL6" s="361"/>
      <c r="AM6" s="361"/>
      <c r="AN6" s="361"/>
      <c r="AO6" s="361"/>
      <c r="AP6" s="361"/>
      <c r="AQ6" s="361"/>
      <c r="AR6" s="361"/>
      <c r="AS6" s="361"/>
      <c r="AT6" s="361"/>
      <c r="AU6" s="361"/>
      <c r="AV6" s="361"/>
      <c r="AW6" s="361"/>
      <c r="AX6" s="361"/>
      <c r="AY6" s="366"/>
    </row>
    <row r="7" spans="1:51" s="226" customFormat="1" ht="15" customHeight="1" x14ac:dyDescent="0.2">
      <c r="A7" s="311"/>
      <c r="B7" s="313"/>
      <c r="C7" s="286"/>
      <c r="D7" s="370"/>
      <c r="E7" s="361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65"/>
      <c r="S7" s="361"/>
      <c r="T7" s="361"/>
      <c r="U7" s="361"/>
      <c r="V7" s="361"/>
      <c r="W7" s="361"/>
      <c r="X7" s="361"/>
      <c r="Y7" s="361"/>
      <c r="Z7" s="361"/>
      <c r="AA7" s="361"/>
      <c r="AB7" s="361"/>
      <c r="AC7" s="361"/>
      <c r="AD7" s="361"/>
      <c r="AE7" s="361"/>
      <c r="AF7" s="361"/>
      <c r="AG7" s="361"/>
      <c r="AH7" s="361"/>
      <c r="AI7" s="361"/>
      <c r="AJ7" s="361"/>
      <c r="AK7" s="361"/>
      <c r="AL7" s="361"/>
      <c r="AM7" s="361"/>
      <c r="AN7" s="361"/>
      <c r="AO7" s="361"/>
      <c r="AP7" s="361"/>
      <c r="AQ7" s="361"/>
      <c r="AR7" s="361"/>
      <c r="AS7" s="361"/>
      <c r="AT7" s="361"/>
      <c r="AU7" s="361"/>
      <c r="AV7" s="361"/>
      <c r="AW7" s="361"/>
      <c r="AX7" s="361"/>
      <c r="AY7" s="366"/>
    </row>
    <row r="8" spans="1:51" s="226" customFormat="1" ht="15" customHeight="1" x14ac:dyDescent="0.2">
      <c r="A8" s="311"/>
      <c r="B8" s="313"/>
      <c r="C8" s="286"/>
      <c r="D8" s="370"/>
      <c r="E8" s="361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65"/>
      <c r="S8" s="361"/>
      <c r="T8" s="361"/>
      <c r="U8" s="361"/>
      <c r="V8" s="361"/>
      <c r="W8" s="361"/>
      <c r="X8" s="361"/>
      <c r="Y8" s="361"/>
      <c r="Z8" s="361"/>
      <c r="AA8" s="361"/>
      <c r="AB8" s="361"/>
      <c r="AC8" s="361"/>
      <c r="AD8" s="361"/>
      <c r="AE8" s="361"/>
      <c r="AF8" s="361"/>
      <c r="AG8" s="361"/>
      <c r="AH8" s="361"/>
      <c r="AI8" s="361"/>
      <c r="AJ8" s="361"/>
      <c r="AK8" s="361"/>
      <c r="AL8" s="361"/>
      <c r="AM8" s="361"/>
      <c r="AN8" s="361"/>
      <c r="AO8" s="361"/>
      <c r="AP8" s="361"/>
      <c r="AQ8" s="361"/>
      <c r="AR8" s="361"/>
      <c r="AS8" s="361"/>
      <c r="AT8" s="361"/>
      <c r="AU8" s="361"/>
      <c r="AV8" s="361"/>
      <c r="AW8" s="361"/>
      <c r="AX8" s="361"/>
      <c r="AY8" s="366"/>
    </row>
    <row r="9" spans="1:51" s="226" customFormat="1" ht="15.75" customHeight="1" thickBot="1" x14ac:dyDescent="0.25">
      <c r="A9" s="311"/>
      <c r="B9" s="313"/>
      <c r="C9" s="286"/>
      <c r="D9" s="370"/>
      <c r="E9" s="362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67"/>
      <c r="S9" s="362"/>
      <c r="T9" s="362"/>
      <c r="U9" s="362"/>
      <c r="V9" s="362"/>
      <c r="W9" s="362"/>
      <c r="X9" s="362"/>
      <c r="Y9" s="362"/>
      <c r="Z9" s="362"/>
      <c r="AA9" s="362"/>
      <c r="AB9" s="362"/>
      <c r="AC9" s="362"/>
      <c r="AD9" s="362"/>
      <c r="AE9" s="362"/>
      <c r="AF9" s="362"/>
      <c r="AG9" s="362"/>
      <c r="AH9" s="362"/>
      <c r="AI9" s="362"/>
      <c r="AJ9" s="362"/>
      <c r="AK9" s="362"/>
      <c r="AL9" s="362"/>
      <c r="AM9" s="362"/>
      <c r="AN9" s="362"/>
      <c r="AO9" s="362"/>
      <c r="AP9" s="362"/>
      <c r="AQ9" s="362"/>
      <c r="AR9" s="362"/>
      <c r="AS9" s="362"/>
      <c r="AT9" s="362"/>
      <c r="AU9" s="362"/>
      <c r="AV9" s="362"/>
      <c r="AW9" s="362"/>
      <c r="AX9" s="362"/>
      <c r="AY9" s="368"/>
    </row>
    <row r="10" spans="1:51" s="226" customFormat="1" ht="57.75" customHeight="1" thickBot="1" x14ac:dyDescent="0.25">
      <c r="A10" s="312"/>
      <c r="B10" s="356"/>
      <c r="C10" s="286"/>
      <c r="D10" s="341"/>
      <c r="E10" s="357" t="s">
        <v>285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8"/>
      <c r="R10" s="232" t="s">
        <v>286</v>
      </c>
      <c r="S10" s="356" t="s">
        <v>287</v>
      </c>
      <c r="T10" s="357"/>
      <c r="U10" s="357"/>
      <c r="V10" s="357"/>
      <c r="W10" s="357"/>
      <c r="X10" s="358"/>
      <c r="Y10" s="233" t="s">
        <v>281</v>
      </c>
      <c r="Z10" s="356" t="s">
        <v>288</v>
      </c>
      <c r="AA10" s="357"/>
      <c r="AB10" s="357"/>
      <c r="AC10" s="357"/>
      <c r="AD10" s="357"/>
      <c r="AE10" s="357"/>
      <c r="AF10" s="357"/>
      <c r="AG10" s="357"/>
      <c r="AH10" s="357"/>
      <c r="AI10" s="357"/>
      <c r="AJ10" s="357"/>
      <c r="AK10" s="357"/>
      <c r="AL10" s="357"/>
      <c r="AM10" s="356" t="s">
        <v>289</v>
      </c>
      <c r="AN10" s="357"/>
      <c r="AO10" s="357"/>
      <c r="AP10" s="357"/>
      <c r="AQ10" s="357"/>
      <c r="AR10" s="357"/>
      <c r="AS10" s="357"/>
      <c r="AT10" s="357"/>
      <c r="AU10" s="357"/>
      <c r="AV10" s="357"/>
      <c r="AW10" s="357"/>
      <c r="AX10" s="357"/>
      <c r="AY10" s="358"/>
    </row>
    <row r="11" spans="1:51" s="226" customFormat="1" ht="15" thickBot="1" x14ac:dyDescent="0.25">
      <c r="A11" s="228"/>
      <c r="B11" s="234"/>
      <c r="C11" s="287"/>
      <c r="D11" s="235" t="s">
        <v>187</v>
      </c>
      <c r="E11" s="228" t="s">
        <v>4</v>
      </c>
      <c r="F11" s="228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9" t="s">
        <v>14</v>
      </c>
      <c r="P11" s="229" t="s">
        <v>15</v>
      </c>
      <c r="Q11" s="228" t="s">
        <v>16</v>
      </c>
      <c r="R11" s="236"/>
      <c r="S11" s="229" t="s">
        <v>396</v>
      </c>
      <c r="T11" s="230" t="s">
        <v>331</v>
      </c>
      <c r="U11" s="230" t="s">
        <v>17</v>
      </c>
      <c r="V11" s="237" t="s">
        <v>332</v>
      </c>
      <c r="W11" s="237" t="s">
        <v>20</v>
      </c>
      <c r="X11" s="230" t="s">
        <v>19</v>
      </c>
      <c r="Y11" s="236" t="s">
        <v>397</v>
      </c>
      <c r="Z11" s="228" t="s">
        <v>4</v>
      </c>
      <c r="AA11" s="228" t="s">
        <v>5</v>
      </c>
      <c r="AB11" s="228" t="s">
        <v>6</v>
      </c>
      <c r="AC11" s="228" t="s">
        <v>7</v>
      </c>
      <c r="AD11" s="228" t="s">
        <v>8</v>
      </c>
      <c r="AE11" s="228" t="s">
        <v>9</v>
      </c>
      <c r="AF11" s="228" t="s">
        <v>10</v>
      </c>
      <c r="AG11" s="228" t="s">
        <v>11</v>
      </c>
      <c r="AH11" s="228" t="s">
        <v>12</v>
      </c>
      <c r="AI11" s="228" t="s">
        <v>13</v>
      </c>
      <c r="AJ11" s="228" t="s">
        <v>14</v>
      </c>
      <c r="AK11" s="228" t="s">
        <v>15</v>
      </c>
      <c r="AL11" s="228" t="s">
        <v>16</v>
      </c>
      <c r="AM11" s="228" t="s">
        <v>4</v>
      </c>
      <c r="AN11" s="228" t="s">
        <v>5</v>
      </c>
      <c r="AO11" s="228" t="s">
        <v>6</v>
      </c>
      <c r="AP11" s="228" t="s">
        <v>7</v>
      </c>
      <c r="AQ11" s="228" t="s">
        <v>8</v>
      </c>
      <c r="AR11" s="228" t="s">
        <v>9</v>
      </c>
      <c r="AS11" s="228" t="s">
        <v>10</v>
      </c>
      <c r="AT11" s="228" t="s">
        <v>11</v>
      </c>
      <c r="AU11" s="228" t="s">
        <v>12</v>
      </c>
      <c r="AV11" s="228" t="s">
        <v>13</v>
      </c>
      <c r="AW11" s="228" t="s">
        <v>14</v>
      </c>
      <c r="AX11" s="228" t="s">
        <v>15</v>
      </c>
      <c r="AY11" s="228" t="s">
        <v>16</v>
      </c>
    </row>
    <row r="12" spans="1:51" s="54" customFormat="1" ht="15" thickBot="1" x14ac:dyDescent="0.25">
      <c r="A12" s="1" t="s">
        <v>51</v>
      </c>
      <c r="B12" s="112" t="s">
        <v>38</v>
      </c>
      <c r="C12" s="53"/>
      <c r="D12" s="74"/>
      <c r="E12" s="77">
        <f>IFERROR(VLOOKUP(B12,'[1]NUM8.1'!$H$3:$L$156,2,FALSE),0)</f>
        <v>51</v>
      </c>
      <c r="F12" s="77">
        <f>IFERROR(VLOOKUP(B12,'[1]NUM8.1'!$H$3:$L$156,3,FALSE),0)</f>
        <v>93</v>
      </c>
      <c r="G12" s="77">
        <f>IFERROR(VLOOKUP(B12,'[1]NUM8.1'!$H$3:$L$156,4,FALSE),0)</f>
        <v>62</v>
      </c>
      <c r="H12" s="77"/>
      <c r="I12" s="77"/>
      <c r="J12" s="77"/>
      <c r="K12" s="77"/>
      <c r="L12" s="77"/>
      <c r="M12" s="77"/>
      <c r="N12" s="77"/>
      <c r="O12" s="77"/>
      <c r="P12" s="77"/>
      <c r="Q12" s="4">
        <f>SUM(E12:P12)</f>
        <v>206</v>
      </c>
      <c r="R12" s="2"/>
      <c r="S12" s="12">
        <f>IFERROR(VLOOKUP(B12,'[2]DEN8.1'!$H$3:$K$162,3,FALSE),0)</f>
        <v>541</v>
      </c>
      <c r="T12" s="42">
        <f>S12+(Z12+AA12+AB12+AC12)-(AM12+AN12+AO12+AP12)</f>
        <v>568</v>
      </c>
      <c r="U12" s="12"/>
      <c r="V12" s="51">
        <f>+U12+(AF12)-(AS12)</f>
        <v>0</v>
      </c>
      <c r="W12" s="51">
        <f>+U12+(AF12+AG12+AH12+AI12)-(AS12+AT12+AU12+AV12)</f>
        <v>0</v>
      </c>
      <c r="X12" s="12"/>
      <c r="Y12" s="7"/>
      <c r="Z12" s="77">
        <f>IFERROR(VLOOKUP(B12,'[1]ACT DEN8.1'!$H$3:$L$128,2,FALSE),0)</f>
        <v>7</v>
      </c>
      <c r="AA12" s="77">
        <f>IFERROR(VLOOKUP(B12,'[1]ACT DEN8.1'!$H$3:$L$128,3,FALSE),0)</f>
        <v>11</v>
      </c>
      <c r="AB12" s="77">
        <f>IFERROR(VLOOKUP(B12,'[1]ACT DEN8.1'!$H$3:$L$128,4,FALSE),0)</f>
        <v>18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4">
        <f>SUM(Z12:AK12)</f>
        <v>36</v>
      </c>
      <c r="AM12" s="77">
        <f>IFERROR(VLOOKUP(B12,'[1]ACT DEN8.1'!$AA$3:$AE$86,2,FALSE),0)</f>
        <v>8</v>
      </c>
      <c r="AN12" s="77">
        <f>IFERROR(VLOOKUP(B12,'[1]ACT DEN8.1'!$AA$3:$AE$86,3,FALSE),0)</f>
        <v>0</v>
      </c>
      <c r="AO12" s="77">
        <f>IFERROR(VLOOKUP(B12,'[1]ACT DEN8.1'!$AA$3:$AE$86,4,FALSE),0)</f>
        <v>1</v>
      </c>
      <c r="AP12" s="77"/>
      <c r="AQ12" s="77"/>
      <c r="AR12" s="77"/>
      <c r="AS12" s="77"/>
      <c r="AT12" s="77"/>
      <c r="AU12" s="77"/>
      <c r="AV12" s="77"/>
      <c r="AW12" s="77"/>
      <c r="AX12" s="77"/>
      <c r="AY12" s="4">
        <f>SUM(AM12:AX12)</f>
        <v>9</v>
      </c>
    </row>
    <row r="13" spans="1:51" s="54" customFormat="1" ht="15" thickBot="1" x14ac:dyDescent="0.25">
      <c r="A13" s="1" t="s">
        <v>51</v>
      </c>
      <c r="B13" s="112" t="s">
        <v>39</v>
      </c>
      <c r="C13" s="53"/>
      <c r="D13" s="74"/>
      <c r="E13" s="77">
        <f>IFERROR(VLOOKUP(B13,'[1]NUM8.1'!$H$3:$L$156,2,FALSE),0)</f>
        <v>11</v>
      </c>
      <c r="F13" s="77">
        <f>IFERROR(VLOOKUP(B13,'[1]NUM8.1'!$H$3:$L$156,3,FALSE),0)</f>
        <v>16</v>
      </c>
      <c r="G13" s="77">
        <f>IFERROR(VLOOKUP(B13,'[1]NUM8.1'!$H$3:$L$156,4,FALSE),0)</f>
        <v>51</v>
      </c>
      <c r="H13" s="77"/>
      <c r="I13" s="77"/>
      <c r="J13" s="77"/>
      <c r="K13" s="77"/>
      <c r="L13" s="77"/>
      <c r="M13" s="77"/>
      <c r="N13" s="77"/>
      <c r="O13" s="77"/>
      <c r="P13" s="77"/>
      <c r="Q13" s="4">
        <f t="shared" ref="Q13:Q20" si="0">SUM(E13:P13)</f>
        <v>78</v>
      </c>
      <c r="R13" s="2"/>
      <c r="S13" s="12">
        <f>IFERROR(VLOOKUP(B13,'[2]DEN8.1'!$H$3:$K$162,3,FALSE),0)</f>
        <v>356</v>
      </c>
      <c r="T13" s="42">
        <f t="shared" ref="T13:T25" si="1">S13+(Z13+AA13+AB13+AC13)-(AM13+AN13+AO13+AP13)</f>
        <v>373</v>
      </c>
      <c r="U13" s="12"/>
      <c r="V13" s="51">
        <f t="shared" ref="V13:V25" si="2">+U13+(AF13)-(AS13)</f>
        <v>0</v>
      </c>
      <c r="W13" s="51">
        <f t="shared" ref="W13:W25" si="3">+U13+(AF13+AG13+AH13+AI13)-(AS13+AT13+AU13+AV13)</f>
        <v>0</v>
      </c>
      <c r="X13" s="12"/>
      <c r="Y13" s="7"/>
      <c r="Z13" s="77">
        <f>IFERROR(VLOOKUP(B13,'[1]ACT DEN8.1'!$H$3:$L$128,2,FALSE),0)</f>
        <v>6</v>
      </c>
      <c r="AA13" s="77">
        <f>IFERROR(VLOOKUP(B13,'[1]ACT DEN8.1'!$H$3:$L$128,3,FALSE),0)</f>
        <v>9</v>
      </c>
      <c r="AB13" s="77">
        <f>IFERROR(VLOOKUP(B13,'[1]ACT DEN8.1'!$H$3:$L$128,4,FALSE),0)</f>
        <v>16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4">
        <f t="shared" ref="AL13:AL25" si="4">SUM(Z13:AK13)</f>
        <v>31</v>
      </c>
      <c r="AM13" s="77">
        <f>IFERROR(VLOOKUP(B13,'[1]ACT DEN8.1'!$AA$3:$AE$86,2,FALSE),0)</f>
        <v>4</v>
      </c>
      <c r="AN13" s="77">
        <f>IFERROR(VLOOKUP(B13,'[1]ACT DEN8.1'!$AA$3:$AE$86,3,FALSE),0)</f>
        <v>8</v>
      </c>
      <c r="AO13" s="77">
        <f>IFERROR(VLOOKUP(B13,'[1]ACT DEN8.1'!$AA$3:$AE$86,4,FALSE),0)</f>
        <v>2</v>
      </c>
      <c r="AP13" s="77"/>
      <c r="AQ13" s="77"/>
      <c r="AR13" s="77"/>
      <c r="AS13" s="77"/>
      <c r="AT13" s="77"/>
      <c r="AU13" s="77"/>
      <c r="AV13" s="77"/>
      <c r="AW13" s="77"/>
      <c r="AX13" s="77"/>
      <c r="AY13" s="4">
        <f t="shared" ref="AY13:AY78" si="5">SUM(AM13:AX13)</f>
        <v>14</v>
      </c>
    </row>
    <row r="14" spans="1:51" s="54" customFormat="1" ht="15" thickBot="1" x14ac:dyDescent="0.25">
      <c r="A14" s="1" t="s">
        <v>51</v>
      </c>
      <c r="B14" s="112" t="s">
        <v>40</v>
      </c>
      <c r="C14" s="53"/>
      <c r="D14" s="74"/>
      <c r="E14" s="77">
        <f>IFERROR(VLOOKUP(B14,'[1]NUM8.1'!$H$3:$L$156,2,FALSE),0)</f>
        <v>82</v>
      </c>
      <c r="F14" s="77">
        <f>IFERROR(VLOOKUP(B14,'[1]NUM8.1'!$H$3:$L$156,3,FALSE),0)</f>
        <v>66</v>
      </c>
      <c r="G14" s="77">
        <f>IFERROR(VLOOKUP(B14,'[1]NUM8.1'!$H$3:$L$156,4,FALSE),0)</f>
        <v>42</v>
      </c>
      <c r="H14" s="77"/>
      <c r="I14" s="77"/>
      <c r="J14" s="77"/>
      <c r="K14" s="77"/>
      <c r="L14" s="77"/>
      <c r="M14" s="77"/>
      <c r="N14" s="77"/>
      <c r="O14" s="77"/>
      <c r="P14" s="77"/>
      <c r="Q14" s="4">
        <f t="shared" si="0"/>
        <v>190</v>
      </c>
      <c r="R14" s="2"/>
      <c r="S14" s="12">
        <f>IFERROR(VLOOKUP(B14,'[2]DEN8.1'!$H$3:$K$162,3,FALSE),0)</f>
        <v>582</v>
      </c>
      <c r="T14" s="42">
        <f t="shared" si="1"/>
        <v>610</v>
      </c>
      <c r="U14" s="12"/>
      <c r="V14" s="51">
        <f t="shared" si="2"/>
        <v>0</v>
      </c>
      <c r="W14" s="51">
        <f t="shared" si="3"/>
        <v>0</v>
      </c>
      <c r="X14" s="12"/>
      <c r="Y14" s="7"/>
      <c r="Z14" s="77">
        <f>IFERROR(VLOOKUP(B14,'[1]ACT DEN8.1'!$H$3:$L$128,2,FALSE),0)</f>
        <v>16</v>
      </c>
      <c r="AA14" s="77">
        <f>IFERROR(VLOOKUP(B14,'[1]ACT DEN8.1'!$H$3:$L$128,3,FALSE),0)</f>
        <v>12</v>
      </c>
      <c r="AB14" s="77">
        <f>IFERROR(VLOOKUP(B14,'[1]ACT DEN8.1'!$H$3:$L$128,4,FALSE),0)</f>
        <v>14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4">
        <f t="shared" si="4"/>
        <v>42</v>
      </c>
      <c r="AM14" s="77">
        <f>IFERROR(VLOOKUP(B14,'[1]ACT DEN8.1'!$AA$3:$AE$86,2,FALSE),0)</f>
        <v>3</v>
      </c>
      <c r="AN14" s="77">
        <f>IFERROR(VLOOKUP(B14,'[1]ACT DEN8.1'!$AA$3:$AE$86,3,FALSE),0)</f>
        <v>3</v>
      </c>
      <c r="AO14" s="77">
        <f>IFERROR(VLOOKUP(B14,'[1]ACT DEN8.1'!$AA$3:$AE$86,4,FALSE),0)</f>
        <v>8</v>
      </c>
      <c r="AP14" s="77"/>
      <c r="AQ14" s="77"/>
      <c r="AR14" s="77"/>
      <c r="AS14" s="77"/>
      <c r="AT14" s="77"/>
      <c r="AU14" s="77"/>
      <c r="AV14" s="77"/>
      <c r="AW14" s="77"/>
      <c r="AX14" s="77"/>
      <c r="AY14" s="4">
        <f t="shared" si="5"/>
        <v>14</v>
      </c>
    </row>
    <row r="15" spans="1:51" s="54" customFormat="1" ht="15" thickBot="1" x14ac:dyDescent="0.25">
      <c r="A15" s="1" t="s">
        <v>51</v>
      </c>
      <c r="B15" s="112" t="s">
        <v>41</v>
      </c>
      <c r="C15" s="53"/>
      <c r="D15" s="74"/>
      <c r="E15" s="77">
        <f>IFERROR(VLOOKUP(B15,'[1]NUM8.1'!$H$3:$L$156,2,FALSE),0)</f>
        <v>9</v>
      </c>
      <c r="F15" s="77">
        <f>IFERROR(VLOOKUP(B15,'[1]NUM8.1'!$H$3:$L$156,3,FALSE),0)</f>
        <v>81</v>
      </c>
      <c r="G15" s="77">
        <f>IFERROR(VLOOKUP(B15,'[1]NUM8.1'!$H$3:$L$156,4,FALSE),0)</f>
        <v>167</v>
      </c>
      <c r="H15" s="77"/>
      <c r="I15" s="77"/>
      <c r="J15" s="77"/>
      <c r="K15" s="77"/>
      <c r="L15" s="77"/>
      <c r="M15" s="77"/>
      <c r="N15" s="77"/>
      <c r="O15" s="77"/>
      <c r="P15" s="77"/>
      <c r="Q15" s="4">
        <f t="shared" si="0"/>
        <v>257</v>
      </c>
      <c r="R15" s="2"/>
      <c r="S15" s="12">
        <f>IFERROR(VLOOKUP(B15,'[2]DEN8.1'!$H$3:$K$162,3,FALSE),0)</f>
        <v>631</v>
      </c>
      <c r="T15" s="42">
        <f t="shared" si="1"/>
        <v>645</v>
      </c>
      <c r="U15" s="12"/>
      <c r="V15" s="51">
        <f t="shared" si="2"/>
        <v>0</v>
      </c>
      <c r="W15" s="51">
        <f t="shared" si="3"/>
        <v>0</v>
      </c>
      <c r="X15" s="12"/>
      <c r="Y15" s="7"/>
      <c r="Z15" s="77">
        <f>IFERROR(VLOOKUP(B15,'[1]ACT DEN8.1'!$H$3:$L$128,2,FALSE),0)</f>
        <v>3</v>
      </c>
      <c r="AA15" s="77">
        <f>IFERROR(VLOOKUP(B15,'[1]ACT DEN8.1'!$H$3:$L$128,3,FALSE),0)</f>
        <v>3</v>
      </c>
      <c r="AB15" s="77">
        <f>IFERROR(VLOOKUP(B15,'[1]ACT DEN8.1'!$H$3:$L$128,4,FALSE),0)</f>
        <v>8</v>
      </c>
      <c r="AC15" s="77"/>
      <c r="AD15" s="77"/>
      <c r="AE15" s="77"/>
      <c r="AF15" s="77"/>
      <c r="AG15" s="77"/>
      <c r="AH15" s="77"/>
      <c r="AI15" s="77"/>
      <c r="AJ15" s="77"/>
      <c r="AK15" s="77"/>
      <c r="AL15" s="4">
        <f t="shared" si="4"/>
        <v>14</v>
      </c>
      <c r="AM15" s="77">
        <f>IFERROR(VLOOKUP(B15,'[1]ACT DEN8.1'!$AA$3:$AE$86,2,FALSE),0)</f>
        <v>0</v>
      </c>
      <c r="AN15" s="77">
        <f>IFERROR(VLOOKUP(B15,'[1]ACT DEN8.1'!$AA$3:$AE$86,3,FALSE),0)</f>
        <v>0</v>
      </c>
      <c r="AO15" s="77">
        <f>IFERROR(VLOOKUP(B15,'[1]ACT DEN8.1'!$AA$3:$AE$86,4,FALSE),0)</f>
        <v>0</v>
      </c>
      <c r="AP15" s="77"/>
      <c r="AQ15" s="77"/>
      <c r="AR15" s="77"/>
      <c r="AS15" s="77"/>
      <c r="AT15" s="77"/>
      <c r="AU15" s="77"/>
      <c r="AV15" s="77"/>
      <c r="AW15" s="77"/>
      <c r="AX15" s="77"/>
      <c r="AY15" s="4">
        <f t="shared" si="5"/>
        <v>0</v>
      </c>
    </row>
    <row r="16" spans="1:51" s="54" customFormat="1" ht="15" thickBot="1" x14ac:dyDescent="0.25">
      <c r="A16" s="1" t="s">
        <v>51</v>
      </c>
      <c r="B16" s="114" t="s">
        <v>42</v>
      </c>
      <c r="C16" s="55"/>
      <c r="D16" s="74"/>
      <c r="E16" s="77">
        <f>IFERROR(VLOOKUP(B16,'[1]NUM8.1'!$H$3:$L$156,2,FALSE),0)</f>
        <v>123</v>
      </c>
      <c r="F16" s="77">
        <f>IFERROR(VLOOKUP(B16,'[1]NUM8.1'!$H$3:$L$156,3,FALSE),0)</f>
        <v>28</v>
      </c>
      <c r="G16" s="77">
        <f>IFERROR(VLOOKUP(B16,'[1]NUM8.1'!$H$3:$L$156,4,FALSE),0)</f>
        <v>157</v>
      </c>
      <c r="H16" s="77"/>
      <c r="I16" s="77"/>
      <c r="J16" s="77"/>
      <c r="K16" s="77"/>
      <c r="L16" s="77"/>
      <c r="M16" s="77"/>
      <c r="N16" s="77"/>
      <c r="O16" s="77"/>
      <c r="P16" s="77"/>
      <c r="Q16" s="4">
        <f t="shared" si="0"/>
        <v>308</v>
      </c>
      <c r="R16" s="2"/>
      <c r="S16" s="12">
        <f>IFERROR(VLOOKUP(B16,'[2]DEN8.1'!$H$3:$K$162,3,FALSE),0)</f>
        <v>543</v>
      </c>
      <c r="T16" s="42">
        <f t="shared" si="1"/>
        <v>561</v>
      </c>
      <c r="U16" s="12"/>
      <c r="V16" s="51">
        <f t="shared" si="2"/>
        <v>0</v>
      </c>
      <c r="W16" s="51">
        <f t="shared" si="3"/>
        <v>0</v>
      </c>
      <c r="X16" s="12"/>
      <c r="Y16" s="7"/>
      <c r="Z16" s="77">
        <f>IFERROR(VLOOKUP(B16,'[1]ACT DEN8.1'!$H$3:$L$128,2,FALSE),0)</f>
        <v>4</v>
      </c>
      <c r="AA16" s="77">
        <f>IFERROR(VLOOKUP(B16,'[1]ACT DEN8.1'!$H$3:$L$128,3,FALSE),0)</f>
        <v>3</v>
      </c>
      <c r="AB16" s="77">
        <f>IFERROR(VLOOKUP(B16,'[1]ACT DEN8.1'!$H$3:$L$128,4,FALSE),0)</f>
        <v>11</v>
      </c>
      <c r="AC16" s="77"/>
      <c r="AD16" s="77"/>
      <c r="AE16" s="77"/>
      <c r="AF16" s="77"/>
      <c r="AG16" s="77"/>
      <c r="AH16" s="77"/>
      <c r="AI16" s="77"/>
      <c r="AJ16" s="77"/>
      <c r="AK16" s="77"/>
      <c r="AL16" s="4">
        <f t="shared" si="4"/>
        <v>18</v>
      </c>
      <c r="AM16" s="77">
        <f>IFERROR(VLOOKUP(B16,'[1]ACT DEN8.1'!$AA$3:$AE$86,2,FALSE),0)</f>
        <v>0</v>
      </c>
      <c r="AN16" s="77">
        <f>IFERROR(VLOOKUP(B16,'[1]ACT DEN8.1'!$AA$3:$AE$86,3,FALSE),0)</f>
        <v>0</v>
      </c>
      <c r="AO16" s="77">
        <f>IFERROR(VLOOKUP(B16,'[1]ACT DEN8.1'!$AA$3:$AE$86,4,FALSE),0)</f>
        <v>0</v>
      </c>
      <c r="AP16" s="77"/>
      <c r="AQ16" s="77"/>
      <c r="AR16" s="77"/>
      <c r="AS16" s="77"/>
      <c r="AT16" s="77"/>
      <c r="AU16" s="77"/>
      <c r="AV16" s="77"/>
      <c r="AW16" s="77"/>
      <c r="AX16" s="77"/>
      <c r="AY16" s="4">
        <f t="shared" si="5"/>
        <v>0</v>
      </c>
    </row>
    <row r="17" spans="1:51" s="54" customFormat="1" ht="15" thickBot="1" x14ac:dyDescent="0.25">
      <c r="A17" s="1" t="s">
        <v>51</v>
      </c>
      <c r="B17" s="112" t="s">
        <v>43</v>
      </c>
      <c r="C17" s="53"/>
      <c r="D17" s="74"/>
      <c r="E17" s="77">
        <f>IFERROR(VLOOKUP(B17,'[1]NUM8.1'!$H$3:$L$156,2,FALSE),0)</f>
        <v>7</v>
      </c>
      <c r="F17" s="77">
        <f>IFERROR(VLOOKUP(B17,'[1]NUM8.1'!$H$3:$L$156,3,FALSE),0)</f>
        <v>12</v>
      </c>
      <c r="G17" s="77">
        <f>IFERROR(VLOOKUP(B17,'[1]NUM8.1'!$H$3:$L$156,4,FALSE),0)</f>
        <v>58</v>
      </c>
      <c r="H17" s="77"/>
      <c r="I17" s="77"/>
      <c r="J17" s="77"/>
      <c r="K17" s="77"/>
      <c r="L17" s="77"/>
      <c r="M17" s="77"/>
      <c r="N17" s="77"/>
      <c r="O17" s="77"/>
      <c r="P17" s="77"/>
      <c r="Q17" s="4">
        <f t="shared" si="0"/>
        <v>77</v>
      </c>
      <c r="R17" s="2"/>
      <c r="S17" s="12">
        <f>IFERROR(VLOOKUP(B17,'[2]DEN8.1'!$H$3:$K$162,3,FALSE),0)</f>
        <v>374</v>
      </c>
      <c r="T17" s="42">
        <f t="shared" si="1"/>
        <v>386</v>
      </c>
      <c r="U17" s="12"/>
      <c r="V17" s="51">
        <f t="shared" si="2"/>
        <v>0</v>
      </c>
      <c r="W17" s="51">
        <f t="shared" si="3"/>
        <v>0</v>
      </c>
      <c r="X17" s="12"/>
      <c r="Y17" s="7"/>
      <c r="Z17" s="77">
        <f>IFERROR(VLOOKUP(B17,'[1]ACT DEN8.1'!$H$3:$L$128,2,FALSE),0)</f>
        <v>5</v>
      </c>
      <c r="AA17" s="77">
        <f>IFERROR(VLOOKUP(B17,'[1]ACT DEN8.1'!$H$3:$L$128,3,FALSE),0)</f>
        <v>4</v>
      </c>
      <c r="AB17" s="77">
        <f>IFERROR(VLOOKUP(B17,'[1]ACT DEN8.1'!$H$3:$L$128,4,FALSE),0)</f>
        <v>3</v>
      </c>
      <c r="AC17" s="77"/>
      <c r="AD17" s="77"/>
      <c r="AE17" s="77"/>
      <c r="AF17" s="77"/>
      <c r="AG17" s="77"/>
      <c r="AH17" s="77"/>
      <c r="AI17" s="77"/>
      <c r="AJ17" s="77"/>
      <c r="AK17" s="77"/>
      <c r="AL17" s="4">
        <f t="shared" si="4"/>
        <v>12</v>
      </c>
      <c r="AM17" s="77">
        <f>IFERROR(VLOOKUP(B17,'[1]ACT DEN8.1'!$AA$3:$AE$86,2,FALSE),0)</f>
        <v>0</v>
      </c>
      <c r="AN17" s="77">
        <f>IFERROR(VLOOKUP(B17,'[1]ACT DEN8.1'!$AA$3:$AE$86,3,FALSE),0)</f>
        <v>0</v>
      </c>
      <c r="AO17" s="77">
        <f>IFERROR(VLOOKUP(B17,'[1]ACT DEN8.1'!$AA$3:$AE$86,4,FALSE),0)</f>
        <v>0</v>
      </c>
      <c r="AP17" s="77"/>
      <c r="AQ17" s="77"/>
      <c r="AR17" s="77"/>
      <c r="AS17" s="77"/>
      <c r="AT17" s="77"/>
      <c r="AU17" s="77"/>
      <c r="AV17" s="77"/>
      <c r="AW17" s="77"/>
      <c r="AX17" s="77"/>
      <c r="AY17" s="4">
        <f>SUM(AM17:AX17)</f>
        <v>0</v>
      </c>
    </row>
    <row r="18" spans="1:51" s="54" customFormat="1" ht="15" thickBot="1" x14ac:dyDescent="0.25">
      <c r="A18" s="1" t="s">
        <v>51</v>
      </c>
      <c r="B18" s="112" t="s">
        <v>44</v>
      </c>
      <c r="C18" s="53"/>
      <c r="D18" s="74"/>
      <c r="E18" s="77">
        <f>IFERROR(VLOOKUP(B18,'[1]NUM8.1'!$H$3:$L$156,2,FALSE),0)</f>
        <v>8</v>
      </c>
      <c r="F18" s="77">
        <f>IFERROR(VLOOKUP(B18,'[1]NUM8.1'!$H$3:$L$156,3,FALSE),0)</f>
        <v>6</v>
      </c>
      <c r="G18" s="77">
        <f>IFERROR(VLOOKUP(B18,'[1]NUM8.1'!$H$3:$L$156,4,FALSE),0)</f>
        <v>5</v>
      </c>
      <c r="H18" s="77"/>
      <c r="I18" s="77"/>
      <c r="J18" s="77"/>
      <c r="K18" s="77"/>
      <c r="L18" s="77"/>
      <c r="M18" s="77"/>
      <c r="N18" s="77"/>
      <c r="O18" s="77"/>
      <c r="P18" s="77"/>
      <c r="Q18" s="4">
        <f t="shared" si="0"/>
        <v>19</v>
      </c>
      <c r="R18" s="2"/>
      <c r="S18" s="12">
        <f>IFERROR(VLOOKUP(B18,'[2]DEN8.1'!$H$3:$K$162,3,FALSE),0)</f>
        <v>113</v>
      </c>
      <c r="T18" s="42">
        <f t="shared" si="1"/>
        <v>113</v>
      </c>
      <c r="U18" s="12"/>
      <c r="V18" s="51">
        <f t="shared" si="2"/>
        <v>0</v>
      </c>
      <c r="W18" s="51">
        <f t="shared" si="3"/>
        <v>0</v>
      </c>
      <c r="X18" s="12"/>
      <c r="Y18" s="7"/>
      <c r="Z18" s="77">
        <f>IFERROR(VLOOKUP(B18,'[1]ACT DEN8.1'!$H$3:$L$128,2,FALSE),0)</f>
        <v>0</v>
      </c>
      <c r="AA18" s="77">
        <f>IFERROR(VLOOKUP(B18,'[1]ACT DEN8.1'!$H$3:$L$128,3,FALSE),0)</f>
        <v>0</v>
      </c>
      <c r="AB18" s="77">
        <f>IFERROR(VLOOKUP(B18,'[1]ACT DEN8.1'!$H$3:$L$128,4,FALSE),0)</f>
        <v>3</v>
      </c>
      <c r="AC18" s="77"/>
      <c r="AD18" s="77"/>
      <c r="AE18" s="77"/>
      <c r="AF18" s="77"/>
      <c r="AG18" s="77"/>
      <c r="AH18" s="77"/>
      <c r="AI18" s="77"/>
      <c r="AJ18" s="77"/>
      <c r="AK18" s="77"/>
      <c r="AL18" s="4">
        <f t="shared" si="4"/>
        <v>3</v>
      </c>
      <c r="AM18" s="77">
        <f>IFERROR(VLOOKUP(B18,'[1]ACT DEN8.1'!$AA$3:$AE$86,2,FALSE),0)</f>
        <v>1</v>
      </c>
      <c r="AN18" s="77">
        <f>IFERROR(VLOOKUP(B18,'[1]ACT DEN8.1'!$AA$3:$AE$86,3,FALSE),0)</f>
        <v>2</v>
      </c>
      <c r="AO18" s="77">
        <f>IFERROR(VLOOKUP(B18,'[1]ACT DEN8.1'!$AA$3:$AE$86,4,FALSE),0)</f>
        <v>0</v>
      </c>
      <c r="AP18" s="77"/>
      <c r="AQ18" s="77"/>
      <c r="AR18" s="77"/>
      <c r="AS18" s="77"/>
      <c r="AT18" s="77"/>
      <c r="AU18" s="77"/>
      <c r="AV18" s="77"/>
      <c r="AW18" s="77"/>
      <c r="AX18" s="77"/>
      <c r="AY18" s="4">
        <f t="shared" si="5"/>
        <v>3</v>
      </c>
    </row>
    <row r="19" spans="1:51" s="54" customFormat="1" ht="15" thickBot="1" x14ac:dyDescent="0.25">
      <c r="A19" s="1" t="s">
        <v>51</v>
      </c>
      <c r="B19" s="112" t="s">
        <v>45</v>
      </c>
      <c r="C19" s="53"/>
      <c r="D19" s="74"/>
      <c r="E19" s="77">
        <f>IFERROR(VLOOKUP(B19,'[1]NUM8.1'!$H$3:$L$156,2,FALSE),0)</f>
        <v>0</v>
      </c>
      <c r="F19" s="77">
        <f>IFERROR(VLOOKUP(B19,'[1]NUM8.1'!$H$3:$L$156,3,FALSE),0)</f>
        <v>1</v>
      </c>
      <c r="G19" s="77">
        <f>IFERROR(VLOOKUP(B19,'[1]NUM8.1'!$H$3:$L$156,4,FALSE),0)</f>
        <v>2</v>
      </c>
      <c r="H19" s="77"/>
      <c r="I19" s="77"/>
      <c r="J19" s="77"/>
      <c r="K19" s="77"/>
      <c r="L19" s="77"/>
      <c r="M19" s="77"/>
      <c r="N19" s="77"/>
      <c r="O19" s="77"/>
      <c r="P19" s="77"/>
      <c r="Q19" s="4">
        <f t="shared" si="0"/>
        <v>3</v>
      </c>
      <c r="R19" s="13"/>
      <c r="S19" s="12">
        <f>IFERROR(VLOOKUP(B19,'[2]DEN8.1'!$H$3:$K$162,3,FALSE),0)</f>
        <v>22</v>
      </c>
      <c r="T19" s="42">
        <f t="shared" si="1"/>
        <v>23</v>
      </c>
      <c r="U19" s="12"/>
      <c r="V19" s="51">
        <f t="shared" si="2"/>
        <v>0</v>
      </c>
      <c r="W19" s="51">
        <f t="shared" si="3"/>
        <v>0</v>
      </c>
      <c r="X19" s="12"/>
      <c r="Y19" s="7"/>
      <c r="Z19" s="77">
        <f>IFERROR(VLOOKUP(B19,'[1]ACT DEN8.1'!$H$3:$L$128,2,FALSE),0)</f>
        <v>0</v>
      </c>
      <c r="AA19" s="77">
        <f>IFERROR(VLOOKUP(B19,'[1]ACT DEN8.1'!$H$3:$L$128,3,FALSE),0)</f>
        <v>0</v>
      </c>
      <c r="AB19" s="77">
        <f>IFERROR(VLOOKUP(B19,'[1]ACT DEN8.1'!$H$3:$L$128,4,FALSE),0)</f>
        <v>1</v>
      </c>
      <c r="AC19" s="77"/>
      <c r="AD19" s="77"/>
      <c r="AE19" s="77"/>
      <c r="AF19" s="77"/>
      <c r="AG19" s="77"/>
      <c r="AH19" s="77"/>
      <c r="AI19" s="77"/>
      <c r="AJ19" s="77"/>
      <c r="AK19" s="77"/>
      <c r="AL19" s="4">
        <f t="shared" si="4"/>
        <v>1</v>
      </c>
      <c r="AM19" s="77">
        <f>IFERROR(VLOOKUP(B19,'[1]ACT DEN8.1'!$AA$3:$AE$86,2,FALSE),0)</f>
        <v>0</v>
      </c>
      <c r="AN19" s="77">
        <f>IFERROR(VLOOKUP(B19,'[1]ACT DEN8.1'!$AA$3:$AE$86,3,FALSE),0)</f>
        <v>0</v>
      </c>
      <c r="AO19" s="77">
        <f>IFERROR(VLOOKUP(B19,'[1]ACT DEN8.1'!$AA$3:$AE$86,4,FALSE),0)</f>
        <v>0</v>
      </c>
      <c r="AP19" s="77"/>
      <c r="AQ19" s="77"/>
      <c r="AR19" s="77"/>
      <c r="AS19" s="77"/>
      <c r="AT19" s="77"/>
      <c r="AU19" s="77"/>
      <c r="AV19" s="77"/>
      <c r="AW19" s="77"/>
      <c r="AX19" s="77"/>
      <c r="AY19" s="4">
        <f t="shared" si="5"/>
        <v>0</v>
      </c>
    </row>
    <row r="20" spans="1:51" s="54" customFormat="1" ht="15" thickBot="1" x14ac:dyDescent="0.25">
      <c r="A20" s="1" t="s">
        <v>51</v>
      </c>
      <c r="B20" s="112" t="s">
        <v>46</v>
      </c>
      <c r="C20" s="53"/>
      <c r="D20" s="74"/>
      <c r="E20" s="77">
        <f>IFERROR(VLOOKUP(B20,'[1]NUM8.1'!$H$3:$L$156,2,FALSE),0)</f>
        <v>3</v>
      </c>
      <c r="F20" s="77">
        <f>IFERROR(VLOOKUP(B20,'[1]NUM8.1'!$H$3:$L$156,3,FALSE),0)</f>
        <v>4</v>
      </c>
      <c r="G20" s="77">
        <f>IFERROR(VLOOKUP(B20,'[1]NUM8.1'!$H$3:$L$156,4,FALSE),0)</f>
        <v>4</v>
      </c>
      <c r="H20" s="77"/>
      <c r="I20" s="77"/>
      <c r="J20" s="77"/>
      <c r="K20" s="77"/>
      <c r="L20" s="77"/>
      <c r="M20" s="77"/>
      <c r="N20" s="77"/>
      <c r="O20" s="77"/>
      <c r="P20" s="77"/>
      <c r="Q20" s="4">
        <f t="shared" si="0"/>
        <v>11</v>
      </c>
      <c r="R20" s="2"/>
      <c r="S20" s="12">
        <f>IFERROR(VLOOKUP(B20,'[2]DEN8.1'!$H$3:$K$162,3,FALSE),0)</f>
        <v>12</v>
      </c>
      <c r="T20" s="42">
        <f t="shared" si="1"/>
        <v>14</v>
      </c>
      <c r="U20" s="12"/>
      <c r="V20" s="51">
        <f t="shared" si="2"/>
        <v>0</v>
      </c>
      <c r="W20" s="51">
        <f t="shared" si="3"/>
        <v>0</v>
      </c>
      <c r="X20" s="12"/>
      <c r="Y20" s="7"/>
      <c r="Z20" s="77">
        <f>IFERROR(VLOOKUP(B20,'[1]ACT DEN8.1'!$H$3:$L$128,2,FALSE),0)</f>
        <v>0</v>
      </c>
      <c r="AA20" s="77">
        <f>IFERROR(VLOOKUP(B20,'[1]ACT DEN8.1'!$H$3:$L$128,3,FALSE),0)</f>
        <v>1</v>
      </c>
      <c r="AB20" s="77">
        <f>IFERROR(VLOOKUP(B20,'[1]ACT DEN8.1'!$H$3:$L$128,4,FALSE),0)</f>
        <v>1</v>
      </c>
      <c r="AC20" s="77"/>
      <c r="AD20" s="77"/>
      <c r="AE20" s="77"/>
      <c r="AF20" s="77"/>
      <c r="AG20" s="77"/>
      <c r="AH20" s="77"/>
      <c r="AI20" s="77"/>
      <c r="AJ20" s="77"/>
      <c r="AK20" s="77"/>
      <c r="AL20" s="4">
        <f t="shared" si="4"/>
        <v>2</v>
      </c>
      <c r="AM20" s="77">
        <f>IFERROR(VLOOKUP(B20,'[1]ACT DEN8.1'!$AA$3:$AE$86,2,FALSE),0)</f>
        <v>0</v>
      </c>
      <c r="AN20" s="77">
        <f>IFERROR(VLOOKUP(B20,'[1]ACT DEN8.1'!$AA$3:$AE$86,3,FALSE),0)</f>
        <v>0</v>
      </c>
      <c r="AO20" s="77">
        <f>IFERROR(VLOOKUP(B20,'[1]ACT DEN8.1'!$AA$3:$AE$86,4,FALSE),0)</f>
        <v>0</v>
      </c>
      <c r="AP20" s="77"/>
      <c r="AQ20" s="77"/>
      <c r="AR20" s="77"/>
      <c r="AS20" s="77"/>
      <c r="AT20" s="77"/>
      <c r="AU20" s="77"/>
      <c r="AV20" s="77"/>
      <c r="AW20" s="77"/>
      <c r="AX20" s="77"/>
      <c r="AY20" s="4">
        <f t="shared" si="5"/>
        <v>0</v>
      </c>
    </row>
    <row r="21" spans="1:51" s="54" customFormat="1" ht="15" thickBot="1" x14ac:dyDescent="0.25">
      <c r="A21" s="1" t="s">
        <v>51</v>
      </c>
      <c r="B21" s="112" t="s">
        <v>47</v>
      </c>
      <c r="C21" s="56"/>
      <c r="D21" s="74"/>
      <c r="E21" s="77">
        <f>IFERROR(VLOOKUP(B21,'[1]NUM8.1'!$H$3:$L$156,2,FALSE),0)</f>
        <v>0</v>
      </c>
      <c r="F21" s="77">
        <f>IFERROR(VLOOKUP(B21,'[1]NUM8.1'!$H$3:$L$156,3,FALSE),0)</f>
        <v>0</v>
      </c>
      <c r="G21" s="77">
        <f>IFERROR(VLOOKUP(B21,'[1]NUM8.1'!$H$3:$L$156,4,FALSE),0)</f>
        <v>5</v>
      </c>
      <c r="H21" s="77"/>
      <c r="I21" s="77"/>
      <c r="J21" s="77"/>
      <c r="K21" s="77"/>
      <c r="L21" s="77"/>
      <c r="M21" s="77"/>
      <c r="N21" s="77"/>
      <c r="O21" s="77"/>
      <c r="P21" s="77"/>
      <c r="Q21" s="4">
        <f>SUM(E21:P21)</f>
        <v>5</v>
      </c>
      <c r="R21" s="2"/>
      <c r="S21" s="12">
        <f>IFERROR(VLOOKUP(B21,'[2]DEN8.1'!$H$3:$K$162,3,FALSE),0)</f>
        <v>14</v>
      </c>
      <c r="T21" s="42">
        <f t="shared" si="1"/>
        <v>14</v>
      </c>
      <c r="U21" s="12"/>
      <c r="V21" s="51">
        <f t="shared" si="2"/>
        <v>0</v>
      </c>
      <c r="W21" s="51">
        <f t="shared" si="3"/>
        <v>0</v>
      </c>
      <c r="X21" s="12"/>
      <c r="Y21" s="7"/>
      <c r="Z21" s="77">
        <f>IFERROR(VLOOKUP(B21,'[1]ACT DEN8.1'!$H$3:$L$128,2,FALSE),0)</f>
        <v>0</v>
      </c>
      <c r="AA21" s="77">
        <f>IFERROR(VLOOKUP(B21,'[1]ACT DEN8.1'!$H$3:$L$128,3,FALSE),0)</f>
        <v>0</v>
      </c>
      <c r="AB21" s="77">
        <f>IFERROR(VLOOKUP(B21,'[1]ACT DEN8.1'!$H$3:$L$128,4,FALSE),0)</f>
        <v>0</v>
      </c>
      <c r="AC21" s="77"/>
      <c r="AD21" s="77"/>
      <c r="AE21" s="77"/>
      <c r="AF21" s="77"/>
      <c r="AG21" s="77"/>
      <c r="AH21" s="77"/>
      <c r="AI21" s="77"/>
      <c r="AJ21" s="77"/>
      <c r="AK21" s="77"/>
      <c r="AL21" s="4">
        <f t="shared" si="4"/>
        <v>0</v>
      </c>
      <c r="AM21" s="77">
        <f>IFERROR(VLOOKUP(B21,'[1]ACT DEN8.1'!$AA$3:$AE$86,2,FALSE),0)</f>
        <v>0</v>
      </c>
      <c r="AN21" s="77">
        <f>IFERROR(VLOOKUP(B21,'[1]ACT DEN8.1'!$AA$3:$AE$86,3,FALSE),0)</f>
        <v>0</v>
      </c>
      <c r="AO21" s="77">
        <f>IFERROR(VLOOKUP(B21,'[1]ACT DEN8.1'!$AA$3:$AE$86,4,FALSE),0)</f>
        <v>0</v>
      </c>
      <c r="AP21" s="77"/>
      <c r="AQ21" s="77"/>
      <c r="AR21" s="77"/>
      <c r="AS21" s="77"/>
      <c r="AT21" s="77"/>
      <c r="AU21" s="77"/>
      <c r="AV21" s="77"/>
      <c r="AW21" s="77"/>
      <c r="AX21" s="77"/>
      <c r="AY21" s="4">
        <f t="shared" si="5"/>
        <v>0</v>
      </c>
    </row>
    <row r="22" spans="1:51" s="54" customFormat="1" ht="15" thickBot="1" x14ac:dyDescent="0.25">
      <c r="A22" s="1" t="s">
        <v>51</v>
      </c>
      <c r="B22" s="112" t="s">
        <v>48</v>
      </c>
      <c r="C22" s="53"/>
      <c r="D22" s="74"/>
      <c r="E22" s="77">
        <f>IFERROR(VLOOKUP(B22,'[1]NUM8.1'!$H$3:$L$156,2,FALSE),0)</f>
        <v>2</v>
      </c>
      <c r="F22" s="77">
        <f>IFERROR(VLOOKUP(B22,'[1]NUM8.1'!$H$3:$L$156,3,FALSE),0)</f>
        <v>7</v>
      </c>
      <c r="G22" s="77">
        <f>IFERROR(VLOOKUP(B22,'[1]NUM8.1'!$H$3:$L$156,4,FALSE),0)</f>
        <v>7</v>
      </c>
      <c r="H22" s="77"/>
      <c r="I22" s="77"/>
      <c r="J22" s="77"/>
      <c r="K22" s="77"/>
      <c r="L22" s="77"/>
      <c r="M22" s="77"/>
      <c r="N22" s="77"/>
      <c r="O22" s="77"/>
      <c r="P22" s="77"/>
      <c r="Q22" s="4">
        <f>SUM(E22:P22)</f>
        <v>16</v>
      </c>
      <c r="R22" s="2"/>
      <c r="S22" s="12">
        <f>IFERROR(VLOOKUP(B22,'[2]DEN8.1'!$H$3:$K$162,3,FALSE),0)</f>
        <v>66</v>
      </c>
      <c r="T22" s="42">
        <f t="shared" si="1"/>
        <v>70</v>
      </c>
      <c r="U22" s="12"/>
      <c r="V22" s="51">
        <f t="shared" si="2"/>
        <v>0</v>
      </c>
      <c r="W22" s="51">
        <f t="shared" si="3"/>
        <v>0</v>
      </c>
      <c r="X22" s="12"/>
      <c r="Y22" s="7"/>
      <c r="Z22" s="77">
        <f>IFERROR(VLOOKUP(B22,'[1]ACT DEN8.1'!$H$3:$L$128,2,FALSE),0)</f>
        <v>1</v>
      </c>
      <c r="AA22" s="77">
        <f>IFERROR(VLOOKUP(B22,'[1]ACT DEN8.1'!$H$3:$L$128,3,FALSE),0)</f>
        <v>1</v>
      </c>
      <c r="AB22" s="77">
        <f>IFERROR(VLOOKUP(B22,'[1]ACT DEN8.1'!$H$3:$L$128,4,FALSE),0)</f>
        <v>2</v>
      </c>
      <c r="AC22" s="77"/>
      <c r="AD22" s="77"/>
      <c r="AE22" s="77"/>
      <c r="AF22" s="77"/>
      <c r="AG22" s="77"/>
      <c r="AH22" s="77"/>
      <c r="AI22" s="77"/>
      <c r="AJ22" s="77"/>
      <c r="AK22" s="77"/>
      <c r="AL22" s="4">
        <f t="shared" si="4"/>
        <v>4</v>
      </c>
      <c r="AM22" s="77">
        <f>IFERROR(VLOOKUP(B22,'[1]ACT DEN8.1'!$AA$3:$AE$86,2,FALSE),0)</f>
        <v>0</v>
      </c>
      <c r="AN22" s="77">
        <f>IFERROR(VLOOKUP(B22,'[1]ACT DEN8.1'!$AA$3:$AE$86,3,FALSE),0)</f>
        <v>0</v>
      </c>
      <c r="AO22" s="77">
        <f>IFERROR(VLOOKUP(B22,'[1]ACT DEN8.1'!$AA$3:$AE$86,4,FALSE),0)</f>
        <v>0</v>
      </c>
      <c r="AP22" s="77"/>
      <c r="AQ22" s="77"/>
      <c r="AR22" s="77"/>
      <c r="AS22" s="77"/>
      <c r="AT22" s="77"/>
      <c r="AU22" s="77"/>
      <c r="AV22" s="77"/>
      <c r="AW22" s="77"/>
      <c r="AX22" s="77"/>
      <c r="AY22" s="4">
        <f t="shared" si="5"/>
        <v>0</v>
      </c>
    </row>
    <row r="23" spans="1:51" s="54" customFormat="1" ht="15" thickBot="1" x14ac:dyDescent="0.25">
      <c r="A23" s="1" t="s">
        <v>51</v>
      </c>
      <c r="B23" s="112" t="s">
        <v>49</v>
      </c>
      <c r="C23" s="53"/>
      <c r="D23" s="74"/>
      <c r="E23" s="77">
        <f>IFERROR(VLOOKUP(B23,'[1]NUM8.1'!$H$3:$L$156,2,FALSE),0)</f>
        <v>1</v>
      </c>
      <c r="F23" s="77">
        <f>IFERROR(VLOOKUP(B23,'[1]NUM8.1'!$H$3:$L$156,3,FALSE),0)</f>
        <v>6</v>
      </c>
      <c r="G23" s="77">
        <f>IFERROR(VLOOKUP(B23,'[1]NUM8.1'!$H$3:$L$156,4,FALSE),0)</f>
        <v>1</v>
      </c>
      <c r="H23" s="77"/>
      <c r="I23" s="77"/>
      <c r="J23" s="77"/>
      <c r="K23" s="77"/>
      <c r="L23" s="77"/>
      <c r="M23" s="77"/>
      <c r="N23" s="77"/>
      <c r="O23" s="77"/>
      <c r="P23" s="77"/>
      <c r="Q23" s="4">
        <f>SUM(E23:P23)</f>
        <v>8</v>
      </c>
      <c r="R23" s="2"/>
      <c r="S23" s="12">
        <f>IFERROR(VLOOKUP(B23,'[2]DEN8.1'!$H$3:$K$162,3,FALSE),0)</f>
        <v>38</v>
      </c>
      <c r="T23" s="42">
        <f t="shared" si="1"/>
        <v>38</v>
      </c>
      <c r="U23" s="12"/>
      <c r="V23" s="51">
        <f t="shared" si="2"/>
        <v>0</v>
      </c>
      <c r="W23" s="51">
        <f t="shared" si="3"/>
        <v>0</v>
      </c>
      <c r="X23" s="12"/>
      <c r="Y23" s="7"/>
      <c r="Z23" s="77">
        <f>IFERROR(VLOOKUP(B23,'[1]ACT DEN8.1'!$H$3:$L$128,2,FALSE),0)</f>
        <v>0</v>
      </c>
      <c r="AA23" s="77">
        <f>IFERROR(VLOOKUP(B23,'[1]ACT DEN8.1'!$H$3:$L$128,3,FALSE),0)</f>
        <v>0</v>
      </c>
      <c r="AB23" s="77">
        <f>IFERROR(VLOOKUP(B23,'[1]ACT DEN8.1'!$H$3:$L$128,4,FALSE),0)</f>
        <v>0</v>
      </c>
      <c r="AC23" s="77"/>
      <c r="AD23" s="77"/>
      <c r="AE23" s="77"/>
      <c r="AF23" s="77"/>
      <c r="AG23" s="77"/>
      <c r="AH23" s="77"/>
      <c r="AI23" s="77"/>
      <c r="AJ23" s="77"/>
      <c r="AK23" s="77"/>
      <c r="AL23" s="4">
        <f t="shared" si="4"/>
        <v>0</v>
      </c>
      <c r="AM23" s="77">
        <f>IFERROR(VLOOKUP(B23,'[1]ACT DEN8.1'!$AA$3:$AE$86,2,FALSE),0)</f>
        <v>0</v>
      </c>
      <c r="AN23" s="77">
        <f>IFERROR(VLOOKUP(B23,'[1]ACT DEN8.1'!$AA$3:$AE$86,3,FALSE),0)</f>
        <v>0</v>
      </c>
      <c r="AO23" s="77">
        <f>IFERROR(VLOOKUP(B23,'[1]ACT DEN8.1'!$AA$3:$AE$86,4,FALSE),0)</f>
        <v>0</v>
      </c>
      <c r="AP23" s="77"/>
      <c r="AQ23" s="77"/>
      <c r="AR23" s="77"/>
      <c r="AS23" s="77"/>
      <c r="AT23" s="77"/>
      <c r="AU23" s="77"/>
      <c r="AV23" s="77"/>
      <c r="AW23" s="77"/>
      <c r="AX23" s="77"/>
      <c r="AY23" s="4">
        <f t="shared" si="5"/>
        <v>0</v>
      </c>
    </row>
    <row r="24" spans="1:51" s="54" customFormat="1" ht="15" thickBot="1" x14ac:dyDescent="0.25">
      <c r="A24" s="1" t="s">
        <v>51</v>
      </c>
      <c r="B24" s="112" t="s">
        <v>50</v>
      </c>
      <c r="C24" s="53"/>
      <c r="D24" s="74"/>
      <c r="E24" s="77">
        <f>IFERROR(VLOOKUP(B24,'[1]NUM8.1'!$H$3:$L$156,2,FALSE),0)</f>
        <v>2</v>
      </c>
      <c r="F24" s="77">
        <f>IFERROR(VLOOKUP(B24,'[1]NUM8.1'!$H$3:$L$156,3,FALSE),0)</f>
        <v>6</v>
      </c>
      <c r="G24" s="77">
        <f>IFERROR(VLOOKUP(B24,'[1]NUM8.1'!$H$3:$L$156,4,FALSE),0)</f>
        <v>0</v>
      </c>
      <c r="H24" s="77"/>
      <c r="I24" s="77"/>
      <c r="J24" s="77"/>
      <c r="K24" s="77"/>
      <c r="L24" s="77"/>
      <c r="M24" s="77"/>
      <c r="N24" s="77"/>
      <c r="O24" s="77"/>
      <c r="P24" s="77"/>
      <c r="Q24" s="4">
        <f>SUM(E24:P24)</f>
        <v>8</v>
      </c>
      <c r="R24" s="2"/>
      <c r="S24" s="12">
        <f>IFERROR(VLOOKUP(B24,'[2]DEN8.1'!$H$3:$K$162,3,FALSE),0)</f>
        <v>81</v>
      </c>
      <c r="T24" s="42">
        <f t="shared" si="1"/>
        <v>83</v>
      </c>
      <c r="U24" s="12"/>
      <c r="V24" s="51">
        <f t="shared" si="2"/>
        <v>0</v>
      </c>
      <c r="W24" s="51">
        <f t="shared" si="3"/>
        <v>0</v>
      </c>
      <c r="X24" s="12"/>
      <c r="Y24" s="7"/>
      <c r="Z24" s="77">
        <f>IFERROR(VLOOKUP(B24,'[1]ACT DEN8.1'!$H$3:$L$128,2,FALSE),0)</f>
        <v>0</v>
      </c>
      <c r="AA24" s="77">
        <f>IFERROR(VLOOKUP(B24,'[1]ACT DEN8.1'!$H$3:$L$128,3,FALSE),0)</f>
        <v>2</v>
      </c>
      <c r="AB24" s="77">
        <f>IFERROR(VLOOKUP(B24,'[1]ACT DEN8.1'!$H$3:$L$128,4,FALSE),0)</f>
        <v>0</v>
      </c>
      <c r="AC24" s="77"/>
      <c r="AD24" s="77"/>
      <c r="AE24" s="77"/>
      <c r="AF24" s="77"/>
      <c r="AG24" s="77"/>
      <c r="AH24" s="77"/>
      <c r="AI24" s="77"/>
      <c r="AJ24" s="77"/>
      <c r="AK24" s="77"/>
      <c r="AL24" s="4">
        <f t="shared" si="4"/>
        <v>2</v>
      </c>
      <c r="AM24" s="77">
        <f>IFERROR(VLOOKUP(B24,'[1]ACT DEN8.1'!$AA$3:$AE$86,2,FALSE),0)</f>
        <v>0</v>
      </c>
      <c r="AN24" s="77">
        <f>IFERROR(VLOOKUP(B24,'[1]ACT DEN8.1'!$AA$3:$AE$86,3,FALSE),0)</f>
        <v>0</v>
      </c>
      <c r="AO24" s="77">
        <f>IFERROR(VLOOKUP(B24,'[1]ACT DEN8.1'!$AA$3:$AE$86,4,FALSE),0)</f>
        <v>0</v>
      </c>
      <c r="AP24" s="77"/>
      <c r="AQ24" s="77"/>
      <c r="AR24" s="77"/>
      <c r="AS24" s="77"/>
      <c r="AT24" s="77"/>
      <c r="AU24" s="77"/>
      <c r="AV24" s="77"/>
      <c r="AW24" s="77"/>
      <c r="AX24" s="77"/>
      <c r="AY24" s="4">
        <f t="shared" si="5"/>
        <v>0</v>
      </c>
    </row>
    <row r="25" spans="1:51" s="54" customFormat="1" ht="15" thickBot="1" x14ac:dyDescent="0.25">
      <c r="A25" s="72" t="s">
        <v>51</v>
      </c>
      <c r="B25" s="112" t="s">
        <v>389</v>
      </c>
      <c r="C25" s="53"/>
      <c r="D25" s="74"/>
      <c r="E25" s="77">
        <f>IFERROR(VLOOKUP(B25,'[1]NUM8.1'!$H$3:$L$156,2,FALSE),0)</f>
        <v>9</v>
      </c>
      <c r="F25" s="77">
        <f>IFERROR(VLOOKUP(B25,'[1]NUM8.1'!$H$3:$L$156,3,FALSE),0)</f>
        <v>2</v>
      </c>
      <c r="G25" s="77">
        <f>IFERROR(VLOOKUP(B25,'[1]NUM8.1'!$H$3:$L$156,4,FALSE),0)</f>
        <v>1</v>
      </c>
      <c r="H25" s="77"/>
      <c r="I25" s="77"/>
      <c r="J25" s="77"/>
      <c r="K25" s="77"/>
      <c r="L25" s="77"/>
      <c r="M25" s="77"/>
      <c r="N25" s="77"/>
      <c r="O25" s="77"/>
      <c r="P25" s="77"/>
      <c r="Q25" s="4">
        <f>SUM(E25:P25)</f>
        <v>12</v>
      </c>
      <c r="R25" s="2"/>
      <c r="S25" s="12">
        <f>IFERROR(VLOOKUP(B25,'[2]DEN8.1'!$H$3:$K$162,3,FALSE),0)</f>
        <v>3</v>
      </c>
      <c r="T25" s="42">
        <f t="shared" si="1"/>
        <v>4</v>
      </c>
      <c r="U25" s="12"/>
      <c r="V25" s="51">
        <f t="shared" si="2"/>
        <v>0</v>
      </c>
      <c r="W25" s="51">
        <f t="shared" si="3"/>
        <v>0</v>
      </c>
      <c r="X25" s="12"/>
      <c r="Y25" s="7"/>
      <c r="Z25" s="77">
        <f>IFERROR(VLOOKUP(B25,'[1]ACT DEN8.1'!$H$3:$L$128,2,FALSE),0)</f>
        <v>0</v>
      </c>
      <c r="AA25" s="77">
        <f>IFERROR(VLOOKUP(B25,'[1]ACT DEN8.1'!$H$3:$L$128,3,FALSE),0)</f>
        <v>1</v>
      </c>
      <c r="AB25" s="77">
        <f>IFERROR(VLOOKUP(B25,'[1]ACT DEN8.1'!$H$3:$L$128,4,FALSE),0)</f>
        <v>0</v>
      </c>
      <c r="AC25" s="77"/>
      <c r="AD25" s="77"/>
      <c r="AE25" s="77"/>
      <c r="AF25" s="77"/>
      <c r="AG25" s="77"/>
      <c r="AH25" s="77"/>
      <c r="AI25" s="77"/>
      <c r="AJ25" s="77"/>
      <c r="AK25" s="77"/>
      <c r="AL25" s="4">
        <f t="shared" si="4"/>
        <v>1</v>
      </c>
      <c r="AM25" s="77">
        <f>IFERROR(VLOOKUP(B25,'[1]ACT DEN8.1'!$AA$3:$AE$86,2,FALSE),0)</f>
        <v>0</v>
      </c>
      <c r="AN25" s="77">
        <f>IFERROR(VLOOKUP(B25,'[1]ACT DEN8.1'!$AA$3:$AE$86,3,FALSE),0)</f>
        <v>0</v>
      </c>
      <c r="AO25" s="77">
        <f>IFERROR(VLOOKUP(B25,'[1]ACT DEN8.1'!$AA$3:$AE$86,4,FALSE),0)</f>
        <v>0</v>
      </c>
      <c r="AP25" s="77"/>
      <c r="AQ25" s="77"/>
      <c r="AR25" s="77"/>
      <c r="AS25" s="77"/>
      <c r="AT25" s="77"/>
      <c r="AU25" s="77"/>
      <c r="AV25" s="77"/>
      <c r="AW25" s="77"/>
      <c r="AX25" s="77"/>
      <c r="AY25" s="4">
        <f t="shared" si="5"/>
        <v>0</v>
      </c>
    </row>
    <row r="26" spans="1:51" s="54" customFormat="1" ht="15" thickBot="1" x14ac:dyDescent="0.25">
      <c r="A26" s="308" t="s">
        <v>190</v>
      </c>
      <c r="B26" s="309"/>
      <c r="C26" s="181">
        <f>+D26/Metas!L10</f>
        <v>0.14003396069015281</v>
      </c>
      <c r="D26" s="14">
        <f>+Q26/R26</f>
        <v>2.3707749544842872E-2</v>
      </c>
      <c r="E26" s="9">
        <f>SUM(E12:E25)</f>
        <v>308</v>
      </c>
      <c r="F26" s="9">
        <f t="shared" ref="F26:N26" si="6">SUM(F12:F25)</f>
        <v>328</v>
      </c>
      <c r="G26" s="9">
        <f t="shared" si="6"/>
        <v>562</v>
      </c>
      <c r="H26" s="9">
        <f t="shared" si="6"/>
        <v>0</v>
      </c>
      <c r="I26" s="9">
        <f t="shared" si="6"/>
        <v>0</v>
      </c>
      <c r="J26" s="9">
        <f t="shared" si="6"/>
        <v>0</v>
      </c>
      <c r="K26" s="9">
        <f t="shared" si="6"/>
        <v>0</v>
      </c>
      <c r="L26" s="9">
        <f t="shared" si="6"/>
        <v>0</v>
      </c>
      <c r="M26" s="9">
        <f t="shared" si="6"/>
        <v>0</v>
      </c>
      <c r="N26" s="9">
        <f t="shared" si="6"/>
        <v>0</v>
      </c>
      <c r="O26" s="9">
        <f t="shared" ref="O26:P26" si="7">SUM(O12:O25)</f>
        <v>0</v>
      </c>
      <c r="P26" s="9">
        <f t="shared" si="7"/>
        <v>0</v>
      </c>
      <c r="Q26" s="9">
        <f>SUM(Q12:Q25)</f>
        <v>1198</v>
      </c>
      <c r="R26" s="10">
        <f>+Y26-S26</f>
        <v>50532</v>
      </c>
      <c r="S26" s="9">
        <f>SUM(S12:S25)</f>
        <v>3376</v>
      </c>
      <c r="T26" s="9">
        <f t="shared" ref="T26:X26" si="8">SUM(T12:T25)</f>
        <v>3502</v>
      </c>
      <c r="U26" s="9">
        <f t="shared" si="8"/>
        <v>0</v>
      </c>
      <c r="V26" s="9">
        <f t="shared" si="8"/>
        <v>0</v>
      </c>
      <c r="W26" s="9">
        <f t="shared" si="8"/>
        <v>0</v>
      </c>
      <c r="X26" s="9">
        <f t="shared" si="8"/>
        <v>0</v>
      </c>
      <c r="Y26" s="11">
        <v>53908</v>
      </c>
      <c r="Z26" s="39">
        <f>SUM(Z12:Z25)</f>
        <v>42</v>
      </c>
      <c r="AA26" s="39">
        <f t="shared" ref="AA26:AY26" si="9">SUM(AA12:AA25)</f>
        <v>47</v>
      </c>
      <c r="AB26" s="39">
        <f t="shared" si="9"/>
        <v>77</v>
      </c>
      <c r="AC26" s="39">
        <f t="shared" si="9"/>
        <v>0</v>
      </c>
      <c r="AD26" s="39">
        <f t="shared" si="9"/>
        <v>0</v>
      </c>
      <c r="AE26" s="39">
        <f t="shared" si="9"/>
        <v>0</v>
      </c>
      <c r="AF26" s="39">
        <f t="shared" si="9"/>
        <v>0</v>
      </c>
      <c r="AG26" s="39">
        <f t="shared" si="9"/>
        <v>0</v>
      </c>
      <c r="AH26" s="39">
        <f t="shared" si="9"/>
        <v>0</v>
      </c>
      <c r="AI26" s="39">
        <f t="shared" si="9"/>
        <v>0</v>
      </c>
      <c r="AJ26" s="39">
        <f t="shared" si="9"/>
        <v>0</v>
      </c>
      <c r="AK26" s="39">
        <f t="shared" si="9"/>
        <v>0</v>
      </c>
      <c r="AL26" s="39">
        <f t="shared" si="9"/>
        <v>166</v>
      </c>
      <c r="AM26" s="39">
        <f t="shared" si="9"/>
        <v>16</v>
      </c>
      <c r="AN26" s="39">
        <f t="shared" si="9"/>
        <v>13</v>
      </c>
      <c r="AO26" s="39">
        <f t="shared" si="9"/>
        <v>11</v>
      </c>
      <c r="AP26" s="39">
        <f t="shared" si="9"/>
        <v>0</v>
      </c>
      <c r="AQ26" s="39">
        <f t="shared" si="9"/>
        <v>0</v>
      </c>
      <c r="AR26" s="39">
        <f t="shared" si="9"/>
        <v>0</v>
      </c>
      <c r="AS26" s="39">
        <f t="shared" si="9"/>
        <v>0</v>
      </c>
      <c r="AT26" s="39">
        <f t="shared" si="9"/>
        <v>0</v>
      </c>
      <c r="AU26" s="39">
        <f t="shared" si="9"/>
        <v>0</v>
      </c>
      <c r="AV26" s="39">
        <f t="shared" si="9"/>
        <v>0</v>
      </c>
      <c r="AW26" s="39">
        <f t="shared" ref="AW26" si="10">SUM(AW12:AW25)</f>
        <v>0</v>
      </c>
      <c r="AX26" s="39">
        <f t="shared" ref="AX26" si="11">SUM(AX12:AX25)</f>
        <v>0</v>
      </c>
      <c r="AY26" s="39">
        <f t="shared" si="9"/>
        <v>40</v>
      </c>
    </row>
    <row r="27" spans="1:51" s="54" customFormat="1" ht="15" thickBot="1" x14ac:dyDescent="0.25">
      <c r="A27" s="1" t="s">
        <v>52</v>
      </c>
      <c r="B27" s="112" t="s">
        <v>53</v>
      </c>
      <c r="C27" s="53"/>
      <c r="D27" s="74"/>
      <c r="E27" s="77">
        <f>IFERROR(VLOOKUP(B27,'[1]NUM8.1'!$H$3:$L$156,2,FALSE),0)</f>
        <v>84</v>
      </c>
      <c r="F27" s="77">
        <f>IFERROR(VLOOKUP(B27,'[1]NUM8.1'!$H$3:$L$156,3,FALSE),0)</f>
        <v>162</v>
      </c>
      <c r="G27" s="77">
        <f>IFERROR(VLOOKUP(B27,'[1]NUM8.1'!$H$3:$L$156,4,FALSE),0)</f>
        <v>179</v>
      </c>
      <c r="H27" s="77"/>
      <c r="I27" s="77"/>
      <c r="J27" s="77"/>
      <c r="K27" s="77"/>
      <c r="L27" s="77"/>
      <c r="M27" s="77"/>
      <c r="N27" s="77"/>
      <c r="O27" s="77"/>
      <c r="P27" s="77"/>
      <c r="Q27" s="4">
        <f t="shared" ref="Q27:Q35" si="12">SUM(E27:P27)</f>
        <v>425</v>
      </c>
      <c r="R27" s="2"/>
      <c r="S27" s="12">
        <f>IFERROR(VLOOKUP(B27,'[2]DEN8.1'!$H$3:$K$162,3,FALSE),0)</f>
        <v>511</v>
      </c>
      <c r="T27" s="42">
        <f t="shared" ref="T27:T37" si="13">S27+(Z27+AA27+AB27+AC27)-(AM27+AN27+AO27+AP27)</f>
        <v>548</v>
      </c>
      <c r="U27" s="12"/>
      <c r="V27" s="51">
        <f t="shared" ref="V27:V37" si="14">+U27+(AF27)-(AS27)</f>
        <v>0</v>
      </c>
      <c r="W27" s="51">
        <f t="shared" ref="W27:W37" si="15">+U27+(AF27+AG27+AH27+AI27)-(AS27+AT27+AU27+AV27)</f>
        <v>0</v>
      </c>
      <c r="X27" s="12"/>
      <c r="Y27" s="6"/>
      <c r="Z27" s="77">
        <f>IFERROR(VLOOKUP(B27,'[1]ACT DEN8.1'!$H$3:$L$128,2,FALSE),0)</f>
        <v>8</v>
      </c>
      <c r="AA27" s="77">
        <f>IFERROR(VLOOKUP(B27,'[1]ACT DEN8.1'!$H$3:$L$128,3,FALSE),0)</f>
        <v>11</v>
      </c>
      <c r="AB27" s="77">
        <f>IFERROR(VLOOKUP(B27,'[1]ACT DEN8.1'!$H$3:$L$128,4,FALSE),0)</f>
        <v>21</v>
      </c>
      <c r="AC27" s="77"/>
      <c r="AD27" s="77"/>
      <c r="AE27" s="77"/>
      <c r="AF27" s="77"/>
      <c r="AG27" s="77"/>
      <c r="AH27" s="77"/>
      <c r="AI27" s="77"/>
      <c r="AJ27" s="77"/>
      <c r="AK27" s="77"/>
      <c r="AL27" s="4">
        <f t="shared" ref="AL27:AL78" si="16">SUM(Z27:AK27)</f>
        <v>40</v>
      </c>
      <c r="AM27" s="77">
        <f>IFERROR(VLOOKUP(B27,'[1]ACT DEN8.1'!$AA$3:$AE$86,2,FALSE),0)</f>
        <v>3</v>
      </c>
      <c r="AN27" s="77">
        <f>IFERROR(VLOOKUP(B27,'[1]ACT DEN8.1'!$AA$3:$AE$86,3,FALSE),0)</f>
        <v>0</v>
      </c>
      <c r="AO27" s="77">
        <f>IFERROR(VLOOKUP(B27,'[1]ACT DEN8.1'!$AA$3:$AE$86,4,FALSE),0)</f>
        <v>0</v>
      </c>
      <c r="AP27" s="77"/>
      <c r="AQ27" s="77"/>
      <c r="AR27" s="77"/>
      <c r="AS27" s="77"/>
      <c r="AT27" s="77"/>
      <c r="AU27" s="77"/>
      <c r="AV27" s="77"/>
      <c r="AW27" s="77"/>
      <c r="AX27" s="77"/>
      <c r="AY27" s="4">
        <f t="shared" si="5"/>
        <v>3</v>
      </c>
    </row>
    <row r="28" spans="1:51" s="54" customFormat="1" ht="15" thickBot="1" x14ac:dyDescent="0.25">
      <c r="A28" s="1" t="s">
        <v>52</v>
      </c>
      <c r="B28" s="112" t="s">
        <v>54</v>
      </c>
      <c r="C28" s="53"/>
      <c r="D28" s="74"/>
      <c r="E28" s="77">
        <f>IFERROR(VLOOKUP(B28,'[1]NUM8.1'!$H$3:$L$156,2,FALSE),0)</f>
        <v>126</v>
      </c>
      <c r="F28" s="77">
        <f>IFERROR(VLOOKUP(B28,'[1]NUM8.1'!$H$3:$L$156,3,FALSE),0)</f>
        <v>204</v>
      </c>
      <c r="G28" s="77">
        <f>IFERROR(VLOOKUP(B28,'[1]NUM8.1'!$H$3:$L$156,4,FALSE),0)</f>
        <v>170</v>
      </c>
      <c r="H28" s="77"/>
      <c r="I28" s="77"/>
      <c r="J28" s="77"/>
      <c r="K28" s="77"/>
      <c r="L28" s="77"/>
      <c r="M28" s="77"/>
      <c r="N28" s="77"/>
      <c r="O28" s="77"/>
      <c r="P28" s="77"/>
      <c r="Q28" s="4">
        <f t="shared" si="12"/>
        <v>500</v>
      </c>
      <c r="R28" s="2"/>
      <c r="S28" s="12">
        <f>IFERROR(VLOOKUP(B28,'[2]DEN8.1'!$H$3:$K$162,3,FALSE),0)</f>
        <v>470</v>
      </c>
      <c r="T28" s="42">
        <f t="shared" si="13"/>
        <v>508</v>
      </c>
      <c r="U28" s="12"/>
      <c r="V28" s="51">
        <f t="shared" si="14"/>
        <v>0</v>
      </c>
      <c r="W28" s="51">
        <f t="shared" si="15"/>
        <v>0</v>
      </c>
      <c r="X28" s="12"/>
      <c r="Y28" s="6"/>
      <c r="Z28" s="77">
        <f>IFERROR(VLOOKUP(B28,'[1]ACT DEN8.1'!$H$3:$L$128,2,FALSE),0)</f>
        <v>10</v>
      </c>
      <c r="AA28" s="77">
        <f>IFERROR(VLOOKUP(B28,'[1]ACT DEN8.1'!$H$3:$L$128,3,FALSE),0)</f>
        <v>8</v>
      </c>
      <c r="AB28" s="77">
        <f>IFERROR(VLOOKUP(B28,'[1]ACT DEN8.1'!$H$3:$L$128,4,FALSE),0)</f>
        <v>27</v>
      </c>
      <c r="AC28" s="77"/>
      <c r="AD28" s="77"/>
      <c r="AE28" s="77"/>
      <c r="AF28" s="77"/>
      <c r="AG28" s="77"/>
      <c r="AH28" s="77"/>
      <c r="AI28" s="77"/>
      <c r="AJ28" s="77"/>
      <c r="AK28" s="77"/>
      <c r="AL28" s="4">
        <f t="shared" si="16"/>
        <v>45</v>
      </c>
      <c r="AM28" s="77">
        <f>IFERROR(VLOOKUP(B28,'[1]ACT DEN8.1'!$AA$3:$AE$86,2,FALSE),0)</f>
        <v>6</v>
      </c>
      <c r="AN28" s="77">
        <f>IFERROR(VLOOKUP(B28,'[1]ACT DEN8.1'!$AA$3:$AE$86,3,FALSE),0)</f>
        <v>1</v>
      </c>
      <c r="AO28" s="77">
        <f>IFERROR(VLOOKUP(B28,'[1]ACT DEN8.1'!$AA$3:$AE$86,4,FALSE),0)</f>
        <v>0</v>
      </c>
      <c r="AP28" s="77"/>
      <c r="AQ28" s="77"/>
      <c r="AR28" s="77"/>
      <c r="AS28" s="77"/>
      <c r="AT28" s="77"/>
      <c r="AU28" s="77"/>
      <c r="AV28" s="77"/>
      <c r="AW28" s="77"/>
      <c r="AX28" s="77"/>
      <c r="AY28" s="4">
        <f t="shared" si="5"/>
        <v>7</v>
      </c>
    </row>
    <row r="29" spans="1:51" s="54" customFormat="1" ht="15" thickBot="1" x14ac:dyDescent="0.25">
      <c r="A29" s="1" t="s">
        <v>52</v>
      </c>
      <c r="B29" s="112" t="s">
        <v>55</v>
      </c>
      <c r="C29" s="53"/>
      <c r="D29" s="74"/>
      <c r="E29" s="77">
        <f>IFERROR(VLOOKUP(B29,'[1]NUM8.1'!$H$3:$L$156,2,FALSE),0)</f>
        <v>150</v>
      </c>
      <c r="F29" s="77">
        <f>IFERROR(VLOOKUP(B29,'[1]NUM8.1'!$H$3:$L$156,3,FALSE),0)</f>
        <v>148</v>
      </c>
      <c r="G29" s="77">
        <f>IFERROR(VLOOKUP(B29,'[1]NUM8.1'!$H$3:$L$156,4,FALSE),0)</f>
        <v>148</v>
      </c>
      <c r="H29" s="77"/>
      <c r="I29" s="77"/>
      <c r="J29" s="77"/>
      <c r="K29" s="77"/>
      <c r="L29" s="77"/>
      <c r="M29" s="77"/>
      <c r="N29" s="77"/>
      <c r="O29" s="77"/>
      <c r="P29" s="77"/>
      <c r="Q29" s="4">
        <f t="shared" si="12"/>
        <v>446</v>
      </c>
      <c r="R29" s="2"/>
      <c r="S29" s="12">
        <f>IFERROR(VLOOKUP(B29,'[2]DEN8.1'!$H$3:$K$162,3,FALSE),0)</f>
        <v>2701</v>
      </c>
      <c r="T29" s="42">
        <f t="shared" si="13"/>
        <v>2805</v>
      </c>
      <c r="U29" s="12"/>
      <c r="V29" s="51">
        <f t="shared" si="14"/>
        <v>0</v>
      </c>
      <c r="W29" s="51">
        <f t="shared" si="15"/>
        <v>0</v>
      </c>
      <c r="X29" s="12"/>
      <c r="Y29" s="6"/>
      <c r="Z29" s="77">
        <f>IFERROR(VLOOKUP(B29,'[1]ACT DEN8.1'!$H$3:$L$128,2,FALSE),0)</f>
        <v>48</v>
      </c>
      <c r="AA29" s="77">
        <f>IFERROR(VLOOKUP(B29,'[1]ACT DEN8.1'!$H$3:$L$128,3,FALSE),0)</f>
        <v>40</v>
      </c>
      <c r="AB29" s="77">
        <f>IFERROR(VLOOKUP(B29,'[1]ACT DEN8.1'!$H$3:$L$128,4,FALSE),0)</f>
        <v>40</v>
      </c>
      <c r="AC29" s="77"/>
      <c r="AD29" s="77"/>
      <c r="AE29" s="77"/>
      <c r="AF29" s="77"/>
      <c r="AG29" s="77"/>
      <c r="AH29" s="77"/>
      <c r="AI29" s="77"/>
      <c r="AJ29" s="77"/>
      <c r="AK29" s="77"/>
      <c r="AL29" s="4">
        <f t="shared" si="16"/>
        <v>128</v>
      </c>
      <c r="AM29" s="77">
        <f>IFERROR(VLOOKUP(B29,'[1]ACT DEN8.1'!$AA$3:$AE$86,2,FALSE),0)</f>
        <v>7</v>
      </c>
      <c r="AN29" s="77">
        <f>IFERROR(VLOOKUP(B29,'[1]ACT DEN8.1'!$AA$3:$AE$86,3,FALSE),0)</f>
        <v>9</v>
      </c>
      <c r="AO29" s="77">
        <f>IFERROR(VLOOKUP(B29,'[1]ACT DEN8.1'!$AA$3:$AE$86,4,FALSE),0)</f>
        <v>8</v>
      </c>
      <c r="AP29" s="77"/>
      <c r="AQ29" s="77"/>
      <c r="AR29" s="77"/>
      <c r="AS29" s="77"/>
      <c r="AT29" s="77"/>
      <c r="AU29" s="77"/>
      <c r="AV29" s="77"/>
      <c r="AW29" s="77"/>
      <c r="AX29" s="77"/>
      <c r="AY29" s="4">
        <f t="shared" si="5"/>
        <v>24</v>
      </c>
    </row>
    <row r="30" spans="1:51" s="54" customFormat="1" ht="15" thickBot="1" x14ac:dyDescent="0.25">
      <c r="A30" s="1" t="s">
        <v>52</v>
      </c>
      <c r="B30" s="112" t="s">
        <v>56</v>
      </c>
      <c r="C30" s="53"/>
      <c r="D30" s="74"/>
      <c r="E30" s="77">
        <f>IFERROR(VLOOKUP(B30,'[1]NUM8.1'!$H$3:$L$156,2,FALSE),0)</f>
        <v>5</v>
      </c>
      <c r="F30" s="77">
        <f>IFERROR(VLOOKUP(B30,'[1]NUM8.1'!$H$3:$L$156,3,FALSE),0)</f>
        <v>11</v>
      </c>
      <c r="G30" s="77">
        <f>IFERROR(VLOOKUP(B30,'[1]NUM8.1'!$H$3:$L$156,4,FALSE),0)</f>
        <v>19</v>
      </c>
      <c r="H30" s="77"/>
      <c r="I30" s="77"/>
      <c r="J30" s="77"/>
      <c r="K30" s="77"/>
      <c r="L30" s="77"/>
      <c r="M30" s="77"/>
      <c r="N30" s="77"/>
      <c r="O30" s="77"/>
      <c r="P30" s="77"/>
      <c r="Q30" s="4">
        <f t="shared" si="12"/>
        <v>35</v>
      </c>
      <c r="R30" s="2"/>
      <c r="S30" s="12">
        <f>IFERROR(VLOOKUP(B30,'[2]DEN8.1'!$H$3:$K$162,3,FALSE),0)</f>
        <v>145</v>
      </c>
      <c r="T30" s="42">
        <f t="shared" si="13"/>
        <v>153</v>
      </c>
      <c r="U30" s="12"/>
      <c r="V30" s="51">
        <f t="shared" si="14"/>
        <v>0</v>
      </c>
      <c r="W30" s="51">
        <f t="shared" si="15"/>
        <v>0</v>
      </c>
      <c r="X30" s="12"/>
      <c r="Y30" s="6"/>
      <c r="Z30" s="77">
        <f>IFERROR(VLOOKUP(B30,'[1]ACT DEN8.1'!$H$3:$L$128,2,FALSE),0)</f>
        <v>2</v>
      </c>
      <c r="AA30" s="77">
        <f>IFERROR(VLOOKUP(B30,'[1]ACT DEN8.1'!$H$3:$L$128,3,FALSE),0)</f>
        <v>1</v>
      </c>
      <c r="AB30" s="77">
        <f>IFERROR(VLOOKUP(B30,'[1]ACT DEN8.1'!$H$3:$L$128,4,FALSE),0)</f>
        <v>5</v>
      </c>
      <c r="AC30" s="77"/>
      <c r="AD30" s="77"/>
      <c r="AE30" s="77"/>
      <c r="AF30" s="77"/>
      <c r="AG30" s="77"/>
      <c r="AH30" s="77"/>
      <c r="AI30" s="77"/>
      <c r="AJ30" s="77"/>
      <c r="AK30" s="77"/>
      <c r="AL30" s="4">
        <f t="shared" si="16"/>
        <v>8</v>
      </c>
      <c r="AM30" s="77">
        <f>IFERROR(VLOOKUP(B30,'[1]ACT DEN8.1'!$AA$3:$AE$86,2,FALSE),0)</f>
        <v>0</v>
      </c>
      <c r="AN30" s="77">
        <f>IFERROR(VLOOKUP(B30,'[1]ACT DEN8.1'!$AA$3:$AE$86,3,FALSE),0)</f>
        <v>0</v>
      </c>
      <c r="AO30" s="77">
        <f>IFERROR(VLOOKUP(B30,'[1]ACT DEN8.1'!$AA$3:$AE$86,4,FALSE),0)</f>
        <v>0</v>
      </c>
      <c r="AP30" s="77"/>
      <c r="AQ30" s="77"/>
      <c r="AR30" s="77"/>
      <c r="AS30" s="77"/>
      <c r="AT30" s="77"/>
      <c r="AU30" s="77"/>
      <c r="AV30" s="77"/>
      <c r="AW30" s="77"/>
      <c r="AX30" s="77"/>
      <c r="AY30" s="4">
        <f t="shared" si="5"/>
        <v>0</v>
      </c>
    </row>
    <row r="31" spans="1:51" s="54" customFormat="1" ht="15" thickBot="1" x14ac:dyDescent="0.25">
      <c r="A31" s="1" t="s">
        <v>52</v>
      </c>
      <c r="B31" s="112" t="s">
        <v>57</v>
      </c>
      <c r="C31" s="53"/>
      <c r="D31" s="74"/>
      <c r="E31" s="77">
        <f>IFERROR(VLOOKUP(B31,'[1]NUM8.1'!$H$3:$L$156,2,FALSE),0)</f>
        <v>175</v>
      </c>
      <c r="F31" s="77">
        <f>IFERROR(VLOOKUP(B31,'[1]NUM8.1'!$H$3:$L$156,3,FALSE),0)</f>
        <v>204</v>
      </c>
      <c r="G31" s="77">
        <f>IFERROR(VLOOKUP(B31,'[1]NUM8.1'!$H$3:$L$156,4,FALSE),0)</f>
        <v>296</v>
      </c>
      <c r="H31" s="77"/>
      <c r="I31" s="77"/>
      <c r="J31" s="77"/>
      <c r="K31" s="77"/>
      <c r="L31" s="77"/>
      <c r="M31" s="77"/>
      <c r="N31" s="77"/>
      <c r="O31" s="77"/>
      <c r="P31" s="77"/>
      <c r="Q31" s="4">
        <f t="shared" si="12"/>
        <v>675</v>
      </c>
      <c r="R31" s="2"/>
      <c r="S31" s="12">
        <f>IFERROR(VLOOKUP(B31,'[2]DEN8.1'!$H$3:$K$162,3,FALSE),0)</f>
        <v>639</v>
      </c>
      <c r="T31" s="42">
        <f t="shared" si="13"/>
        <v>668</v>
      </c>
      <c r="U31" s="12"/>
      <c r="V31" s="51">
        <f t="shared" si="14"/>
        <v>0</v>
      </c>
      <c r="W31" s="51">
        <f t="shared" si="15"/>
        <v>0</v>
      </c>
      <c r="X31" s="12"/>
      <c r="Y31" s="6"/>
      <c r="Z31" s="77">
        <f>IFERROR(VLOOKUP(B31,'[1]ACT DEN8.1'!$H$3:$L$128,2,FALSE),0)</f>
        <v>6</v>
      </c>
      <c r="AA31" s="77">
        <f>IFERROR(VLOOKUP(B31,'[1]ACT DEN8.1'!$H$3:$L$128,3,FALSE),0)</f>
        <v>12</v>
      </c>
      <c r="AB31" s="77">
        <f>IFERROR(VLOOKUP(B31,'[1]ACT DEN8.1'!$H$3:$L$128,4,FALSE),0)</f>
        <v>18</v>
      </c>
      <c r="AC31" s="77"/>
      <c r="AD31" s="77"/>
      <c r="AE31" s="77"/>
      <c r="AF31" s="77"/>
      <c r="AG31" s="77"/>
      <c r="AH31" s="77"/>
      <c r="AI31" s="77"/>
      <c r="AJ31" s="77"/>
      <c r="AK31" s="77"/>
      <c r="AL31" s="4">
        <f t="shared" si="16"/>
        <v>36</v>
      </c>
      <c r="AM31" s="77">
        <f>IFERROR(VLOOKUP(B31,'[1]ACT DEN8.1'!$AA$3:$AE$86,2,FALSE),0)</f>
        <v>1</v>
      </c>
      <c r="AN31" s="77">
        <f>IFERROR(VLOOKUP(B31,'[1]ACT DEN8.1'!$AA$3:$AE$86,3,FALSE),0)</f>
        <v>5</v>
      </c>
      <c r="AO31" s="77">
        <f>IFERROR(VLOOKUP(B31,'[1]ACT DEN8.1'!$AA$3:$AE$86,4,FALSE),0)</f>
        <v>1</v>
      </c>
      <c r="AP31" s="77"/>
      <c r="AQ31" s="77"/>
      <c r="AR31" s="77"/>
      <c r="AS31" s="77"/>
      <c r="AT31" s="77"/>
      <c r="AU31" s="77"/>
      <c r="AV31" s="77"/>
      <c r="AW31" s="77"/>
      <c r="AX31" s="77"/>
      <c r="AY31" s="4">
        <f t="shared" si="5"/>
        <v>7</v>
      </c>
    </row>
    <row r="32" spans="1:51" s="54" customFormat="1" ht="15" thickBot="1" x14ac:dyDescent="0.25">
      <c r="A32" s="1" t="s">
        <v>52</v>
      </c>
      <c r="B32" s="112" t="s">
        <v>58</v>
      </c>
      <c r="C32" s="53"/>
      <c r="D32" s="74"/>
      <c r="E32" s="77">
        <f>IFERROR(VLOOKUP(B32,'[1]NUM8.1'!$H$3:$L$156,2,FALSE),0)</f>
        <v>0</v>
      </c>
      <c r="F32" s="77">
        <f>IFERROR(VLOOKUP(B32,'[1]NUM8.1'!$H$3:$L$156,3,FALSE),0)</f>
        <v>0</v>
      </c>
      <c r="G32" s="77">
        <f>IFERROR(VLOOKUP(B32,'[1]NUM8.1'!$H$3:$L$156,4,FALSE),0)</f>
        <v>0</v>
      </c>
      <c r="H32" s="77"/>
      <c r="I32" s="77"/>
      <c r="J32" s="77"/>
      <c r="K32" s="77"/>
      <c r="L32" s="77"/>
      <c r="M32" s="77"/>
      <c r="N32" s="77"/>
      <c r="O32" s="77"/>
      <c r="P32" s="77"/>
      <c r="Q32" s="4">
        <f t="shared" si="12"/>
        <v>0</v>
      </c>
      <c r="R32" s="2"/>
      <c r="S32" s="12">
        <f>IFERROR(VLOOKUP(B32,'[2]DEN8.1'!$H$3:$K$162,3,FALSE),0)</f>
        <v>12</v>
      </c>
      <c r="T32" s="42">
        <f t="shared" si="13"/>
        <v>12</v>
      </c>
      <c r="U32" s="12"/>
      <c r="V32" s="51">
        <f t="shared" si="14"/>
        <v>0</v>
      </c>
      <c r="W32" s="51">
        <f t="shared" si="15"/>
        <v>0</v>
      </c>
      <c r="X32" s="12"/>
      <c r="Y32" s="6"/>
      <c r="Z32" s="77">
        <f>IFERROR(VLOOKUP(B32,'[1]ACT DEN8.1'!$H$3:$L$128,2,FALSE),0)</f>
        <v>0</v>
      </c>
      <c r="AA32" s="77">
        <f>IFERROR(VLOOKUP(B32,'[1]ACT DEN8.1'!$H$3:$L$128,3,FALSE),0)</f>
        <v>0</v>
      </c>
      <c r="AB32" s="77">
        <f>IFERROR(VLOOKUP(B32,'[1]ACT DEN8.1'!$H$3:$L$128,4,FALSE),0)</f>
        <v>0</v>
      </c>
      <c r="AC32" s="77"/>
      <c r="AD32" s="77"/>
      <c r="AE32" s="77"/>
      <c r="AF32" s="77"/>
      <c r="AG32" s="77"/>
      <c r="AH32" s="77"/>
      <c r="AI32" s="77"/>
      <c r="AJ32" s="77"/>
      <c r="AK32" s="77"/>
      <c r="AL32" s="4">
        <f t="shared" si="16"/>
        <v>0</v>
      </c>
      <c r="AM32" s="77">
        <f>IFERROR(VLOOKUP(B32,'[1]ACT DEN8.1'!$AA$3:$AE$86,2,FALSE),0)</f>
        <v>0</v>
      </c>
      <c r="AN32" s="77">
        <f>IFERROR(VLOOKUP(B32,'[1]ACT DEN8.1'!$AA$3:$AE$86,3,FALSE),0)</f>
        <v>0</v>
      </c>
      <c r="AO32" s="77">
        <f>IFERROR(VLOOKUP(B32,'[1]ACT DEN8.1'!$AA$3:$AE$86,4,FALSE),0)</f>
        <v>0</v>
      </c>
      <c r="AP32" s="77"/>
      <c r="AQ32" s="77"/>
      <c r="AR32" s="77"/>
      <c r="AS32" s="77"/>
      <c r="AT32" s="77"/>
      <c r="AU32" s="77"/>
      <c r="AV32" s="77"/>
      <c r="AW32" s="77"/>
      <c r="AX32" s="77"/>
      <c r="AY32" s="4">
        <f t="shared" si="5"/>
        <v>0</v>
      </c>
    </row>
    <row r="33" spans="1:51" s="54" customFormat="1" ht="15" thickBot="1" x14ac:dyDescent="0.25">
      <c r="A33" s="1" t="s">
        <v>52</v>
      </c>
      <c r="B33" s="112" t="s">
        <v>59</v>
      </c>
      <c r="C33" s="53"/>
      <c r="D33" s="74"/>
      <c r="E33" s="77">
        <f>IFERROR(VLOOKUP(B33,'[1]NUM8.1'!$H$3:$L$156,2,FALSE),0)</f>
        <v>43</v>
      </c>
      <c r="F33" s="77">
        <f>IFERROR(VLOOKUP(B33,'[1]NUM8.1'!$H$3:$L$156,3,FALSE),0)</f>
        <v>4</v>
      </c>
      <c r="G33" s="77">
        <f>IFERROR(VLOOKUP(B33,'[1]NUM8.1'!$H$3:$L$156,4,FALSE),0)</f>
        <v>1</v>
      </c>
      <c r="H33" s="77"/>
      <c r="I33" s="77"/>
      <c r="J33" s="77"/>
      <c r="K33" s="77"/>
      <c r="L33" s="77"/>
      <c r="M33" s="77"/>
      <c r="N33" s="77"/>
      <c r="O33" s="77"/>
      <c r="P33" s="77"/>
      <c r="Q33" s="4">
        <f t="shared" si="12"/>
        <v>48</v>
      </c>
      <c r="R33" s="2"/>
      <c r="S33" s="12">
        <f>IFERROR(VLOOKUP(B33,'[2]DEN8.1'!$H$3:$K$162,3,FALSE),0)</f>
        <v>63</v>
      </c>
      <c r="T33" s="42">
        <f t="shared" si="13"/>
        <v>70</v>
      </c>
      <c r="U33" s="12"/>
      <c r="V33" s="51">
        <f t="shared" si="14"/>
        <v>0</v>
      </c>
      <c r="W33" s="51">
        <f t="shared" si="15"/>
        <v>0</v>
      </c>
      <c r="X33" s="12"/>
      <c r="Y33" s="6"/>
      <c r="Z33" s="77">
        <f>IFERROR(VLOOKUP(B33,'[1]ACT DEN8.1'!$H$3:$L$128,2,FALSE),0)</f>
        <v>3</v>
      </c>
      <c r="AA33" s="77">
        <f>IFERROR(VLOOKUP(B33,'[1]ACT DEN8.1'!$H$3:$L$128,3,FALSE),0)</f>
        <v>2</v>
      </c>
      <c r="AB33" s="77">
        <f>IFERROR(VLOOKUP(B33,'[1]ACT DEN8.1'!$H$3:$L$128,4,FALSE),0)</f>
        <v>2</v>
      </c>
      <c r="AC33" s="77"/>
      <c r="AD33" s="77"/>
      <c r="AE33" s="77"/>
      <c r="AF33" s="77"/>
      <c r="AG33" s="77"/>
      <c r="AH33" s="77"/>
      <c r="AI33" s="77"/>
      <c r="AJ33" s="77"/>
      <c r="AK33" s="77"/>
      <c r="AL33" s="4">
        <f t="shared" si="16"/>
        <v>7</v>
      </c>
      <c r="AM33" s="77">
        <f>IFERROR(VLOOKUP(B33,'[1]ACT DEN8.1'!$AA$3:$AE$86,2,FALSE),0)</f>
        <v>0</v>
      </c>
      <c r="AN33" s="77">
        <f>IFERROR(VLOOKUP(B33,'[1]ACT DEN8.1'!$AA$3:$AE$86,3,FALSE),0)</f>
        <v>0</v>
      </c>
      <c r="AO33" s="77">
        <f>IFERROR(VLOOKUP(B33,'[1]ACT DEN8.1'!$AA$3:$AE$86,4,FALSE),0)</f>
        <v>0</v>
      </c>
      <c r="AP33" s="77"/>
      <c r="AQ33" s="77"/>
      <c r="AR33" s="77"/>
      <c r="AS33" s="77"/>
      <c r="AT33" s="77"/>
      <c r="AU33" s="77"/>
      <c r="AV33" s="77"/>
      <c r="AW33" s="77"/>
      <c r="AX33" s="77"/>
      <c r="AY33" s="4">
        <f t="shared" si="5"/>
        <v>0</v>
      </c>
    </row>
    <row r="34" spans="1:51" s="54" customFormat="1" ht="15" thickBot="1" x14ac:dyDescent="0.25">
      <c r="A34" s="1" t="s">
        <v>52</v>
      </c>
      <c r="B34" s="112" t="s">
        <v>60</v>
      </c>
      <c r="C34" s="53"/>
      <c r="D34" s="74"/>
      <c r="E34" s="77">
        <f>IFERROR(VLOOKUP(B34,'[1]NUM8.1'!$H$3:$L$156,2,FALSE),0)</f>
        <v>30</v>
      </c>
      <c r="F34" s="77">
        <f>IFERROR(VLOOKUP(B34,'[1]NUM8.1'!$H$3:$L$156,3,FALSE),0)</f>
        <v>5</v>
      </c>
      <c r="G34" s="77">
        <f>IFERROR(VLOOKUP(B34,'[1]NUM8.1'!$H$3:$L$156,4,FALSE),0)</f>
        <v>56</v>
      </c>
      <c r="H34" s="77"/>
      <c r="I34" s="77"/>
      <c r="J34" s="77"/>
      <c r="K34" s="77"/>
      <c r="L34" s="77"/>
      <c r="M34" s="77"/>
      <c r="N34" s="77"/>
      <c r="O34" s="77"/>
      <c r="P34" s="77"/>
      <c r="Q34" s="4">
        <f t="shared" si="12"/>
        <v>91</v>
      </c>
      <c r="R34" s="2"/>
      <c r="S34" s="12">
        <f>IFERROR(VLOOKUP(B34,'[2]DEN8.1'!$H$3:$K$162,3,FALSE),0)</f>
        <v>163</v>
      </c>
      <c r="T34" s="42">
        <f t="shared" si="13"/>
        <v>169</v>
      </c>
      <c r="U34" s="12"/>
      <c r="V34" s="51">
        <f t="shared" si="14"/>
        <v>0</v>
      </c>
      <c r="W34" s="51">
        <f t="shared" si="15"/>
        <v>0</v>
      </c>
      <c r="X34" s="12"/>
      <c r="Y34" s="6"/>
      <c r="Z34" s="77">
        <f>IFERROR(VLOOKUP(B34,'[1]ACT DEN8.1'!$H$3:$L$128,2,FALSE),0)</f>
        <v>7</v>
      </c>
      <c r="AA34" s="77">
        <f>IFERROR(VLOOKUP(B34,'[1]ACT DEN8.1'!$H$3:$L$128,3,FALSE),0)</f>
        <v>2</v>
      </c>
      <c r="AB34" s="77">
        <f>IFERROR(VLOOKUP(B34,'[1]ACT DEN8.1'!$H$3:$L$128,4,FALSE),0)</f>
        <v>5</v>
      </c>
      <c r="AC34" s="77"/>
      <c r="AD34" s="77"/>
      <c r="AE34" s="77"/>
      <c r="AF34" s="77"/>
      <c r="AG34" s="77"/>
      <c r="AH34" s="77"/>
      <c r="AI34" s="77"/>
      <c r="AJ34" s="77"/>
      <c r="AK34" s="77"/>
      <c r="AL34" s="4">
        <f t="shared" si="16"/>
        <v>14</v>
      </c>
      <c r="AM34" s="77">
        <f>IFERROR(VLOOKUP(B34,'[1]ACT DEN8.1'!$AA$3:$AE$86,2,FALSE),0)</f>
        <v>3</v>
      </c>
      <c r="AN34" s="77">
        <f>IFERROR(VLOOKUP(B34,'[1]ACT DEN8.1'!$AA$3:$AE$86,3,FALSE),0)</f>
        <v>0</v>
      </c>
      <c r="AO34" s="77">
        <f>IFERROR(VLOOKUP(B34,'[1]ACT DEN8.1'!$AA$3:$AE$86,4,FALSE),0)</f>
        <v>5</v>
      </c>
      <c r="AP34" s="77"/>
      <c r="AQ34" s="77"/>
      <c r="AR34" s="77"/>
      <c r="AS34" s="77"/>
      <c r="AT34" s="77"/>
      <c r="AU34" s="77"/>
      <c r="AV34" s="77"/>
      <c r="AW34" s="77"/>
      <c r="AX34" s="77"/>
      <c r="AY34" s="4">
        <f t="shared" si="5"/>
        <v>8</v>
      </c>
    </row>
    <row r="35" spans="1:51" s="54" customFormat="1" ht="15" thickBot="1" x14ac:dyDescent="0.25">
      <c r="A35" s="1" t="s">
        <v>52</v>
      </c>
      <c r="B35" s="112" t="s">
        <v>61</v>
      </c>
      <c r="C35" s="53"/>
      <c r="D35" s="74"/>
      <c r="E35" s="77">
        <f>IFERROR(VLOOKUP(B35,'[1]NUM8.1'!$H$3:$L$156,2,FALSE),0)</f>
        <v>21</v>
      </c>
      <c r="F35" s="77">
        <f>IFERROR(VLOOKUP(B35,'[1]NUM8.1'!$H$3:$L$156,3,FALSE),0)</f>
        <v>11</v>
      </c>
      <c r="G35" s="77">
        <f>IFERROR(VLOOKUP(B35,'[1]NUM8.1'!$H$3:$L$156,4,FALSE),0)</f>
        <v>37</v>
      </c>
      <c r="H35" s="77"/>
      <c r="I35" s="77"/>
      <c r="J35" s="77"/>
      <c r="K35" s="77"/>
      <c r="L35" s="77"/>
      <c r="M35" s="77"/>
      <c r="N35" s="77"/>
      <c r="O35" s="77"/>
      <c r="P35" s="77"/>
      <c r="Q35" s="4">
        <f t="shared" si="12"/>
        <v>69</v>
      </c>
      <c r="R35" s="2"/>
      <c r="S35" s="12">
        <f>IFERROR(VLOOKUP(B35,'[2]DEN8.1'!$H$3:$K$162,3,FALSE),0)</f>
        <v>15</v>
      </c>
      <c r="T35" s="42">
        <f t="shared" si="13"/>
        <v>15</v>
      </c>
      <c r="U35" s="12"/>
      <c r="V35" s="51">
        <f t="shared" si="14"/>
        <v>0</v>
      </c>
      <c r="W35" s="51">
        <f t="shared" si="15"/>
        <v>0</v>
      </c>
      <c r="X35" s="12"/>
      <c r="Y35" s="6"/>
      <c r="Z35" s="77">
        <f>IFERROR(VLOOKUP(B35,'[1]ACT DEN8.1'!$H$3:$L$128,2,FALSE),0)</f>
        <v>0</v>
      </c>
      <c r="AA35" s="77">
        <f>IFERROR(VLOOKUP(B35,'[1]ACT DEN8.1'!$H$3:$L$128,3,FALSE),0)</f>
        <v>0</v>
      </c>
      <c r="AB35" s="77">
        <f>IFERROR(VLOOKUP(B35,'[1]ACT DEN8.1'!$H$3:$L$128,4,FALSE),0)</f>
        <v>0</v>
      </c>
      <c r="AC35" s="77"/>
      <c r="AD35" s="77"/>
      <c r="AE35" s="77"/>
      <c r="AF35" s="77"/>
      <c r="AG35" s="77"/>
      <c r="AH35" s="77"/>
      <c r="AI35" s="77"/>
      <c r="AJ35" s="77"/>
      <c r="AK35" s="77"/>
      <c r="AL35" s="4">
        <f t="shared" si="16"/>
        <v>0</v>
      </c>
      <c r="AM35" s="77">
        <f>IFERROR(VLOOKUP(B35,'[1]ACT DEN8.1'!$AA$3:$AE$86,2,FALSE),0)</f>
        <v>0</v>
      </c>
      <c r="AN35" s="77">
        <f>IFERROR(VLOOKUP(B35,'[1]ACT DEN8.1'!$AA$3:$AE$86,3,FALSE),0)</f>
        <v>0</v>
      </c>
      <c r="AO35" s="77">
        <f>IFERROR(VLOOKUP(B35,'[1]ACT DEN8.1'!$AA$3:$AE$86,4,FALSE),0)</f>
        <v>0</v>
      </c>
      <c r="AP35" s="77"/>
      <c r="AQ35" s="77"/>
      <c r="AR35" s="77"/>
      <c r="AS35" s="77"/>
      <c r="AT35" s="77"/>
      <c r="AU35" s="77"/>
      <c r="AV35" s="77"/>
      <c r="AW35" s="77"/>
      <c r="AX35" s="77"/>
      <c r="AY35" s="4">
        <f t="shared" si="5"/>
        <v>0</v>
      </c>
    </row>
    <row r="36" spans="1:51" s="54" customFormat="1" ht="15" thickBot="1" x14ac:dyDescent="0.25">
      <c r="A36" s="1" t="s">
        <v>52</v>
      </c>
      <c r="B36" s="112" t="s">
        <v>62</v>
      </c>
      <c r="C36" s="53"/>
      <c r="D36" s="74"/>
      <c r="E36" s="77">
        <f>IFERROR(VLOOKUP(B36,'[1]NUM8.1'!$H$3:$L$156,2,FALSE),0)</f>
        <v>8</v>
      </c>
      <c r="F36" s="77">
        <f>IFERROR(VLOOKUP(B36,'[1]NUM8.1'!$H$3:$L$156,3,FALSE),0)</f>
        <v>7</v>
      </c>
      <c r="G36" s="77">
        <f>IFERROR(VLOOKUP(B36,'[1]NUM8.1'!$H$3:$L$156,4,FALSE),0)</f>
        <v>12</v>
      </c>
      <c r="H36" s="77"/>
      <c r="I36" s="77"/>
      <c r="J36" s="77"/>
      <c r="K36" s="77"/>
      <c r="L36" s="77"/>
      <c r="M36" s="77"/>
      <c r="N36" s="77"/>
      <c r="O36" s="77"/>
      <c r="P36" s="77"/>
      <c r="Q36" s="4">
        <f>SUM(E36:P36)</f>
        <v>27</v>
      </c>
      <c r="R36" s="2"/>
      <c r="S36" s="12">
        <f>IFERROR(VLOOKUP(B36,'[2]DEN8.1'!$H$3:$K$162,3,FALSE),0)</f>
        <v>85</v>
      </c>
      <c r="T36" s="42">
        <f t="shared" si="13"/>
        <v>88</v>
      </c>
      <c r="U36" s="12"/>
      <c r="V36" s="51">
        <f t="shared" si="14"/>
        <v>0</v>
      </c>
      <c r="W36" s="51">
        <f t="shared" si="15"/>
        <v>0</v>
      </c>
      <c r="X36" s="12"/>
      <c r="Y36" s="6"/>
      <c r="Z36" s="77">
        <f>IFERROR(VLOOKUP(B36,'[1]ACT DEN8.1'!$H$3:$L$128,2,FALSE),0)</f>
        <v>2</v>
      </c>
      <c r="AA36" s="77">
        <f>IFERROR(VLOOKUP(B36,'[1]ACT DEN8.1'!$H$3:$L$128,3,FALSE),0)</f>
        <v>0</v>
      </c>
      <c r="AB36" s="77">
        <f>IFERROR(VLOOKUP(B36,'[1]ACT DEN8.1'!$H$3:$L$128,4,FALSE),0)</f>
        <v>1</v>
      </c>
      <c r="AC36" s="77"/>
      <c r="AD36" s="77"/>
      <c r="AE36" s="77"/>
      <c r="AF36" s="77"/>
      <c r="AG36" s="77"/>
      <c r="AH36" s="77"/>
      <c r="AI36" s="77"/>
      <c r="AJ36" s="77"/>
      <c r="AK36" s="77"/>
      <c r="AL36" s="4">
        <f>SUM(Z36:AK36)</f>
        <v>3</v>
      </c>
      <c r="AM36" s="77">
        <f>IFERROR(VLOOKUP(B36,'[1]ACT DEN8.1'!$AA$3:$AE$86,2,FALSE),0)</f>
        <v>0</v>
      </c>
      <c r="AN36" s="77">
        <f>IFERROR(VLOOKUP(B36,'[1]ACT DEN8.1'!$AA$3:$AE$86,3,FALSE),0)</f>
        <v>0</v>
      </c>
      <c r="AO36" s="77">
        <f>IFERROR(VLOOKUP(B36,'[1]ACT DEN8.1'!$AA$3:$AE$86,4,FALSE),0)</f>
        <v>0</v>
      </c>
      <c r="AP36" s="77"/>
      <c r="AQ36" s="77"/>
      <c r="AR36" s="77"/>
      <c r="AS36" s="77"/>
      <c r="AT36" s="77"/>
      <c r="AU36" s="77"/>
      <c r="AV36" s="77"/>
      <c r="AW36" s="77"/>
      <c r="AX36" s="77"/>
      <c r="AY36" s="4">
        <f>SUM(AM36:AX36)</f>
        <v>0</v>
      </c>
    </row>
    <row r="37" spans="1:51" s="54" customFormat="1" ht="15" thickBot="1" x14ac:dyDescent="0.25">
      <c r="A37" s="1" t="s">
        <v>52</v>
      </c>
      <c r="B37" s="112" t="s">
        <v>341</v>
      </c>
      <c r="C37" s="53"/>
      <c r="D37" s="74"/>
      <c r="E37" s="77">
        <f>IFERROR(VLOOKUP(B37,'[1]NUM8.1'!$H$3:$L$156,2,FALSE),0)</f>
        <v>0</v>
      </c>
      <c r="F37" s="77">
        <f>IFERROR(VLOOKUP(B37,'[1]NUM8.1'!$H$3:$L$156,3,FALSE),0)</f>
        <v>0</v>
      </c>
      <c r="G37" s="77">
        <f>IFERROR(VLOOKUP(B37,'[1]NUM8.1'!$H$3:$L$156,4,FALSE),0)</f>
        <v>24</v>
      </c>
      <c r="H37" s="77"/>
      <c r="I37" s="77"/>
      <c r="J37" s="77"/>
      <c r="K37" s="77"/>
      <c r="L37" s="77"/>
      <c r="M37" s="77"/>
      <c r="N37" s="77"/>
      <c r="O37" s="77"/>
      <c r="P37" s="77"/>
      <c r="Q37" s="4">
        <f>SUM(E37:P37)</f>
        <v>24</v>
      </c>
      <c r="R37" s="2"/>
      <c r="S37" s="12">
        <f>IFERROR(VLOOKUP(B37,'[2]DEN8.1'!$H$3:$K$162,3,FALSE),0)</f>
        <v>68</v>
      </c>
      <c r="T37" s="42">
        <f t="shared" si="13"/>
        <v>69</v>
      </c>
      <c r="U37" s="12"/>
      <c r="V37" s="51">
        <f t="shared" si="14"/>
        <v>0</v>
      </c>
      <c r="W37" s="51">
        <f t="shared" si="15"/>
        <v>0</v>
      </c>
      <c r="X37" s="12"/>
      <c r="Y37" s="6"/>
      <c r="Z37" s="77">
        <f>IFERROR(VLOOKUP(B37,'[1]ACT DEN8.1'!$H$3:$L$128,2,FALSE),0)</f>
        <v>1</v>
      </c>
      <c r="AA37" s="77">
        <f>IFERROR(VLOOKUP(B37,'[1]ACT DEN8.1'!$H$3:$L$128,3,FALSE),0)</f>
        <v>0</v>
      </c>
      <c r="AB37" s="77">
        <f>IFERROR(VLOOKUP(B37,'[1]ACT DEN8.1'!$H$3:$L$128,4,FALSE),0)</f>
        <v>0</v>
      </c>
      <c r="AC37" s="77"/>
      <c r="AD37" s="77"/>
      <c r="AE37" s="77"/>
      <c r="AF37" s="77"/>
      <c r="AG37" s="77"/>
      <c r="AH37" s="77"/>
      <c r="AI37" s="77"/>
      <c r="AJ37" s="77"/>
      <c r="AK37" s="77"/>
      <c r="AL37" s="4">
        <f>SUM(Z37:AK37)</f>
        <v>1</v>
      </c>
      <c r="AM37" s="77">
        <f>IFERROR(VLOOKUP(B37,'[1]ACT DEN8.1'!$AA$3:$AE$86,2,FALSE),0)</f>
        <v>0</v>
      </c>
      <c r="AN37" s="77">
        <f>IFERROR(VLOOKUP(B37,'[1]ACT DEN8.1'!$AA$3:$AE$86,3,FALSE),0)</f>
        <v>0</v>
      </c>
      <c r="AO37" s="77">
        <f>IFERROR(VLOOKUP(B37,'[1]ACT DEN8.1'!$AA$3:$AE$86,4,FALSE),0)</f>
        <v>0</v>
      </c>
      <c r="AP37" s="77"/>
      <c r="AQ37" s="77"/>
      <c r="AR37" s="77"/>
      <c r="AS37" s="77"/>
      <c r="AT37" s="77"/>
      <c r="AU37" s="77"/>
      <c r="AV37" s="77"/>
      <c r="AW37" s="77"/>
      <c r="AX37" s="77"/>
      <c r="AY37" s="4">
        <f>SUM(AM37:AX37)</f>
        <v>0</v>
      </c>
    </row>
    <row r="38" spans="1:51" s="54" customFormat="1" ht="15" thickBot="1" x14ac:dyDescent="0.25">
      <c r="A38" s="308" t="s">
        <v>191</v>
      </c>
      <c r="B38" s="309"/>
      <c r="C38" s="181">
        <f>+D38/Metas!L8</f>
        <v>0.28539408679063466</v>
      </c>
      <c r="D38" s="14">
        <f>+Q38/R38</f>
        <v>4.960149228421231E-2</v>
      </c>
      <c r="E38" s="9">
        <f>SUM(E27:E37)</f>
        <v>642</v>
      </c>
      <c r="F38" s="9">
        <f t="shared" ref="F38:Q38" si="17">SUM(F27:F37)</f>
        <v>756</v>
      </c>
      <c r="G38" s="9">
        <f t="shared" si="17"/>
        <v>942</v>
      </c>
      <c r="H38" s="9">
        <f t="shared" si="17"/>
        <v>0</v>
      </c>
      <c r="I38" s="9">
        <f t="shared" ref="I38" si="18">SUM(I27:I37)</f>
        <v>0</v>
      </c>
      <c r="J38" s="9">
        <f t="shared" ref="J38:K38" si="19">SUM(J27:J37)</f>
        <v>0</v>
      </c>
      <c r="K38" s="9">
        <f t="shared" si="19"/>
        <v>0</v>
      </c>
      <c r="L38" s="9">
        <f t="shared" ref="L38:M38" si="20">SUM(L27:L37)</f>
        <v>0</v>
      </c>
      <c r="M38" s="9">
        <f t="shared" si="20"/>
        <v>0</v>
      </c>
      <c r="N38" s="9">
        <f t="shared" ref="N38:P38" si="21">SUM(N27:N37)</f>
        <v>0</v>
      </c>
      <c r="O38" s="9">
        <f t="shared" si="21"/>
        <v>0</v>
      </c>
      <c r="P38" s="9">
        <f t="shared" si="21"/>
        <v>0</v>
      </c>
      <c r="Q38" s="9">
        <f t="shared" si="17"/>
        <v>2340</v>
      </c>
      <c r="R38" s="10">
        <f>+Y38-S38</f>
        <v>47176</v>
      </c>
      <c r="S38" s="9">
        <f>SUM(S27:S37)</f>
        <v>4872</v>
      </c>
      <c r="T38" s="9">
        <f>SUM(T27:T37)</f>
        <v>5105</v>
      </c>
      <c r="U38" s="9">
        <f>SUM(U27:U37)</f>
        <v>0</v>
      </c>
      <c r="V38" s="8">
        <f t="shared" ref="V38:W38" si="22">SUM(V27:V37)</f>
        <v>0</v>
      </c>
      <c r="W38" s="8">
        <f t="shared" si="22"/>
        <v>0</v>
      </c>
      <c r="X38" s="9">
        <f>SUM(X27:X37)</f>
        <v>0</v>
      </c>
      <c r="Y38" s="11">
        <v>52048</v>
      </c>
      <c r="Z38" s="8">
        <f>SUM(Z27:Z37)</f>
        <v>87</v>
      </c>
      <c r="AA38" s="8">
        <f t="shared" ref="AA38:AP38" si="23">SUM(AA27:AA37)</f>
        <v>76</v>
      </c>
      <c r="AB38" s="8">
        <f t="shared" si="23"/>
        <v>119</v>
      </c>
      <c r="AC38" s="8">
        <f t="shared" si="23"/>
        <v>0</v>
      </c>
      <c r="AD38" s="8">
        <f t="shared" ref="AD38:AE38" si="24">SUM(AD27:AD37)</f>
        <v>0</v>
      </c>
      <c r="AE38" s="8">
        <f t="shared" si="24"/>
        <v>0</v>
      </c>
      <c r="AF38" s="8">
        <f t="shared" si="23"/>
        <v>0</v>
      </c>
      <c r="AG38" s="8">
        <f t="shared" ref="AG38:AH38" si="25">SUM(AG27:AG37)</f>
        <v>0</v>
      </c>
      <c r="AH38" s="8">
        <f t="shared" si="25"/>
        <v>0</v>
      </c>
      <c r="AI38" s="8">
        <f t="shared" ref="AI38:AK38" si="26">SUM(AI27:AI37)</f>
        <v>0</v>
      </c>
      <c r="AJ38" s="8">
        <f t="shared" si="26"/>
        <v>0</v>
      </c>
      <c r="AK38" s="8">
        <f t="shared" si="26"/>
        <v>0</v>
      </c>
      <c r="AL38" s="8">
        <f t="shared" si="23"/>
        <v>282</v>
      </c>
      <c r="AM38" s="8">
        <f t="shared" si="23"/>
        <v>20</v>
      </c>
      <c r="AN38" s="8">
        <f t="shared" si="23"/>
        <v>15</v>
      </c>
      <c r="AO38" s="8">
        <f t="shared" si="23"/>
        <v>14</v>
      </c>
      <c r="AP38" s="8">
        <f t="shared" si="23"/>
        <v>0</v>
      </c>
      <c r="AQ38" s="8">
        <f t="shared" ref="AQ38:AS38" si="27">SUM(AQ27:AQ37)</f>
        <v>0</v>
      </c>
      <c r="AR38" s="8">
        <f t="shared" si="27"/>
        <v>0</v>
      </c>
      <c r="AS38" s="8">
        <f t="shared" si="27"/>
        <v>0</v>
      </c>
      <c r="AT38" s="8">
        <f t="shared" ref="AT38:AU38" si="28">SUM(AT27:AT37)</f>
        <v>0</v>
      </c>
      <c r="AU38" s="8">
        <f t="shared" si="28"/>
        <v>0</v>
      </c>
      <c r="AV38" s="8">
        <f t="shared" ref="AV38:AX38" si="29">SUM(AV27:AV37)</f>
        <v>0</v>
      </c>
      <c r="AW38" s="8">
        <f t="shared" si="29"/>
        <v>0</v>
      </c>
      <c r="AX38" s="8">
        <f t="shared" si="29"/>
        <v>0</v>
      </c>
      <c r="AY38" s="8">
        <f>SUM(AY27:AY37)</f>
        <v>49</v>
      </c>
    </row>
    <row r="39" spans="1:51" s="54" customFormat="1" ht="15" thickBot="1" x14ac:dyDescent="0.25">
      <c r="A39" s="1" t="s">
        <v>73</v>
      </c>
      <c r="B39" s="112" t="s">
        <v>63</v>
      </c>
      <c r="C39" s="53"/>
      <c r="D39" s="74"/>
      <c r="E39" s="77">
        <f>IFERROR(VLOOKUP(B39,'[1]NUM8.1'!$H$3:$L$156,2,FALSE),0)</f>
        <v>13</v>
      </c>
      <c r="F39" s="77">
        <f>IFERROR(VLOOKUP(B39,'[1]NUM8.1'!$H$3:$L$156,3,FALSE),0)</f>
        <v>2</v>
      </c>
      <c r="G39" s="77">
        <f>IFERROR(VLOOKUP(B39,'[1]NUM8.1'!$H$3:$L$156,4,FALSE),0)</f>
        <v>0</v>
      </c>
      <c r="H39" s="77"/>
      <c r="I39" s="77"/>
      <c r="J39" s="77"/>
      <c r="K39" s="77"/>
      <c r="L39" s="77"/>
      <c r="M39" s="77"/>
      <c r="N39" s="77"/>
      <c r="O39" s="77"/>
      <c r="P39" s="77"/>
      <c r="Q39" s="4">
        <f t="shared" ref="Q39:Q48" si="30">SUM(E39:P39)</f>
        <v>15</v>
      </c>
      <c r="R39" s="2"/>
      <c r="S39" s="12">
        <f>IFERROR(VLOOKUP(B39,'[2]DEN8.1'!$H$3:$K$162,3,FALSE),0)</f>
        <v>41</v>
      </c>
      <c r="T39" s="42">
        <f t="shared" ref="T39:T48" si="31">S39+(Z39+AA39+AB39+AC39)-(AM39+AN39+AO39+AP39)</f>
        <v>43</v>
      </c>
      <c r="U39" s="12"/>
      <c r="V39" s="51">
        <f t="shared" ref="V39:V48" si="32">+U39+(AF39)-(AS39)</f>
        <v>0</v>
      </c>
      <c r="W39" s="51">
        <f t="shared" ref="W39:W48" si="33">+U39+(AF39+AG39+AH39+AI39)-(AS39+AT39+AU39+AV39)</f>
        <v>0</v>
      </c>
      <c r="X39" s="12"/>
      <c r="Y39" s="6"/>
      <c r="Z39" s="77">
        <f>IFERROR(VLOOKUP(B39,'[1]ACT DEN8.1'!$H$3:$L$128,2,FALSE),0)</f>
        <v>1</v>
      </c>
      <c r="AA39" s="77">
        <f>IFERROR(VLOOKUP(B39,'[1]ACT DEN8.1'!$H$3:$L$128,3,FALSE),0)</f>
        <v>1</v>
      </c>
      <c r="AB39" s="77">
        <f>IFERROR(VLOOKUP(B39,'[1]ACT DEN8.1'!$H$3:$L$128,4,FALSE),0)</f>
        <v>0</v>
      </c>
      <c r="AC39" s="77"/>
      <c r="AD39" s="77"/>
      <c r="AE39" s="77"/>
      <c r="AF39" s="77"/>
      <c r="AG39" s="77"/>
      <c r="AH39" s="77"/>
      <c r="AI39" s="77"/>
      <c r="AJ39" s="77"/>
      <c r="AK39" s="77"/>
      <c r="AL39" s="4">
        <f t="shared" si="16"/>
        <v>2</v>
      </c>
      <c r="AM39" s="77">
        <f>IFERROR(VLOOKUP(B39,'[1]ACT DEN8.1'!$AA$3:$AE$86,2,FALSE),0)</f>
        <v>0</v>
      </c>
      <c r="AN39" s="77">
        <f>IFERROR(VLOOKUP(B39,'[1]ACT DEN8.1'!$AA$3:$AE$86,3,FALSE),0)</f>
        <v>0</v>
      </c>
      <c r="AO39" s="77">
        <f>IFERROR(VLOOKUP(B39,'[1]ACT DEN8.1'!$AA$3:$AE$86,4,FALSE),0)</f>
        <v>0</v>
      </c>
      <c r="AP39" s="77"/>
      <c r="AQ39" s="77"/>
      <c r="AR39" s="77"/>
      <c r="AS39" s="77"/>
      <c r="AT39" s="77"/>
      <c r="AU39" s="77"/>
      <c r="AV39" s="77"/>
      <c r="AW39" s="77"/>
      <c r="AX39" s="77"/>
      <c r="AY39" s="4">
        <f t="shared" si="5"/>
        <v>0</v>
      </c>
    </row>
    <row r="40" spans="1:51" s="54" customFormat="1" ht="15" thickBot="1" x14ac:dyDescent="0.25">
      <c r="A40" s="1" t="s">
        <v>73</v>
      </c>
      <c r="B40" s="112" t="s">
        <v>64</v>
      </c>
      <c r="C40" s="53"/>
      <c r="D40" s="74"/>
      <c r="E40" s="77">
        <f>IFERROR(VLOOKUP(B40,'[1]NUM8.1'!$H$3:$L$156,2,FALSE),0)</f>
        <v>0</v>
      </c>
      <c r="F40" s="77">
        <f>IFERROR(VLOOKUP(B40,'[1]NUM8.1'!$H$3:$L$156,3,FALSE),0)</f>
        <v>0</v>
      </c>
      <c r="G40" s="77">
        <f>IFERROR(VLOOKUP(B40,'[1]NUM8.1'!$H$3:$L$156,4,FALSE),0)</f>
        <v>0</v>
      </c>
      <c r="H40" s="77"/>
      <c r="I40" s="77"/>
      <c r="J40" s="77"/>
      <c r="K40" s="77"/>
      <c r="L40" s="77"/>
      <c r="M40" s="77"/>
      <c r="N40" s="77"/>
      <c r="O40" s="77"/>
      <c r="P40" s="77"/>
      <c r="Q40" s="4">
        <f t="shared" si="30"/>
        <v>0</v>
      </c>
      <c r="R40" s="2"/>
      <c r="S40" s="12">
        <f>IFERROR(VLOOKUP(B40,'[2]DEN8.1'!$H$3:$K$162,3,FALSE),0)</f>
        <v>19</v>
      </c>
      <c r="T40" s="42">
        <f t="shared" si="31"/>
        <v>20</v>
      </c>
      <c r="U40" s="12"/>
      <c r="V40" s="51">
        <f t="shared" si="32"/>
        <v>0</v>
      </c>
      <c r="W40" s="51">
        <f t="shared" si="33"/>
        <v>0</v>
      </c>
      <c r="X40" s="12"/>
      <c r="Y40" s="6"/>
      <c r="Z40" s="77">
        <f>IFERROR(VLOOKUP(B40,'[1]ACT DEN8.1'!$H$3:$L$128,2,FALSE),0)</f>
        <v>0</v>
      </c>
      <c r="AA40" s="77">
        <f>IFERROR(VLOOKUP(B40,'[1]ACT DEN8.1'!$H$3:$L$128,3,FALSE),0)</f>
        <v>0</v>
      </c>
      <c r="AB40" s="77">
        <f>IFERROR(VLOOKUP(B40,'[1]ACT DEN8.1'!$H$3:$L$128,4,FALSE),0)</f>
        <v>1</v>
      </c>
      <c r="AC40" s="77"/>
      <c r="AD40" s="77"/>
      <c r="AE40" s="77"/>
      <c r="AF40" s="77"/>
      <c r="AG40" s="77"/>
      <c r="AH40" s="77"/>
      <c r="AI40" s="77"/>
      <c r="AJ40" s="77"/>
      <c r="AK40" s="77"/>
      <c r="AL40" s="4">
        <f t="shared" si="16"/>
        <v>1</v>
      </c>
      <c r="AM40" s="77">
        <f>IFERROR(VLOOKUP(B40,'[1]ACT DEN8.1'!$AA$3:$AE$86,2,FALSE),0)</f>
        <v>0</v>
      </c>
      <c r="AN40" s="77">
        <f>IFERROR(VLOOKUP(B40,'[1]ACT DEN8.1'!$AA$3:$AE$86,3,FALSE),0)</f>
        <v>0</v>
      </c>
      <c r="AO40" s="77">
        <f>IFERROR(VLOOKUP(B40,'[1]ACT DEN8.1'!$AA$3:$AE$86,4,FALSE),0)</f>
        <v>0</v>
      </c>
      <c r="AP40" s="77"/>
      <c r="AQ40" s="77"/>
      <c r="AR40" s="77"/>
      <c r="AS40" s="77"/>
      <c r="AT40" s="77"/>
      <c r="AU40" s="77"/>
      <c r="AV40" s="77"/>
      <c r="AW40" s="77"/>
      <c r="AX40" s="77"/>
      <c r="AY40" s="4">
        <f t="shared" si="5"/>
        <v>0</v>
      </c>
    </row>
    <row r="41" spans="1:51" s="54" customFormat="1" ht="15" thickBot="1" x14ac:dyDescent="0.25">
      <c r="A41" s="1" t="s">
        <v>73</v>
      </c>
      <c r="B41" s="112" t="s">
        <v>65</v>
      </c>
      <c r="C41" s="53"/>
      <c r="D41" s="74"/>
      <c r="E41" s="77">
        <f>IFERROR(VLOOKUP(B41,'[1]NUM8.1'!$H$3:$L$156,2,FALSE),0)</f>
        <v>18</v>
      </c>
      <c r="F41" s="77">
        <f>IFERROR(VLOOKUP(B41,'[1]NUM8.1'!$H$3:$L$156,3,FALSE),0)</f>
        <v>29</v>
      </c>
      <c r="G41" s="77">
        <f>IFERROR(VLOOKUP(B41,'[1]NUM8.1'!$H$3:$L$156,4,FALSE),0)</f>
        <v>0</v>
      </c>
      <c r="H41" s="77"/>
      <c r="I41" s="77"/>
      <c r="J41" s="77"/>
      <c r="K41" s="77"/>
      <c r="L41" s="77"/>
      <c r="M41" s="77"/>
      <c r="N41" s="77"/>
      <c r="O41" s="77"/>
      <c r="P41" s="77"/>
      <c r="Q41" s="4">
        <f t="shared" si="30"/>
        <v>47</v>
      </c>
      <c r="R41" s="2"/>
      <c r="S41" s="12">
        <f>IFERROR(VLOOKUP(B41,'[2]DEN8.1'!$H$3:$K$162,3,FALSE),0)</f>
        <v>45</v>
      </c>
      <c r="T41" s="42">
        <f t="shared" si="31"/>
        <v>45</v>
      </c>
      <c r="U41" s="12"/>
      <c r="V41" s="51">
        <f t="shared" si="32"/>
        <v>0</v>
      </c>
      <c r="W41" s="51">
        <f t="shared" si="33"/>
        <v>0</v>
      </c>
      <c r="X41" s="12"/>
      <c r="Y41" s="6"/>
      <c r="Z41" s="77">
        <f>IFERROR(VLOOKUP(B41,'[1]ACT DEN8.1'!$H$3:$L$128,2,FALSE),0)</f>
        <v>0</v>
      </c>
      <c r="AA41" s="77">
        <f>IFERROR(VLOOKUP(B41,'[1]ACT DEN8.1'!$H$3:$L$128,3,FALSE),0)</f>
        <v>0</v>
      </c>
      <c r="AB41" s="77">
        <f>IFERROR(VLOOKUP(B41,'[1]ACT DEN8.1'!$H$3:$L$128,4,FALSE),0)</f>
        <v>0</v>
      </c>
      <c r="AC41" s="77"/>
      <c r="AD41" s="77"/>
      <c r="AE41" s="77"/>
      <c r="AF41" s="77"/>
      <c r="AG41" s="77"/>
      <c r="AH41" s="77"/>
      <c r="AI41" s="77"/>
      <c r="AJ41" s="77"/>
      <c r="AK41" s="77"/>
      <c r="AL41" s="4">
        <f t="shared" si="16"/>
        <v>0</v>
      </c>
      <c r="AM41" s="77">
        <f>IFERROR(VLOOKUP(B41,'[1]ACT DEN8.1'!$AA$3:$AE$86,2,FALSE),0)</f>
        <v>0</v>
      </c>
      <c r="AN41" s="77">
        <f>IFERROR(VLOOKUP(B41,'[1]ACT DEN8.1'!$AA$3:$AE$86,3,FALSE),0)</f>
        <v>0</v>
      </c>
      <c r="AO41" s="77">
        <f>IFERROR(VLOOKUP(B41,'[1]ACT DEN8.1'!$AA$3:$AE$86,4,FALSE),0)</f>
        <v>0</v>
      </c>
      <c r="AP41" s="77"/>
      <c r="AQ41" s="77"/>
      <c r="AR41" s="77"/>
      <c r="AS41" s="77"/>
      <c r="AT41" s="77"/>
      <c r="AU41" s="77"/>
      <c r="AV41" s="77"/>
      <c r="AW41" s="77"/>
      <c r="AX41" s="77"/>
      <c r="AY41" s="4">
        <f t="shared" si="5"/>
        <v>0</v>
      </c>
    </row>
    <row r="42" spans="1:51" s="54" customFormat="1" ht="15" thickBot="1" x14ac:dyDescent="0.25">
      <c r="A42" s="1" t="s">
        <v>73</v>
      </c>
      <c r="B42" s="112" t="s">
        <v>66</v>
      </c>
      <c r="C42" s="53"/>
      <c r="D42" s="74"/>
      <c r="E42" s="77">
        <f>IFERROR(VLOOKUP(B42,'[1]NUM8.1'!$H$3:$L$156,2,FALSE),0)</f>
        <v>0</v>
      </c>
      <c r="F42" s="77">
        <f>IFERROR(VLOOKUP(B42,'[1]NUM8.1'!$H$3:$L$156,3,FALSE),0)</f>
        <v>0</v>
      </c>
      <c r="G42" s="77">
        <f>IFERROR(VLOOKUP(B42,'[1]NUM8.1'!$H$3:$L$156,4,FALSE),0)</f>
        <v>0</v>
      </c>
      <c r="H42" s="77"/>
      <c r="I42" s="77"/>
      <c r="J42" s="77"/>
      <c r="K42" s="77"/>
      <c r="L42" s="77"/>
      <c r="M42" s="77"/>
      <c r="N42" s="77"/>
      <c r="O42" s="77"/>
      <c r="P42" s="77"/>
      <c r="Q42" s="4">
        <f t="shared" si="30"/>
        <v>0</v>
      </c>
      <c r="R42" s="2"/>
      <c r="S42" s="12">
        <f>IFERROR(VLOOKUP(B42,'[2]DEN8.1'!$H$3:$K$162,3,FALSE),0)</f>
        <v>6</v>
      </c>
      <c r="T42" s="42">
        <f t="shared" si="31"/>
        <v>6</v>
      </c>
      <c r="U42" s="12"/>
      <c r="V42" s="51">
        <f t="shared" si="32"/>
        <v>0</v>
      </c>
      <c r="W42" s="51">
        <f t="shared" si="33"/>
        <v>0</v>
      </c>
      <c r="X42" s="12"/>
      <c r="Y42" s="6"/>
      <c r="Z42" s="77">
        <f>IFERROR(VLOOKUP(B42,'[1]ACT DEN8.1'!$H$3:$L$128,2,FALSE),0)</f>
        <v>0</v>
      </c>
      <c r="AA42" s="77">
        <f>IFERROR(VLOOKUP(B42,'[1]ACT DEN8.1'!$H$3:$L$128,3,FALSE),0)</f>
        <v>0</v>
      </c>
      <c r="AB42" s="77">
        <f>IFERROR(VLOOKUP(B42,'[1]ACT DEN8.1'!$H$3:$L$128,4,FALSE),0)</f>
        <v>0</v>
      </c>
      <c r="AC42" s="77"/>
      <c r="AD42" s="77"/>
      <c r="AE42" s="77"/>
      <c r="AF42" s="77"/>
      <c r="AG42" s="77"/>
      <c r="AH42" s="77"/>
      <c r="AI42" s="77"/>
      <c r="AJ42" s="77"/>
      <c r="AK42" s="77"/>
      <c r="AL42" s="4">
        <f t="shared" si="16"/>
        <v>0</v>
      </c>
      <c r="AM42" s="77">
        <f>IFERROR(VLOOKUP(B42,'[1]ACT DEN8.1'!$AA$3:$AE$86,2,FALSE),0)</f>
        <v>0</v>
      </c>
      <c r="AN42" s="77">
        <f>IFERROR(VLOOKUP(B42,'[1]ACT DEN8.1'!$AA$3:$AE$86,3,FALSE),0)</f>
        <v>0</v>
      </c>
      <c r="AO42" s="77">
        <f>IFERROR(VLOOKUP(B42,'[1]ACT DEN8.1'!$AA$3:$AE$86,4,FALSE),0)</f>
        <v>0</v>
      </c>
      <c r="AP42" s="77"/>
      <c r="AQ42" s="77"/>
      <c r="AR42" s="77"/>
      <c r="AS42" s="77"/>
      <c r="AT42" s="77"/>
      <c r="AU42" s="77"/>
      <c r="AV42" s="77"/>
      <c r="AW42" s="77"/>
      <c r="AX42" s="77"/>
      <c r="AY42" s="4">
        <f t="shared" si="5"/>
        <v>0</v>
      </c>
    </row>
    <row r="43" spans="1:51" s="54" customFormat="1" ht="15" thickBot="1" x14ac:dyDescent="0.25">
      <c r="A43" s="1" t="s">
        <v>73</v>
      </c>
      <c r="B43" s="112" t="s">
        <v>67</v>
      </c>
      <c r="C43" s="53"/>
      <c r="D43" s="74"/>
      <c r="E43" s="77">
        <f>IFERROR(VLOOKUP(B43,'[1]NUM8.1'!$H$3:$L$156,2,FALSE),0)</f>
        <v>0</v>
      </c>
      <c r="F43" s="77">
        <f>IFERROR(VLOOKUP(B43,'[1]NUM8.1'!$H$3:$L$156,3,FALSE),0)</f>
        <v>0</v>
      </c>
      <c r="G43" s="77">
        <f>IFERROR(VLOOKUP(B43,'[1]NUM8.1'!$H$3:$L$156,4,FALSE),0)</f>
        <v>10</v>
      </c>
      <c r="H43" s="77"/>
      <c r="I43" s="77"/>
      <c r="J43" s="77"/>
      <c r="K43" s="77"/>
      <c r="L43" s="77"/>
      <c r="M43" s="77"/>
      <c r="N43" s="77"/>
      <c r="O43" s="77"/>
      <c r="P43" s="77"/>
      <c r="Q43" s="4">
        <f t="shared" si="30"/>
        <v>10</v>
      </c>
      <c r="R43" s="2"/>
      <c r="S43" s="12">
        <f>IFERROR(VLOOKUP(B43,'[2]DEN8.1'!$H$3:$K$162,3,FALSE),0)</f>
        <v>52</v>
      </c>
      <c r="T43" s="42">
        <f t="shared" si="31"/>
        <v>52</v>
      </c>
      <c r="U43" s="12"/>
      <c r="V43" s="51">
        <f t="shared" si="32"/>
        <v>0</v>
      </c>
      <c r="W43" s="51">
        <f t="shared" si="33"/>
        <v>0</v>
      </c>
      <c r="X43" s="12"/>
      <c r="Y43" s="6"/>
      <c r="Z43" s="77">
        <f>IFERROR(VLOOKUP(B43,'[1]ACT DEN8.1'!$H$3:$L$128,2,FALSE),0)</f>
        <v>0</v>
      </c>
      <c r="AA43" s="77">
        <f>IFERROR(VLOOKUP(B43,'[1]ACT DEN8.1'!$H$3:$L$128,3,FALSE),0)</f>
        <v>0</v>
      </c>
      <c r="AB43" s="77">
        <f>IFERROR(VLOOKUP(B43,'[1]ACT DEN8.1'!$H$3:$L$128,4,FALSE),0)</f>
        <v>0</v>
      </c>
      <c r="AC43" s="77"/>
      <c r="AD43" s="77"/>
      <c r="AE43" s="77"/>
      <c r="AF43" s="77"/>
      <c r="AG43" s="77"/>
      <c r="AH43" s="77"/>
      <c r="AI43" s="77"/>
      <c r="AJ43" s="77"/>
      <c r="AK43" s="77"/>
      <c r="AL43" s="4">
        <f t="shared" si="16"/>
        <v>0</v>
      </c>
      <c r="AM43" s="77">
        <f>IFERROR(VLOOKUP(B43,'[1]ACT DEN8.1'!$AA$3:$AE$86,2,FALSE),0)</f>
        <v>0</v>
      </c>
      <c r="AN43" s="77">
        <f>IFERROR(VLOOKUP(B43,'[1]ACT DEN8.1'!$AA$3:$AE$86,3,FALSE),0)</f>
        <v>0</v>
      </c>
      <c r="AO43" s="77">
        <f>IFERROR(VLOOKUP(B43,'[1]ACT DEN8.1'!$AA$3:$AE$86,4,FALSE),0)</f>
        <v>0</v>
      </c>
      <c r="AP43" s="77"/>
      <c r="AQ43" s="77"/>
      <c r="AR43" s="77"/>
      <c r="AS43" s="77"/>
      <c r="AT43" s="77"/>
      <c r="AU43" s="77"/>
      <c r="AV43" s="77"/>
      <c r="AW43" s="77"/>
      <c r="AX43" s="77"/>
      <c r="AY43" s="4">
        <f t="shared" si="5"/>
        <v>0</v>
      </c>
    </row>
    <row r="44" spans="1:51" s="54" customFormat="1" ht="15" thickBot="1" x14ac:dyDescent="0.25">
      <c r="A44" s="1" t="s">
        <v>73</v>
      </c>
      <c r="B44" s="112" t="s">
        <v>68</v>
      </c>
      <c r="C44" s="53"/>
      <c r="D44" s="74"/>
      <c r="E44" s="77">
        <f>IFERROR(VLOOKUP(B44,'[1]NUM8.1'!$H$3:$L$156,2,FALSE),0)</f>
        <v>9</v>
      </c>
      <c r="F44" s="77">
        <f>IFERROR(VLOOKUP(B44,'[1]NUM8.1'!$H$3:$L$156,3,FALSE),0)</f>
        <v>13</v>
      </c>
      <c r="G44" s="77">
        <f>IFERROR(VLOOKUP(B44,'[1]NUM8.1'!$H$3:$L$156,4,FALSE),0)</f>
        <v>0</v>
      </c>
      <c r="H44" s="77"/>
      <c r="I44" s="77"/>
      <c r="J44" s="77"/>
      <c r="K44" s="77"/>
      <c r="L44" s="77"/>
      <c r="M44" s="77"/>
      <c r="N44" s="77"/>
      <c r="O44" s="77"/>
      <c r="P44" s="77"/>
      <c r="Q44" s="4">
        <f t="shared" si="30"/>
        <v>22</v>
      </c>
      <c r="R44" s="2"/>
      <c r="S44" s="12">
        <f>IFERROR(VLOOKUP(B44,'[2]DEN8.1'!$H$3:$K$162,3,FALSE),0)</f>
        <v>34</v>
      </c>
      <c r="T44" s="42">
        <f t="shared" si="31"/>
        <v>34</v>
      </c>
      <c r="U44" s="12"/>
      <c r="V44" s="51">
        <f t="shared" si="32"/>
        <v>0</v>
      </c>
      <c r="W44" s="51">
        <f t="shared" si="33"/>
        <v>0</v>
      </c>
      <c r="X44" s="12"/>
      <c r="Y44" s="6"/>
      <c r="Z44" s="77">
        <f>IFERROR(VLOOKUP(B44,'[1]ACT DEN8.1'!$H$3:$L$128,2,FALSE),0)</f>
        <v>0</v>
      </c>
      <c r="AA44" s="77">
        <f>IFERROR(VLOOKUP(B44,'[1]ACT DEN8.1'!$H$3:$L$128,3,FALSE),0)</f>
        <v>0</v>
      </c>
      <c r="AB44" s="77">
        <f>IFERROR(VLOOKUP(B44,'[1]ACT DEN8.1'!$H$3:$L$128,4,FALSE),0)</f>
        <v>0</v>
      </c>
      <c r="AC44" s="77"/>
      <c r="AD44" s="77"/>
      <c r="AE44" s="77"/>
      <c r="AF44" s="77"/>
      <c r="AG44" s="77"/>
      <c r="AH44" s="77"/>
      <c r="AI44" s="77"/>
      <c r="AJ44" s="77"/>
      <c r="AK44" s="77"/>
      <c r="AL44" s="4">
        <f t="shared" si="16"/>
        <v>0</v>
      </c>
      <c r="AM44" s="77">
        <f>IFERROR(VLOOKUP(B44,'[1]ACT DEN8.1'!$AA$3:$AE$86,2,FALSE),0)</f>
        <v>0</v>
      </c>
      <c r="AN44" s="77">
        <f>IFERROR(VLOOKUP(B44,'[1]ACT DEN8.1'!$AA$3:$AE$86,3,FALSE),0)</f>
        <v>0</v>
      </c>
      <c r="AO44" s="77">
        <f>IFERROR(VLOOKUP(B44,'[1]ACT DEN8.1'!$AA$3:$AE$86,4,FALSE),0)</f>
        <v>0</v>
      </c>
      <c r="AP44" s="77"/>
      <c r="AQ44" s="77"/>
      <c r="AR44" s="77"/>
      <c r="AS44" s="77"/>
      <c r="AT44" s="77"/>
      <c r="AU44" s="77"/>
      <c r="AV44" s="77"/>
      <c r="AW44" s="77"/>
      <c r="AX44" s="77"/>
      <c r="AY44" s="4">
        <f t="shared" si="5"/>
        <v>0</v>
      </c>
    </row>
    <row r="45" spans="1:51" s="54" customFormat="1" ht="15" thickBot="1" x14ac:dyDescent="0.25">
      <c r="A45" s="1" t="s">
        <v>73</v>
      </c>
      <c r="B45" s="112" t="s">
        <v>69</v>
      </c>
      <c r="C45" s="53"/>
      <c r="D45" s="74"/>
      <c r="E45" s="77">
        <f>IFERROR(VLOOKUP(B45,'[1]NUM8.1'!$H$3:$L$156,2,FALSE),0)</f>
        <v>0</v>
      </c>
      <c r="F45" s="77">
        <f>IFERROR(VLOOKUP(B45,'[1]NUM8.1'!$H$3:$L$156,3,FALSE),0)</f>
        <v>3</v>
      </c>
      <c r="G45" s="77">
        <f>IFERROR(VLOOKUP(B45,'[1]NUM8.1'!$H$3:$L$156,4,FALSE),0)</f>
        <v>0</v>
      </c>
      <c r="H45" s="77"/>
      <c r="I45" s="77"/>
      <c r="J45" s="77"/>
      <c r="K45" s="77"/>
      <c r="L45" s="77"/>
      <c r="M45" s="77"/>
      <c r="N45" s="77"/>
      <c r="O45" s="77"/>
      <c r="P45" s="77"/>
      <c r="Q45" s="4">
        <f t="shared" si="30"/>
        <v>3</v>
      </c>
      <c r="R45" s="2"/>
      <c r="S45" s="12">
        <f>IFERROR(VLOOKUP(B45,'[2]DEN8.1'!$H$3:$K$162,3,FALSE),0)</f>
        <v>31</v>
      </c>
      <c r="T45" s="42">
        <f t="shared" si="31"/>
        <v>31</v>
      </c>
      <c r="U45" s="12"/>
      <c r="V45" s="51">
        <f t="shared" si="32"/>
        <v>0</v>
      </c>
      <c r="W45" s="51">
        <f t="shared" si="33"/>
        <v>0</v>
      </c>
      <c r="X45" s="12"/>
      <c r="Y45" s="6"/>
      <c r="Z45" s="77">
        <f>IFERROR(VLOOKUP(B45,'[1]ACT DEN8.1'!$H$3:$L$128,2,FALSE),0)</f>
        <v>0</v>
      </c>
      <c r="AA45" s="77">
        <f>IFERROR(VLOOKUP(B45,'[1]ACT DEN8.1'!$H$3:$L$128,3,FALSE),0)</f>
        <v>0</v>
      </c>
      <c r="AB45" s="77">
        <f>IFERROR(VLOOKUP(B45,'[1]ACT DEN8.1'!$H$3:$L$128,4,FALSE),0)</f>
        <v>0</v>
      </c>
      <c r="AC45" s="77"/>
      <c r="AD45" s="77"/>
      <c r="AE45" s="77"/>
      <c r="AF45" s="77"/>
      <c r="AG45" s="77"/>
      <c r="AH45" s="77"/>
      <c r="AI45" s="77"/>
      <c r="AJ45" s="77"/>
      <c r="AK45" s="77"/>
      <c r="AL45" s="4">
        <f t="shared" si="16"/>
        <v>0</v>
      </c>
      <c r="AM45" s="77">
        <f>IFERROR(VLOOKUP(B45,'[1]ACT DEN8.1'!$AA$3:$AE$86,2,FALSE),0)</f>
        <v>0</v>
      </c>
      <c r="AN45" s="77">
        <f>IFERROR(VLOOKUP(B45,'[1]ACT DEN8.1'!$AA$3:$AE$86,3,FALSE),0)</f>
        <v>0</v>
      </c>
      <c r="AO45" s="77">
        <f>IFERROR(VLOOKUP(B45,'[1]ACT DEN8.1'!$AA$3:$AE$86,4,FALSE),0)</f>
        <v>0</v>
      </c>
      <c r="AP45" s="77"/>
      <c r="AQ45" s="77"/>
      <c r="AR45" s="77"/>
      <c r="AS45" s="77"/>
      <c r="AT45" s="77"/>
      <c r="AU45" s="77"/>
      <c r="AV45" s="77"/>
      <c r="AW45" s="77"/>
      <c r="AX45" s="77"/>
      <c r="AY45" s="4">
        <f t="shared" si="5"/>
        <v>0</v>
      </c>
    </row>
    <row r="46" spans="1:51" s="54" customFormat="1" ht="15" thickBot="1" x14ac:dyDescent="0.25">
      <c r="A46" s="1" t="s">
        <v>73</v>
      </c>
      <c r="B46" s="112" t="s">
        <v>70</v>
      </c>
      <c r="C46" s="53"/>
      <c r="D46" s="74"/>
      <c r="E46" s="77">
        <f>IFERROR(VLOOKUP(B46,'[1]NUM8.1'!$H$3:$L$156,2,FALSE),0)</f>
        <v>8</v>
      </c>
      <c r="F46" s="77">
        <f>IFERROR(VLOOKUP(B46,'[1]NUM8.1'!$H$3:$L$156,3,FALSE),0)</f>
        <v>8</v>
      </c>
      <c r="G46" s="77">
        <f>IFERROR(VLOOKUP(B46,'[1]NUM8.1'!$H$3:$L$156,4,FALSE),0)</f>
        <v>0</v>
      </c>
      <c r="H46" s="77"/>
      <c r="I46" s="77"/>
      <c r="J46" s="77"/>
      <c r="K46" s="77"/>
      <c r="L46" s="77"/>
      <c r="M46" s="77"/>
      <c r="N46" s="77"/>
      <c r="O46" s="77"/>
      <c r="P46" s="77"/>
      <c r="Q46" s="4">
        <f t="shared" si="30"/>
        <v>16</v>
      </c>
      <c r="R46" s="2"/>
      <c r="S46" s="12">
        <f>IFERROR(VLOOKUP(B46,'[2]DEN8.1'!$H$3:$K$162,3,FALSE),0)</f>
        <v>13</v>
      </c>
      <c r="T46" s="42">
        <f t="shared" si="31"/>
        <v>13</v>
      </c>
      <c r="U46" s="12"/>
      <c r="V46" s="51">
        <f t="shared" si="32"/>
        <v>0</v>
      </c>
      <c r="W46" s="51">
        <f t="shared" si="33"/>
        <v>0</v>
      </c>
      <c r="X46" s="12"/>
      <c r="Y46" s="6"/>
      <c r="Z46" s="77">
        <f>IFERROR(VLOOKUP(B46,'[1]ACT DEN8.1'!$H$3:$L$128,2,FALSE),0)</f>
        <v>0</v>
      </c>
      <c r="AA46" s="77">
        <f>IFERROR(VLOOKUP(B46,'[1]ACT DEN8.1'!$H$3:$L$128,3,FALSE),0)</f>
        <v>0</v>
      </c>
      <c r="AB46" s="77">
        <f>IFERROR(VLOOKUP(B46,'[1]ACT DEN8.1'!$H$3:$L$128,4,FALSE),0)</f>
        <v>0</v>
      </c>
      <c r="AC46" s="77"/>
      <c r="AD46" s="77"/>
      <c r="AE46" s="77"/>
      <c r="AF46" s="77"/>
      <c r="AG46" s="77"/>
      <c r="AH46" s="77"/>
      <c r="AI46" s="77"/>
      <c r="AJ46" s="77"/>
      <c r="AK46" s="77"/>
      <c r="AL46" s="4">
        <f t="shared" si="16"/>
        <v>0</v>
      </c>
      <c r="AM46" s="77">
        <f>IFERROR(VLOOKUP(B46,'[1]ACT DEN8.1'!$AA$3:$AE$86,2,FALSE),0)</f>
        <v>0</v>
      </c>
      <c r="AN46" s="77">
        <f>IFERROR(VLOOKUP(B46,'[1]ACT DEN8.1'!$AA$3:$AE$86,3,FALSE),0)</f>
        <v>0</v>
      </c>
      <c r="AO46" s="77">
        <f>IFERROR(VLOOKUP(B46,'[1]ACT DEN8.1'!$AA$3:$AE$86,4,FALSE),0)</f>
        <v>0</v>
      </c>
      <c r="AP46" s="77"/>
      <c r="AQ46" s="77"/>
      <c r="AR46" s="77"/>
      <c r="AS46" s="77"/>
      <c r="AT46" s="77"/>
      <c r="AU46" s="77"/>
      <c r="AV46" s="77"/>
      <c r="AW46" s="77"/>
      <c r="AX46" s="77"/>
      <c r="AY46" s="4">
        <f t="shared" si="5"/>
        <v>0</v>
      </c>
    </row>
    <row r="47" spans="1:51" s="54" customFormat="1" ht="15" thickBot="1" x14ac:dyDescent="0.25">
      <c r="A47" s="1" t="s">
        <v>73</v>
      </c>
      <c r="B47" s="112" t="s">
        <v>71</v>
      </c>
      <c r="C47" s="53"/>
      <c r="D47" s="74"/>
      <c r="E47" s="77">
        <f>IFERROR(VLOOKUP(B47,'[1]NUM8.1'!$H$3:$L$156,2,FALSE),0)</f>
        <v>3</v>
      </c>
      <c r="F47" s="77">
        <f>IFERROR(VLOOKUP(B47,'[1]NUM8.1'!$H$3:$L$156,3,FALSE),0)</f>
        <v>0</v>
      </c>
      <c r="G47" s="77">
        <f>IFERROR(VLOOKUP(B47,'[1]NUM8.1'!$H$3:$L$156,4,FALSE),0)</f>
        <v>10</v>
      </c>
      <c r="H47" s="77"/>
      <c r="I47" s="77"/>
      <c r="J47" s="77"/>
      <c r="K47" s="77"/>
      <c r="L47" s="77"/>
      <c r="M47" s="77"/>
      <c r="N47" s="77"/>
      <c r="O47" s="77"/>
      <c r="P47" s="77"/>
      <c r="Q47" s="4">
        <f t="shared" si="30"/>
        <v>13</v>
      </c>
      <c r="R47" s="2"/>
      <c r="S47" s="12">
        <f>IFERROR(VLOOKUP(B47,'[2]DEN8.1'!$H$3:$K$162,3,FALSE),0)</f>
        <v>64</v>
      </c>
      <c r="T47" s="42">
        <f t="shared" si="31"/>
        <v>64</v>
      </c>
      <c r="U47" s="12"/>
      <c r="V47" s="51">
        <f t="shared" si="32"/>
        <v>0</v>
      </c>
      <c r="W47" s="51">
        <f t="shared" si="33"/>
        <v>0</v>
      </c>
      <c r="X47" s="12"/>
      <c r="Y47" s="6"/>
      <c r="Z47" s="77">
        <f>IFERROR(VLOOKUP(B47,'[1]ACT DEN8.1'!$H$3:$L$128,2,FALSE),0)</f>
        <v>0</v>
      </c>
      <c r="AA47" s="77">
        <f>IFERROR(VLOOKUP(B47,'[1]ACT DEN8.1'!$H$3:$L$128,3,FALSE),0)</f>
        <v>0</v>
      </c>
      <c r="AB47" s="77">
        <f>IFERROR(VLOOKUP(B47,'[1]ACT DEN8.1'!$H$3:$L$128,4,FALSE),0)</f>
        <v>0</v>
      </c>
      <c r="AC47" s="77"/>
      <c r="AD47" s="77"/>
      <c r="AE47" s="77"/>
      <c r="AF47" s="77"/>
      <c r="AG47" s="77"/>
      <c r="AH47" s="77"/>
      <c r="AI47" s="77"/>
      <c r="AJ47" s="77"/>
      <c r="AK47" s="77"/>
      <c r="AL47" s="4">
        <f t="shared" si="16"/>
        <v>0</v>
      </c>
      <c r="AM47" s="77">
        <f>IFERROR(VLOOKUP(B47,'[1]ACT DEN8.1'!$AA$3:$AE$86,2,FALSE),0)</f>
        <v>0</v>
      </c>
      <c r="AN47" s="77">
        <f>IFERROR(VLOOKUP(B47,'[1]ACT DEN8.1'!$AA$3:$AE$86,3,FALSE),0)</f>
        <v>0</v>
      </c>
      <c r="AO47" s="77">
        <f>IFERROR(VLOOKUP(B47,'[1]ACT DEN8.1'!$AA$3:$AE$86,4,FALSE),0)</f>
        <v>0</v>
      </c>
      <c r="AP47" s="77"/>
      <c r="AQ47" s="77"/>
      <c r="AR47" s="77"/>
      <c r="AS47" s="77"/>
      <c r="AT47" s="77"/>
      <c r="AU47" s="77"/>
      <c r="AV47" s="77"/>
      <c r="AW47" s="77"/>
      <c r="AX47" s="77"/>
      <c r="AY47" s="4">
        <f t="shared" si="5"/>
        <v>0</v>
      </c>
    </row>
    <row r="48" spans="1:51" s="54" customFormat="1" ht="15" thickBot="1" x14ac:dyDescent="0.25">
      <c r="A48" s="1" t="s">
        <v>73</v>
      </c>
      <c r="B48" s="112" t="s">
        <v>72</v>
      </c>
      <c r="C48" s="53"/>
      <c r="D48" s="74"/>
      <c r="E48" s="77">
        <f>IFERROR(VLOOKUP(B48,'[1]NUM8.1'!$H$3:$L$156,2,FALSE),0)</f>
        <v>6</v>
      </c>
      <c r="F48" s="77">
        <f>IFERROR(VLOOKUP(B48,'[1]NUM8.1'!$H$3:$L$156,3,FALSE),0)</f>
        <v>4</v>
      </c>
      <c r="G48" s="77">
        <f>IFERROR(VLOOKUP(B48,'[1]NUM8.1'!$H$3:$L$156,4,FALSE),0)</f>
        <v>0</v>
      </c>
      <c r="H48" s="77"/>
      <c r="I48" s="77"/>
      <c r="J48" s="77"/>
      <c r="K48" s="77"/>
      <c r="L48" s="77"/>
      <c r="M48" s="77"/>
      <c r="N48" s="77"/>
      <c r="O48" s="77"/>
      <c r="P48" s="77"/>
      <c r="Q48" s="4">
        <f t="shared" si="30"/>
        <v>10</v>
      </c>
      <c r="R48" s="2"/>
      <c r="S48" s="12">
        <f>IFERROR(VLOOKUP(B48,'[2]DEN8.1'!$H$3:$K$162,3,FALSE),0)</f>
        <v>20</v>
      </c>
      <c r="T48" s="42">
        <f t="shared" si="31"/>
        <v>20</v>
      </c>
      <c r="U48" s="12"/>
      <c r="V48" s="51">
        <f t="shared" si="32"/>
        <v>0</v>
      </c>
      <c r="W48" s="51">
        <f t="shared" si="33"/>
        <v>0</v>
      </c>
      <c r="X48" s="12"/>
      <c r="Y48" s="6"/>
      <c r="Z48" s="77">
        <f>IFERROR(VLOOKUP(B48,'[1]ACT DEN8.1'!$H$3:$L$128,2,FALSE),0)</f>
        <v>0</v>
      </c>
      <c r="AA48" s="77">
        <f>IFERROR(VLOOKUP(B48,'[1]ACT DEN8.1'!$H$3:$L$128,3,FALSE),0)</f>
        <v>0</v>
      </c>
      <c r="AB48" s="77">
        <f>IFERROR(VLOOKUP(B48,'[1]ACT DEN8.1'!$H$3:$L$128,4,FALSE),0)</f>
        <v>0</v>
      </c>
      <c r="AC48" s="77"/>
      <c r="AD48" s="77"/>
      <c r="AE48" s="77"/>
      <c r="AF48" s="77"/>
      <c r="AG48" s="77"/>
      <c r="AH48" s="77"/>
      <c r="AI48" s="77"/>
      <c r="AJ48" s="77"/>
      <c r="AK48" s="77"/>
      <c r="AL48" s="4">
        <f t="shared" si="16"/>
        <v>0</v>
      </c>
      <c r="AM48" s="77">
        <f>IFERROR(VLOOKUP(B48,'[1]ACT DEN8.1'!$AA$3:$AE$86,2,FALSE),0)</f>
        <v>0</v>
      </c>
      <c r="AN48" s="77">
        <f>IFERROR(VLOOKUP(B48,'[1]ACT DEN8.1'!$AA$3:$AE$86,3,FALSE),0)</f>
        <v>0</v>
      </c>
      <c r="AO48" s="77">
        <f>IFERROR(VLOOKUP(B48,'[1]ACT DEN8.1'!$AA$3:$AE$86,4,FALSE),0)</f>
        <v>0</v>
      </c>
      <c r="AP48" s="77"/>
      <c r="AQ48" s="77"/>
      <c r="AR48" s="77"/>
      <c r="AS48" s="77"/>
      <c r="AT48" s="77"/>
      <c r="AU48" s="77"/>
      <c r="AV48" s="77"/>
      <c r="AW48" s="77"/>
      <c r="AX48" s="77"/>
      <c r="AY48" s="4">
        <f t="shared" si="5"/>
        <v>0</v>
      </c>
    </row>
    <row r="49" spans="1:51" s="54" customFormat="1" ht="15" thickBot="1" x14ac:dyDescent="0.25">
      <c r="A49" s="308" t="s">
        <v>192</v>
      </c>
      <c r="B49" s="309"/>
      <c r="C49" s="181">
        <f>+D49/Metas!L17</f>
        <v>0.18016139546658291</v>
      </c>
      <c r="D49" s="14">
        <f>+Q49/R49</f>
        <v>3.1474195788012034E-2</v>
      </c>
      <c r="E49" s="9">
        <f t="shared" ref="E49:H49" si="34">SUM(E39:E48)</f>
        <v>57</v>
      </c>
      <c r="F49" s="9">
        <f t="shared" si="34"/>
        <v>59</v>
      </c>
      <c r="G49" s="9">
        <f t="shared" si="34"/>
        <v>20</v>
      </c>
      <c r="H49" s="9">
        <f t="shared" si="34"/>
        <v>0</v>
      </c>
      <c r="I49" s="9">
        <f t="shared" ref="I49" si="35">SUM(I39:I48)</f>
        <v>0</v>
      </c>
      <c r="J49" s="9">
        <f t="shared" ref="J49:K49" si="36">SUM(J39:J48)</f>
        <v>0</v>
      </c>
      <c r="K49" s="9">
        <f t="shared" si="36"/>
        <v>0</v>
      </c>
      <c r="L49" s="9">
        <f t="shared" ref="L49:M49" si="37">SUM(L39:L48)</f>
        <v>0</v>
      </c>
      <c r="M49" s="9">
        <f t="shared" si="37"/>
        <v>0</v>
      </c>
      <c r="N49" s="9">
        <f t="shared" ref="N49:P49" si="38">SUM(N39:N48)</f>
        <v>0</v>
      </c>
      <c r="O49" s="9">
        <f t="shared" si="38"/>
        <v>0</v>
      </c>
      <c r="P49" s="9">
        <f t="shared" si="38"/>
        <v>0</v>
      </c>
      <c r="Q49" s="9">
        <f>SUM(Q39:Q48)</f>
        <v>136</v>
      </c>
      <c r="R49" s="10">
        <f>+Y49-S49</f>
        <v>4321</v>
      </c>
      <c r="S49" s="9">
        <f t="shared" ref="S49:W49" si="39">SUM(S39:S48)</f>
        <v>325</v>
      </c>
      <c r="T49" s="9">
        <f>SUM(T39:T48)</f>
        <v>328</v>
      </c>
      <c r="U49" s="9">
        <f t="shared" si="39"/>
        <v>0</v>
      </c>
      <c r="V49" s="8">
        <f t="shared" si="39"/>
        <v>0</v>
      </c>
      <c r="W49" s="8">
        <f t="shared" si="39"/>
        <v>0</v>
      </c>
      <c r="X49" s="9">
        <f t="shared" ref="X49" si="40">SUM(X39:X48)</f>
        <v>0</v>
      </c>
      <c r="Y49" s="11">
        <v>4646</v>
      </c>
      <c r="Z49" s="8">
        <f>SUM(Z39:Z48)</f>
        <v>1</v>
      </c>
      <c r="AA49" s="8">
        <f t="shared" ref="AA49:AF49" si="41">SUM(AA39:AA48)</f>
        <v>1</v>
      </c>
      <c r="AB49" s="8">
        <f t="shared" si="41"/>
        <v>1</v>
      </c>
      <c r="AC49" s="8">
        <f t="shared" si="41"/>
        <v>0</v>
      </c>
      <c r="AD49" s="8">
        <f t="shared" ref="AD49:AE49" si="42">SUM(AD39:AD48)</f>
        <v>0</v>
      </c>
      <c r="AE49" s="8">
        <f t="shared" si="42"/>
        <v>0</v>
      </c>
      <c r="AF49" s="8">
        <f t="shared" si="41"/>
        <v>0</v>
      </c>
      <c r="AG49" s="8">
        <f t="shared" ref="AG49:AH49" si="43">SUM(AG39:AG48)</f>
        <v>0</v>
      </c>
      <c r="AH49" s="8">
        <f t="shared" si="43"/>
        <v>0</v>
      </c>
      <c r="AI49" s="8">
        <f t="shared" ref="AI49:AK49" si="44">SUM(AI39:AI48)</f>
        <v>0</v>
      </c>
      <c r="AJ49" s="8">
        <f t="shared" si="44"/>
        <v>0</v>
      </c>
      <c r="AK49" s="8">
        <f t="shared" si="44"/>
        <v>0</v>
      </c>
      <c r="AL49" s="8">
        <f t="shared" si="16"/>
        <v>3</v>
      </c>
      <c r="AM49" s="8">
        <f t="shared" ref="AM49:AP49" si="45">SUM(AM39:AM48)</f>
        <v>0</v>
      </c>
      <c r="AN49" s="8">
        <f t="shared" si="45"/>
        <v>0</v>
      </c>
      <c r="AO49" s="8">
        <f t="shared" si="45"/>
        <v>0</v>
      </c>
      <c r="AP49" s="8">
        <f t="shared" si="45"/>
        <v>0</v>
      </c>
      <c r="AQ49" s="8">
        <f t="shared" ref="AQ49:AS49" si="46">SUM(AQ39:AQ48)</f>
        <v>0</v>
      </c>
      <c r="AR49" s="8">
        <f t="shared" si="46"/>
        <v>0</v>
      </c>
      <c r="AS49" s="8">
        <f t="shared" si="46"/>
        <v>0</v>
      </c>
      <c r="AT49" s="8">
        <f t="shared" ref="AT49:AU49" si="47">SUM(AT39:AT48)</f>
        <v>0</v>
      </c>
      <c r="AU49" s="8">
        <f t="shared" si="47"/>
        <v>0</v>
      </c>
      <c r="AV49" s="8">
        <f t="shared" ref="AV49:AX49" si="48">SUM(AV39:AV48)</f>
        <v>0</v>
      </c>
      <c r="AW49" s="8">
        <f t="shared" si="48"/>
        <v>0</v>
      </c>
      <c r="AX49" s="8">
        <f t="shared" si="48"/>
        <v>0</v>
      </c>
      <c r="AY49" s="8">
        <f t="shared" si="5"/>
        <v>0</v>
      </c>
    </row>
    <row r="50" spans="1:51" s="54" customFormat="1" ht="15" thickBot="1" x14ac:dyDescent="0.25">
      <c r="A50" s="1" t="s">
        <v>87</v>
      </c>
      <c r="B50" s="112" t="s">
        <v>74</v>
      </c>
      <c r="C50" s="53"/>
      <c r="D50" s="74"/>
      <c r="E50" s="77">
        <f>IFERROR(VLOOKUP(B50,'[1]NUM8.1'!$H$3:$L$156,2,FALSE),0)</f>
        <v>1</v>
      </c>
      <c r="F50" s="77">
        <f>IFERROR(VLOOKUP(B50,'[1]NUM8.1'!$H$3:$L$156,3,FALSE),0)</f>
        <v>8</v>
      </c>
      <c r="G50" s="77">
        <f>IFERROR(VLOOKUP(B50,'[1]NUM8.1'!$H$3:$L$156,4,FALSE),0)</f>
        <v>31</v>
      </c>
      <c r="H50" s="77"/>
      <c r="I50" s="77"/>
      <c r="J50" s="77"/>
      <c r="K50" s="77"/>
      <c r="L50" s="77"/>
      <c r="M50" s="77"/>
      <c r="N50" s="77"/>
      <c r="O50" s="77"/>
      <c r="P50" s="77"/>
      <c r="Q50" s="4">
        <f t="shared" ref="Q50:Q62" si="49">SUM(E50:P50)</f>
        <v>40</v>
      </c>
      <c r="R50" s="2"/>
      <c r="S50" s="12">
        <f>IFERROR(VLOOKUP(B50,'[2]DEN8.1'!$H$3:$K$162,3,FALSE),0)</f>
        <v>204</v>
      </c>
      <c r="T50" s="42">
        <f t="shared" ref="T50:T63" si="50">S50+(Z50+AA50+AB50+AC50)-(AM50+AN50+AO50+AP50)</f>
        <v>212</v>
      </c>
      <c r="U50" s="12"/>
      <c r="V50" s="51">
        <f t="shared" ref="V50:V63" si="51">+U50+(AF50)-(AS50)</f>
        <v>0</v>
      </c>
      <c r="W50" s="51">
        <f t="shared" ref="W50:W63" si="52">+U50+(AF50+AG50+AH50+AI50)-(AS50+AT50+AU50+AV50)</f>
        <v>0</v>
      </c>
      <c r="X50" s="12"/>
      <c r="Y50" s="6"/>
      <c r="Z50" s="77">
        <f>IFERROR(VLOOKUP(B50,'[1]ACT DEN8.1'!$H$3:$L$128,2,FALSE),0)</f>
        <v>3</v>
      </c>
      <c r="AA50" s="77">
        <f>IFERROR(VLOOKUP(B50,'[1]ACT DEN8.1'!$H$3:$L$128,3,FALSE),0)</f>
        <v>0</v>
      </c>
      <c r="AB50" s="77">
        <f>IFERROR(VLOOKUP(B50,'[1]ACT DEN8.1'!$H$3:$L$128,4,FALSE),0)</f>
        <v>5</v>
      </c>
      <c r="AC50" s="77"/>
      <c r="AD50" s="77"/>
      <c r="AE50" s="77"/>
      <c r="AF50" s="77"/>
      <c r="AG50" s="77"/>
      <c r="AH50" s="77"/>
      <c r="AI50" s="77"/>
      <c r="AJ50" s="77"/>
      <c r="AK50" s="77"/>
      <c r="AL50" s="4">
        <f t="shared" si="16"/>
        <v>8</v>
      </c>
      <c r="AM50" s="77">
        <f>IFERROR(VLOOKUP(B50,'[1]ACT DEN8.1'!$AA$3:$AE$86,2,FALSE),0)</f>
        <v>0</v>
      </c>
      <c r="AN50" s="77">
        <f>IFERROR(VLOOKUP(B50,'[1]ACT DEN8.1'!$AA$3:$AE$86,3,FALSE),0)</f>
        <v>0</v>
      </c>
      <c r="AO50" s="77">
        <f>IFERROR(VLOOKUP(B50,'[1]ACT DEN8.1'!$AA$3:$AE$86,4,FALSE),0)</f>
        <v>0</v>
      </c>
      <c r="AP50" s="77"/>
      <c r="AQ50" s="77"/>
      <c r="AR50" s="77"/>
      <c r="AS50" s="77"/>
      <c r="AT50" s="77"/>
      <c r="AU50" s="77"/>
      <c r="AV50" s="77"/>
      <c r="AW50" s="77"/>
      <c r="AX50" s="77"/>
      <c r="AY50" s="4">
        <f t="shared" si="5"/>
        <v>0</v>
      </c>
    </row>
    <row r="51" spans="1:51" s="54" customFormat="1" ht="15" thickBot="1" x14ac:dyDescent="0.25">
      <c r="A51" s="1" t="s">
        <v>87</v>
      </c>
      <c r="B51" s="112" t="s">
        <v>75</v>
      </c>
      <c r="C51" s="53"/>
      <c r="D51" s="74"/>
      <c r="E51" s="77">
        <f>IFERROR(VLOOKUP(B51,'[1]NUM8.1'!$H$3:$L$156,2,FALSE),0)</f>
        <v>0</v>
      </c>
      <c r="F51" s="77">
        <f>IFERROR(VLOOKUP(B51,'[1]NUM8.1'!$H$3:$L$156,3,FALSE),0)</f>
        <v>0</v>
      </c>
      <c r="G51" s="77">
        <f>IFERROR(VLOOKUP(B51,'[1]NUM8.1'!$H$3:$L$156,4,FALSE),0)</f>
        <v>2</v>
      </c>
      <c r="H51" s="77"/>
      <c r="I51" s="77"/>
      <c r="J51" s="77"/>
      <c r="K51" s="77"/>
      <c r="L51" s="77"/>
      <c r="M51" s="77"/>
      <c r="N51" s="77"/>
      <c r="O51" s="77"/>
      <c r="P51" s="77"/>
      <c r="Q51" s="4">
        <f t="shared" si="49"/>
        <v>2</v>
      </c>
      <c r="R51" s="2"/>
      <c r="S51" s="12">
        <f>IFERROR(VLOOKUP(B51,'[2]DEN8.1'!$H$3:$K$162,3,FALSE),0)</f>
        <v>24</v>
      </c>
      <c r="T51" s="42">
        <f t="shared" si="50"/>
        <v>24</v>
      </c>
      <c r="U51" s="12"/>
      <c r="V51" s="51">
        <f t="shared" si="51"/>
        <v>0</v>
      </c>
      <c r="W51" s="51">
        <f t="shared" si="52"/>
        <v>0</v>
      </c>
      <c r="X51" s="12"/>
      <c r="Y51" s="6"/>
      <c r="Z51" s="77">
        <f>IFERROR(VLOOKUP(B51,'[1]ACT DEN8.1'!$H$3:$L$128,2,FALSE),0)</f>
        <v>0</v>
      </c>
      <c r="AA51" s="77">
        <f>IFERROR(VLOOKUP(B51,'[1]ACT DEN8.1'!$H$3:$L$128,3,FALSE),0)</f>
        <v>0</v>
      </c>
      <c r="AB51" s="77">
        <f>IFERROR(VLOOKUP(B51,'[1]ACT DEN8.1'!$H$3:$L$128,4,FALSE),0)</f>
        <v>0</v>
      </c>
      <c r="AC51" s="77"/>
      <c r="AD51" s="77"/>
      <c r="AE51" s="77"/>
      <c r="AF51" s="77"/>
      <c r="AG51" s="77"/>
      <c r="AH51" s="77"/>
      <c r="AI51" s="77"/>
      <c r="AJ51" s="77"/>
      <c r="AK51" s="77"/>
      <c r="AL51" s="4">
        <f t="shared" si="16"/>
        <v>0</v>
      </c>
      <c r="AM51" s="77">
        <f>IFERROR(VLOOKUP(B51,'[1]ACT DEN8.1'!$AA$3:$AE$86,2,FALSE),0)</f>
        <v>0</v>
      </c>
      <c r="AN51" s="77">
        <f>IFERROR(VLOOKUP(B51,'[1]ACT DEN8.1'!$AA$3:$AE$86,3,FALSE),0)</f>
        <v>0</v>
      </c>
      <c r="AO51" s="77">
        <f>IFERROR(VLOOKUP(B51,'[1]ACT DEN8.1'!$AA$3:$AE$86,4,FALSE),0)</f>
        <v>0</v>
      </c>
      <c r="AP51" s="77"/>
      <c r="AQ51" s="77"/>
      <c r="AR51" s="77"/>
      <c r="AS51" s="77"/>
      <c r="AT51" s="77"/>
      <c r="AU51" s="77"/>
      <c r="AV51" s="77"/>
      <c r="AW51" s="77"/>
      <c r="AX51" s="77"/>
      <c r="AY51" s="4">
        <f t="shared" si="5"/>
        <v>0</v>
      </c>
    </row>
    <row r="52" spans="1:51" s="54" customFormat="1" ht="15" thickBot="1" x14ac:dyDescent="0.25">
      <c r="A52" s="1" t="s">
        <v>87</v>
      </c>
      <c r="B52" s="112" t="s">
        <v>76</v>
      </c>
      <c r="C52" s="53"/>
      <c r="D52" s="74"/>
      <c r="E52" s="77">
        <f>IFERROR(VLOOKUP(B52,'[1]NUM8.1'!$H$3:$L$156,2,FALSE),0)</f>
        <v>2</v>
      </c>
      <c r="F52" s="77">
        <f>IFERROR(VLOOKUP(B52,'[1]NUM8.1'!$H$3:$L$156,3,FALSE),0)</f>
        <v>0</v>
      </c>
      <c r="G52" s="77">
        <f>IFERROR(VLOOKUP(B52,'[1]NUM8.1'!$H$3:$L$156,4,FALSE),0)</f>
        <v>2</v>
      </c>
      <c r="H52" s="77"/>
      <c r="I52" s="77"/>
      <c r="J52" s="77"/>
      <c r="K52" s="77"/>
      <c r="L52" s="77"/>
      <c r="M52" s="77"/>
      <c r="N52" s="77"/>
      <c r="O52" s="77"/>
      <c r="P52" s="77"/>
      <c r="Q52" s="4">
        <f t="shared" si="49"/>
        <v>4</v>
      </c>
      <c r="R52" s="2"/>
      <c r="S52" s="12">
        <f>IFERROR(VLOOKUP(B52,'[2]DEN8.1'!$H$3:$K$162,3,FALSE),0)</f>
        <v>20</v>
      </c>
      <c r="T52" s="42">
        <f t="shared" si="50"/>
        <v>19</v>
      </c>
      <c r="U52" s="12"/>
      <c r="V52" s="51">
        <f t="shared" si="51"/>
        <v>0</v>
      </c>
      <c r="W52" s="51">
        <f t="shared" si="52"/>
        <v>0</v>
      </c>
      <c r="X52" s="12"/>
      <c r="Y52" s="6"/>
      <c r="Z52" s="77">
        <f>IFERROR(VLOOKUP(B52,'[1]ACT DEN8.1'!$H$3:$L$128,2,FALSE),0)</f>
        <v>0</v>
      </c>
      <c r="AA52" s="77">
        <f>IFERROR(VLOOKUP(B52,'[1]ACT DEN8.1'!$H$3:$L$128,3,FALSE),0)</f>
        <v>0</v>
      </c>
      <c r="AB52" s="77">
        <f>IFERROR(VLOOKUP(B52,'[1]ACT DEN8.1'!$H$3:$L$128,4,FALSE),0)</f>
        <v>0</v>
      </c>
      <c r="AC52" s="77"/>
      <c r="AD52" s="77"/>
      <c r="AE52" s="77"/>
      <c r="AF52" s="77"/>
      <c r="AG52" s="77"/>
      <c r="AH52" s="77"/>
      <c r="AI52" s="77"/>
      <c r="AJ52" s="77"/>
      <c r="AK52" s="77"/>
      <c r="AL52" s="4">
        <f t="shared" si="16"/>
        <v>0</v>
      </c>
      <c r="AM52" s="77">
        <f>IFERROR(VLOOKUP(B52,'[1]ACT DEN8.1'!$AA$3:$AE$86,2,FALSE),0)</f>
        <v>1</v>
      </c>
      <c r="AN52" s="77">
        <f>IFERROR(VLOOKUP(B52,'[1]ACT DEN8.1'!$AA$3:$AE$86,3,FALSE),0)</f>
        <v>0</v>
      </c>
      <c r="AO52" s="77">
        <f>IFERROR(VLOOKUP(B52,'[1]ACT DEN8.1'!$AA$3:$AE$86,4,FALSE),0)</f>
        <v>0</v>
      </c>
      <c r="AP52" s="77"/>
      <c r="AQ52" s="77"/>
      <c r="AR52" s="77"/>
      <c r="AS52" s="77"/>
      <c r="AT52" s="77"/>
      <c r="AU52" s="77"/>
      <c r="AV52" s="77"/>
      <c r="AW52" s="77"/>
      <c r="AX52" s="77"/>
      <c r="AY52" s="4">
        <f t="shared" si="5"/>
        <v>1</v>
      </c>
    </row>
    <row r="53" spans="1:51" s="54" customFormat="1" ht="15" thickBot="1" x14ac:dyDescent="0.25">
      <c r="A53" s="1" t="s">
        <v>87</v>
      </c>
      <c r="B53" s="112" t="s">
        <v>77</v>
      </c>
      <c r="C53" s="53"/>
      <c r="D53" s="74"/>
      <c r="E53" s="77">
        <f>IFERROR(VLOOKUP(B53,'[1]NUM8.1'!$H$3:$L$156,2,FALSE),0)</f>
        <v>3</v>
      </c>
      <c r="F53" s="77">
        <f>IFERROR(VLOOKUP(B53,'[1]NUM8.1'!$H$3:$L$156,3,FALSE),0)</f>
        <v>1</v>
      </c>
      <c r="G53" s="77">
        <f>IFERROR(VLOOKUP(B53,'[1]NUM8.1'!$H$3:$L$156,4,FALSE),0)</f>
        <v>1</v>
      </c>
      <c r="H53" s="77"/>
      <c r="I53" s="77"/>
      <c r="J53" s="77"/>
      <c r="K53" s="77"/>
      <c r="L53" s="77"/>
      <c r="M53" s="77"/>
      <c r="N53" s="77"/>
      <c r="O53" s="77"/>
      <c r="P53" s="77"/>
      <c r="Q53" s="4">
        <f t="shared" si="49"/>
        <v>5</v>
      </c>
      <c r="R53" s="2"/>
      <c r="S53" s="12">
        <f>IFERROR(VLOOKUP(B53,'[2]DEN8.1'!$H$3:$K$162,3,FALSE),0)</f>
        <v>12</v>
      </c>
      <c r="T53" s="42">
        <f t="shared" si="50"/>
        <v>12</v>
      </c>
      <c r="U53" s="12"/>
      <c r="V53" s="51">
        <f t="shared" si="51"/>
        <v>0</v>
      </c>
      <c r="W53" s="51">
        <f t="shared" si="52"/>
        <v>0</v>
      </c>
      <c r="X53" s="12"/>
      <c r="Y53" s="6"/>
      <c r="Z53" s="77">
        <f>IFERROR(VLOOKUP(B53,'[1]ACT DEN8.1'!$H$3:$L$128,2,FALSE),0)</f>
        <v>0</v>
      </c>
      <c r="AA53" s="77">
        <f>IFERROR(VLOOKUP(B53,'[1]ACT DEN8.1'!$H$3:$L$128,3,FALSE),0)</f>
        <v>0</v>
      </c>
      <c r="AB53" s="77">
        <f>IFERROR(VLOOKUP(B53,'[1]ACT DEN8.1'!$H$3:$L$128,4,FALSE),0)</f>
        <v>0</v>
      </c>
      <c r="AC53" s="77"/>
      <c r="AD53" s="77"/>
      <c r="AE53" s="77"/>
      <c r="AF53" s="77"/>
      <c r="AG53" s="77"/>
      <c r="AH53" s="77"/>
      <c r="AI53" s="77"/>
      <c r="AJ53" s="77"/>
      <c r="AK53" s="77"/>
      <c r="AL53" s="4">
        <f t="shared" si="16"/>
        <v>0</v>
      </c>
      <c r="AM53" s="77">
        <f>IFERROR(VLOOKUP(B53,'[1]ACT DEN8.1'!$AA$3:$AE$86,2,FALSE),0)</f>
        <v>0</v>
      </c>
      <c r="AN53" s="77">
        <f>IFERROR(VLOOKUP(B53,'[1]ACT DEN8.1'!$AA$3:$AE$86,3,FALSE),0)</f>
        <v>0</v>
      </c>
      <c r="AO53" s="77">
        <f>IFERROR(VLOOKUP(B53,'[1]ACT DEN8.1'!$AA$3:$AE$86,4,FALSE),0)</f>
        <v>0</v>
      </c>
      <c r="AP53" s="77"/>
      <c r="AQ53" s="77"/>
      <c r="AR53" s="77"/>
      <c r="AS53" s="77"/>
      <c r="AT53" s="77"/>
      <c r="AU53" s="77"/>
      <c r="AV53" s="77"/>
      <c r="AW53" s="77"/>
      <c r="AX53" s="77"/>
      <c r="AY53" s="4">
        <f>SUM(AM53:AX53)</f>
        <v>0</v>
      </c>
    </row>
    <row r="54" spans="1:51" s="54" customFormat="1" ht="15" thickBot="1" x14ac:dyDescent="0.25">
      <c r="A54" s="1" t="s">
        <v>87</v>
      </c>
      <c r="B54" s="112" t="s">
        <v>78</v>
      </c>
      <c r="C54" s="53"/>
      <c r="D54" s="74"/>
      <c r="E54" s="77">
        <f>IFERROR(VLOOKUP(B54,'[1]NUM8.1'!$H$3:$L$156,2,FALSE),0)</f>
        <v>0</v>
      </c>
      <c r="F54" s="77">
        <f>IFERROR(VLOOKUP(B54,'[1]NUM8.1'!$H$3:$L$156,3,FALSE),0)</f>
        <v>0</v>
      </c>
      <c r="G54" s="77">
        <f>IFERROR(VLOOKUP(B54,'[1]NUM8.1'!$H$3:$L$156,4,FALSE),0)</f>
        <v>0</v>
      </c>
      <c r="H54" s="77"/>
      <c r="I54" s="77"/>
      <c r="J54" s="77"/>
      <c r="K54" s="77"/>
      <c r="L54" s="77"/>
      <c r="M54" s="77"/>
      <c r="N54" s="77"/>
      <c r="O54" s="77"/>
      <c r="P54" s="77"/>
      <c r="Q54" s="4">
        <f t="shared" si="49"/>
        <v>0</v>
      </c>
      <c r="R54" s="2"/>
      <c r="S54" s="12">
        <f>IFERROR(VLOOKUP(B54,'[2]DEN8.1'!$H$3:$K$162,3,FALSE),0)</f>
        <v>4</v>
      </c>
      <c r="T54" s="42">
        <f t="shared" si="50"/>
        <v>4</v>
      </c>
      <c r="U54" s="12"/>
      <c r="V54" s="51">
        <f t="shared" si="51"/>
        <v>0</v>
      </c>
      <c r="W54" s="51">
        <f t="shared" si="52"/>
        <v>0</v>
      </c>
      <c r="X54" s="12"/>
      <c r="Y54" s="6"/>
      <c r="Z54" s="77">
        <f>IFERROR(VLOOKUP(B54,'[1]ACT DEN8.1'!$H$3:$L$128,2,FALSE),0)</f>
        <v>0</v>
      </c>
      <c r="AA54" s="77">
        <f>IFERROR(VLOOKUP(B54,'[1]ACT DEN8.1'!$H$3:$L$128,3,FALSE),0)</f>
        <v>0</v>
      </c>
      <c r="AB54" s="77">
        <f>IFERROR(VLOOKUP(B54,'[1]ACT DEN8.1'!$H$3:$L$128,4,FALSE),0)</f>
        <v>0</v>
      </c>
      <c r="AC54" s="77"/>
      <c r="AD54" s="77"/>
      <c r="AE54" s="77"/>
      <c r="AF54" s="77"/>
      <c r="AG54" s="77"/>
      <c r="AH54" s="77"/>
      <c r="AI54" s="77"/>
      <c r="AJ54" s="77"/>
      <c r="AK54" s="77"/>
      <c r="AL54" s="4">
        <f t="shared" si="16"/>
        <v>0</v>
      </c>
      <c r="AM54" s="77">
        <f>IFERROR(VLOOKUP(B54,'[1]ACT DEN8.1'!$AA$3:$AE$86,2,FALSE),0)</f>
        <v>0</v>
      </c>
      <c r="AN54" s="77">
        <f>IFERROR(VLOOKUP(B54,'[1]ACT DEN8.1'!$AA$3:$AE$86,3,FALSE),0)</f>
        <v>0</v>
      </c>
      <c r="AO54" s="77">
        <f>IFERROR(VLOOKUP(B54,'[1]ACT DEN8.1'!$AA$3:$AE$86,4,FALSE),0)</f>
        <v>0</v>
      </c>
      <c r="AP54" s="77"/>
      <c r="AQ54" s="77"/>
      <c r="AR54" s="77"/>
      <c r="AS54" s="77"/>
      <c r="AT54" s="77"/>
      <c r="AU54" s="77"/>
      <c r="AV54" s="77"/>
      <c r="AW54" s="77"/>
      <c r="AX54" s="77"/>
      <c r="AY54" s="4">
        <f t="shared" si="5"/>
        <v>0</v>
      </c>
    </row>
    <row r="55" spans="1:51" s="54" customFormat="1" ht="15" thickBot="1" x14ac:dyDescent="0.25">
      <c r="A55" s="1" t="s">
        <v>87</v>
      </c>
      <c r="B55" s="112" t="s">
        <v>79</v>
      </c>
      <c r="C55" s="53"/>
      <c r="D55" s="74"/>
      <c r="E55" s="77">
        <f>IFERROR(VLOOKUP(B55,'[1]NUM8.1'!$H$3:$L$156,2,FALSE),0)</f>
        <v>0</v>
      </c>
      <c r="F55" s="77">
        <f>IFERROR(VLOOKUP(B55,'[1]NUM8.1'!$H$3:$L$156,3,FALSE),0)</f>
        <v>0</v>
      </c>
      <c r="G55" s="77">
        <f>IFERROR(VLOOKUP(B55,'[1]NUM8.1'!$H$3:$L$156,4,FALSE),0)</f>
        <v>6</v>
      </c>
      <c r="H55" s="77"/>
      <c r="I55" s="77"/>
      <c r="J55" s="77"/>
      <c r="K55" s="77"/>
      <c r="L55" s="77"/>
      <c r="M55" s="77"/>
      <c r="N55" s="77"/>
      <c r="O55" s="77"/>
      <c r="P55" s="77"/>
      <c r="Q55" s="4">
        <f t="shared" si="49"/>
        <v>6</v>
      </c>
      <c r="R55" s="2"/>
      <c r="S55" s="12">
        <f>IFERROR(VLOOKUP(B55,'[2]DEN8.1'!$H$3:$K$162,3,FALSE),0)</f>
        <v>12</v>
      </c>
      <c r="T55" s="42">
        <f t="shared" si="50"/>
        <v>12</v>
      </c>
      <c r="U55" s="12"/>
      <c r="V55" s="51">
        <f t="shared" si="51"/>
        <v>0</v>
      </c>
      <c r="W55" s="51">
        <f t="shared" si="52"/>
        <v>0</v>
      </c>
      <c r="X55" s="12"/>
      <c r="Y55" s="6"/>
      <c r="Z55" s="77">
        <f>IFERROR(VLOOKUP(B55,'[1]ACT DEN8.1'!$H$3:$L$128,2,FALSE),0)</f>
        <v>0</v>
      </c>
      <c r="AA55" s="77">
        <f>IFERROR(VLOOKUP(B55,'[1]ACT DEN8.1'!$H$3:$L$128,3,FALSE),0)</f>
        <v>0</v>
      </c>
      <c r="AB55" s="77">
        <f>IFERROR(VLOOKUP(B55,'[1]ACT DEN8.1'!$H$3:$L$128,4,FALSE),0)</f>
        <v>0</v>
      </c>
      <c r="AC55" s="77"/>
      <c r="AD55" s="77"/>
      <c r="AE55" s="77"/>
      <c r="AF55" s="77"/>
      <c r="AG55" s="77"/>
      <c r="AH55" s="77"/>
      <c r="AI55" s="77"/>
      <c r="AJ55" s="77"/>
      <c r="AK55" s="77"/>
      <c r="AL55" s="4">
        <f t="shared" si="16"/>
        <v>0</v>
      </c>
      <c r="AM55" s="77">
        <f>IFERROR(VLOOKUP(B55,'[1]ACT DEN8.1'!$AA$3:$AE$86,2,FALSE),0)</f>
        <v>0</v>
      </c>
      <c r="AN55" s="77">
        <f>IFERROR(VLOOKUP(B55,'[1]ACT DEN8.1'!$AA$3:$AE$86,3,FALSE),0)</f>
        <v>0</v>
      </c>
      <c r="AO55" s="77">
        <f>IFERROR(VLOOKUP(B55,'[1]ACT DEN8.1'!$AA$3:$AE$86,4,FALSE),0)</f>
        <v>0</v>
      </c>
      <c r="AP55" s="77"/>
      <c r="AQ55" s="77"/>
      <c r="AR55" s="77"/>
      <c r="AS55" s="77"/>
      <c r="AT55" s="77"/>
      <c r="AU55" s="77"/>
      <c r="AV55" s="77"/>
      <c r="AW55" s="77"/>
      <c r="AX55" s="77"/>
      <c r="AY55" s="4">
        <f>SUM(AM55:AX55)</f>
        <v>0</v>
      </c>
    </row>
    <row r="56" spans="1:51" s="54" customFormat="1" ht="15" thickBot="1" x14ac:dyDescent="0.25">
      <c r="A56" s="1" t="s">
        <v>87</v>
      </c>
      <c r="B56" s="112" t="s">
        <v>80</v>
      </c>
      <c r="C56" s="53"/>
      <c r="D56" s="74"/>
      <c r="E56" s="77">
        <f>IFERROR(VLOOKUP(B56,'[1]NUM8.1'!$H$3:$L$156,2,FALSE),0)</f>
        <v>11</v>
      </c>
      <c r="F56" s="77">
        <f>IFERROR(VLOOKUP(B56,'[1]NUM8.1'!$H$3:$L$156,3,FALSE),0)</f>
        <v>0</v>
      </c>
      <c r="G56" s="77">
        <f>IFERROR(VLOOKUP(B56,'[1]NUM8.1'!$H$3:$L$156,4,FALSE),0)</f>
        <v>2</v>
      </c>
      <c r="H56" s="77"/>
      <c r="I56" s="77"/>
      <c r="J56" s="77"/>
      <c r="K56" s="77"/>
      <c r="L56" s="77"/>
      <c r="M56" s="77"/>
      <c r="N56" s="77"/>
      <c r="O56" s="77"/>
      <c r="P56" s="77"/>
      <c r="Q56" s="4">
        <f t="shared" si="49"/>
        <v>13</v>
      </c>
      <c r="R56" s="2"/>
      <c r="S56" s="12">
        <f>IFERROR(VLOOKUP(B56,'[2]DEN8.1'!$H$3:$K$162,3,FALSE),0)</f>
        <v>25</v>
      </c>
      <c r="T56" s="42">
        <f t="shared" si="50"/>
        <v>25</v>
      </c>
      <c r="U56" s="12"/>
      <c r="V56" s="51">
        <f t="shared" si="51"/>
        <v>0</v>
      </c>
      <c r="W56" s="51">
        <f t="shared" si="52"/>
        <v>0</v>
      </c>
      <c r="X56" s="12"/>
      <c r="Y56" s="6"/>
      <c r="Z56" s="77">
        <f>IFERROR(VLOOKUP(B56,'[1]ACT DEN8.1'!$H$3:$L$128,2,FALSE),0)</f>
        <v>0</v>
      </c>
      <c r="AA56" s="77">
        <f>IFERROR(VLOOKUP(B56,'[1]ACT DEN8.1'!$H$3:$L$128,3,FALSE),0)</f>
        <v>0</v>
      </c>
      <c r="AB56" s="77">
        <f>IFERROR(VLOOKUP(B56,'[1]ACT DEN8.1'!$H$3:$L$128,4,FALSE),0)</f>
        <v>0</v>
      </c>
      <c r="AC56" s="77"/>
      <c r="AD56" s="77"/>
      <c r="AE56" s="77"/>
      <c r="AF56" s="77"/>
      <c r="AG56" s="77"/>
      <c r="AH56" s="77"/>
      <c r="AI56" s="77"/>
      <c r="AJ56" s="77"/>
      <c r="AK56" s="77"/>
      <c r="AL56" s="4">
        <f t="shared" si="16"/>
        <v>0</v>
      </c>
      <c r="AM56" s="77">
        <f>IFERROR(VLOOKUP(B56,'[1]ACT DEN8.1'!$AA$3:$AE$86,2,FALSE),0)</f>
        <v>0</v>
      </c>
      <c r="AN56" s="77">
        <f>IFERROR(VLOOKUP(B56,'[1]ACT DEN8.1'!$AA$3:$AE$86,3,FALSE),0)</f>
        <v>0</v>
      </c>
      <c r="AO56" s="77">
        <f>IFERROR(VLOOKUP(B56,'[1]ACT DEN8.1'!$AA$3:$AE$86,4,FALSE),0)</f>
        <v>0</v>
      </c>
      <c r="AP56" s="77"/>
      <c r="AQ56" s="77"/>
      <c r="AR56" s="77"/>
      <c r="AS56" s="77"/>
      <c r="AT56" s="77"/>
      <c r="AU56" s="77"/>
      <c r="AV56" s="77"/>
      <c r="AW56" s="77"/>
      <c r="AX56" s="77"/>
      <c r="AY56" s="4">
        <f t="shared" si="5"/>
        <v>0</v>
      </c>
    </row>
    <row r="57" spans="1:51" s="54" customFormat="1" ht="15" thickBot="1" x14ac:dyDescent="0.25">
      <c r="A57" s="1" t="s">
        <v>87</v>
      </c>
      <c r="B57" s="112" t="s">
        <v>81</v>
      </c>
      <c r="C57" s="53"/>
      <c r="D57" s="74"/>
      <c r="E57" s="77">
        <f>IFERROR(VLOOKUP(B57,'[1]NUM8.1'!$H$3:$L$156,2,FALSE),0)</f>
        <v>0</v>
      </c>
      <c r="F57" s="77">
        <f>IFERROR(VLOOKUP(B57,'[1]NUM8.1'!$H$3:$L$156,3,FALSE),0)</f>
        <v>0</v>
      </c>
      <c r="G57" s="77">
        <f>IFERROR(VLOOKUP(B57,'[1]NUM8.1'!$H$3:$L$156,4,FALSE),0)</f>
        <v>0</v>
      </c>
      <c r="H57" s="77"/>
      <c r="I57" s="77"/>
      <c r="J57" s="77"/>
      <c r="K57" s="77"/>
      <c r="L57" s="77"/>
      <c r="M57" s="77"/>
      <c r="N57" s="77"/>
      <c r="O57" s="77"/>
      <c r="P57" s="77"/>
      <c r="Q57" s="4">
        <f t="shared" si="49"/>
        <v>0</v>
      </c>
      <c r="R57" s="2"/>
      <c r="S57" s="12">
        <f>IFERROR(VLOOKUP(B57,'[2]DEN8.1'!$H$3:$K$162,3,FALSE),0)</f>
        <v>7</v>
      </c>
      <c r="T57" s="42">
        <f t="shared" si="50"/>
        <v>7</v>
      </c>
      <c r="U57" s="12"/>
      <c r="V57" s="51">
        <f t="shared" si="51"/>
        <v>0</v>
      </c>
      <c r="W57" s="51">
        <f t="shared" si="52"/>
        <v>0</v>
      </c>
      <c r="X57" s="12"/>
      <c r="Y57" s="6"/>
      <c r="Z57" s="77">
        <f>IFERROR(VLOOKUP(B57,'[1]ACT DEN8.1'!$H$3:$L$128,2,FALSE),0)</f>
        <v>0</v>
      </c>
      <c r="AA57" s="77">
        <f>IFERROR(VLOOKUP(B57,'[1]ACT DEN8.1'!$H$3:$L$128,3,FALSE),0)</f>
        <v>0</v>
      </c>
      <c r="AB57" s="77">
        <f>IFERROR(VLOOKUP(B57,'[1]ACT DEN8.1'!$H$3:$L$128,4,FALSE),0)</f>
        <v>0</v>
      </c>
      <c r="AC57" s="77"/>
      <c r="AD57" s="77"/>
      <c r="AE57" s="77"/>
      <c r="AF57" s="77"/>
      <c r="AG57" s="77"/>
      <c r="AH57" s="77"/>
      <c r="AI57" s="77"/>
      <c r="AJ57" s="77"/>
      <c r="AK57" s="77"/>
      <c r="AL57" s="4">
        <f t="shared" si="16"/>
        <v>0</v>
      </c>
      <c r="AM57" s="77">
        <f>IFERROR(VLOOKUP(B57,'[1]ACT DEN8.1'!$AA$3:$AE$86,2,FALSE),0)</f>
        <v>0</v>
      </c>
      <c r="AN57" s="77">
        <f>IFERROR(VLOOKUP(B57,'[1]ACT DEN8.1'!$AA$3:$AE$86,3,FALSE),0)</f>
        <v>0</v>
      </c>
      <c r="AO57" s="77">
        <f>IFERROR(VLOOKUP(B57,'[1]ACT DEN8.1'!$AA$3:$AE$86,4,FALSE),0)</f>
        <v>0</v>
      </c>
      <c r="AP57" s="77"/>
      <c r="AQ57" s="77"/>
      <c r="AR57" s="77"/>
      <c r="AS57" s="77"/>
      <c r="AT57" s="77"/>
      <c r="AU57" s="77"/>
      <c r="AV57" s="77"/>
      <c r="AW57" s="77"/>
      <c r="AX57" s="77"/>
      <c r="AY57" s="4">
        <f t="shared" si="5"/>
        <v>0</v>
      </c>
    </row>
    <row r="58" spans="1:51" s="54" customFormat="1" ht="15" thickBot="1" x14ac:dyDescent="0.25">
      <c r="A58" s="1" t="s">
        <v>87</v>
      </c>
      <c r="B58" s="112" t="s">
        <v>82</v>
      </c>
      <c r="C58" s="53"/>
      <c r="D58" s="74"/>
      <c r="E58" s="77">
        <f>IFERROR(VLOOKUP(B58,'[1]NUM8.1'!$H$3:$L$156,2,FALSE),0)</f>
        <v>2</v>
      </c>
      <c r="F58" s="77">
        <f>IFERROR(VLOOKUP(B58,'[1]NUM8.1'!$H$3:$L$156,3,FALSE),0)</f>
        <v>1</v>
      </c>
      <c r="G58" s="77">
        <f>IFERROR(VLOOKUP(B58,'[1]NUM8.1'!$H$3:$L$156,4,FALSE),0)</f>
        <v>0</v>
      </c>
      <c r="H58" s="77"/>
      <c r="I58" s="77"/>
      <c r="J58" s="77"/>
      <c r="K58" s="77"/>
      <c r="L58" s="77"/>
      <c r="M58" s="77"/>
      <c r="N58" s="77"/>
      <c r="O58" s="77"/>
      <c r="P58" s="77"/>
      <c r="Q58" s="4">
        <f t="shared" si="49"/>
        <v>3</v>
      </c>
      <c r="R58" s="2"/>
      <c r="S58" s="12">
        <f>IFERROR(VLOOKUP(B58,'[2]DEN8.1'!$H$3:$K$162,3,FALSE),0)</f>
        <v>39</v>
      </c>
      <c r="T58" s="42">
        <f t="shared" si="50"/>
        <v>39</v>
      </c>
      <c r="U58" s="12"/>
      <c r="V58" s="51">
        <f t="shared" si="51"/>
        <v>0</v>
      </c>
      <c r="W58" s="51">
        <f t="shared" si="52"/>
        <v>0</v>
      </c>
      <c r="X58" s="12"/>
      <c r="Y58" s="6"/>
      <c r="Z58" s="77">
        <f>IFERROR(VLOOKUP(B58,'[1]ACT DEN8.1'!$H$3:$L$128,2,FALSE),0)</f>
        <v>0</v>
      </c>
      <c r="AA58" s="77">
        <f>IFERROR(VLOOKUP(B58,'[1]ACT DEN8.1'!$H$3:$L$128,3,FALSE),0)</f>
        <v>0</v>
      </c>
      <c r="AB58" s="77">
        <f>IFERROR(VLOOKUP(B58,'[1]ACT DEN8.1'!$H$3:$L$128,4,FALSE),0)</f>
        <v>0</v>
      </c>
      <c r="AC58" s="77"/>
      <c r="AD58" s="77"/>
      <c r="AE58" s="77"/>
      <c r="AF58" s="77"/>
      <c r="AG58" s="77"/>
      <c r="AH58" s="77"/>
      <c r="AI58" s="77"/>
      <c r="AJ58" s="77"/>
      <c r="AK58" s="77"/>
      <c r="AL58" s="4">
        <f t="shared" si="16"/>
        <v>0</v>
      </c>
      <c r="AM58" s="77">
        <f>IFERROR(VLOOKUP(B58,'[1]ACT DEN8.1'!$AA$3:$AE$86,2,FALSE),0)</f>
        <v>0</v>
      </c>
      <c r="AN58" s="77">
        <f>IFERROR(VLOOKUP(B58,'[1]ACT DEN8.1'!$AA$3:$AE$86,3,FALSE),0)</f>
        <v>0</v>
      </c>
      <c r="AO58" s="77">
        <f>IFERROR(VLOOKUP(B58,'[1]ACT DEN8.1'!$AA$3:$AE$86,4,FALSE),0)</f>
        <v>0</v>
      </c>
      <c r="AP58" s="77"/>
      <c r="AQ58" s="77"/>
      <c r="AR58" s="77"/>
      <c r="AS58" s="77"/>
      <c r="AT58" s="77"/>
      <c r="AU58" s="77"/>
      <c r="AV58" s="77"/>
      <c r="AW58" s="77"/>
      <c r="AX58" s="77"/>
      <c r="AY58" s="4">
        <f t="shared" si="5"/>
        <v>0</v>
      </c>
    </row>
    <row r="59" spans="1:51" s="54" customFormat="1" ht="15" thickBot="1" x14ac:dyDescent="0.25">
      <c r="A59" s="1" t="s">
        <v>87</v>
      </c>
      <c r="B59" s="112" t="s">
        <v>83</v>
      </c>
      <c r="C59" s="53"/>
      <c r="D59" s="74"/>
      <c r="E59" s="77">
        <f>IFERROR(VLOOKUP(B59,'[1]NUM8.1'!$H$3:$L$156,2,FALSE),0)</f>
        <v>5</v>
      </c>
      <c r="F59" s="77">
        <f>IFERROR(VLOOKUP(B59,'[1]NUM8.1'!$H$3:$L$156,3,FALSE),0)</f>
        <v>4</v>
      </c>
      <c r="G59" s="77">
        <f>IFERROR(VLOOKUP(B59,'[1]NUM8.1'!$H$3:$L$156,4,FALSE),0)</f>
        <v>0</v>
      </c>
      <c r="H59" s="77"/>
      <c r="I59" s="77"/>
      <c r="J59" s="77"/>
      <c r="K59" s="77"/>
      <c r="L59" s="77"/>
      <c r="M59" s="77"/>
      <c r="N59" s="77"/>
      <c r="O59" s="77"/>
      <c r="P59" s="77"/>
      <c r="Q59" s="4">
        <f t="shared" si="49"/>
        <v>9</v>
      </c>
      <c r="R59" s="2"/>
      <c r="S59" s="12">
        <f>IFERROR(VLOOKUP(B59,'[2]DEN8.1'!$H$3:$K$162,3,FALSE),0)</f>
        <v>9</v>
      </c>
      <c r="T59" s="42">
        <f t="shared" si="50"/>
        <v>9</v>
      </c>
      <c r="U59" s="12"/>
      <c r="V59" s="51">
        <f t="shared" si="51"/>
        <v>0</v>
      </c>
      <c r="W59" s="51">
        <f t="shared" si="52"/>
        <v>0</v>
      </c>
      <c r="X59" s="12"/>
      <c r="Y59" s="6"/>
      <c r="Z59" s="77">
        <f>IFERROR(VLOOKUP(B59,'[1]ACT DEN8.1'!$H$3:$L$128,2,FALSE),0)</f>
        <v>0</v>
      </c>
      <c r="AA59" s="77">
        <f>IFERROR(VLOOKUP(B59,'[1]ACT DEN8.1'!$H$3:$L$128,3,FALSE),0)</f>
        <v>0</v>
      </c>
      <c r="AB59" s="77">
        <f>IFERROR(VLOOKUP(B59,'[1]ACT DEN8.1'!$H$3:$L$128,4,FALSE),0)</f>
        <v>0</v>
      </c>
      <c r="AC59" s="77"/>
      <c r="AD59" s="77"/>
      <c r="AE59" s="77"/>
      <c r="AF59" s="77"/>
      <c r="AG59" s="77"/>
      <c r="AH59" s="77"/>
      <c r="AI59" s="77"/>
      <c r="AJ59" s="77"/>
      <c r="AK59" s="77"/>
      <c r="AL59" s="4">
        <f t="shared" si="16"/>
        <v>0</v>
      </c>
      <c r="AM59" s="77">
        <f>IFERROR(VLOOKUP(B59,'[1]ACT DEN8.1'!$AA$3:$AE$86,2,FALSE),0)</f>
        <v>0</v>
      </c>
      <c r="AN59" s="77">
        <f>IFERROR(VLOOKUP(B59,'[1]ACT DEN8.1'!$AA$3:$AE$86,3,FALSE),0)</f>
        <v>0</v>
      </c>
      <c r="AO59" s="77">
        <f>IFERROR(VLOOKUP(B59,'[1]ACT DEN8.1'!$AA$3:$AE$86,4,FALSE),0)</f>
        <v>0</v>
      </c>
      <c r="AP59" s="77"/>
      <c r="AQ59" s="77"/>
      <c r="AR59" s="77"/>
      <c r="AS59" s="77"/>
      <c r="AT59" s="77"/>
      <c r="AU59" s="77"/>
      <c r="AV59" s="77"/>
      <c r="AW59" s="77"/>
      <c r="AX59" s="77"/>
      <c r="AY59" s="4">
        <f t="shared" si="5"/>
        <v>0</v>
      </c>
    </row>
    <row r="60" spans="1:51" s="54" customFormat="1" ht="15" thickBot="1" x14ac:dyDescent="0.25">
      <c r="A60" s="1" t="s">
        <v>87</v>
      </c>
      <c r="B60" s="112" t="s">
        <v>84</v>
      </c>
      <c r="C60" s="53"/>
      <c r="D60" s="74"/>
      <c r="E60" s="77">
        <f>IFERROR(VLOOKUP(B60,'[1]NUM8.1'!$H$3:$L$156,2,FALSE),0)</f>
        <v>0</v>
      </c>
      <c r="F60" s="77">
        <f>IFERROR(VLOOKUP(B60,'[1]NUM8.1'!$H$3:$L$156,3,FALSE),0)</f>
        <v>2</v>
      </c>
      <c r="G60" s="77">
        <f>IFERROR(VLOOKUP(B60,'[1]NUM8.1'!$H$3:$L$156,4,FALSE),0)</f>
        <v>18</v>
      </c>
      <c r="H60" s="77"/>
      <c r="I60" s="77"/>
      <c r="J60" s="77"/>
      <c r="K60" s="77"/>
      <c r="L60" s="77"/>
      <c r="M60" s="77"/>
      <c r="N60" s="77"/>
      <c r="O60" s="77"/>
      <c r="P60" s="77"/>
      <c r="Q60" s="4">
        <f>SUM(E60:P60)</f>
        <v>20</v>
      </c>
      <c r="R60" s="2"/>
      <c r="S60" s="12">
        <f>IFERROR(VLOOKUP(B60,'[2]DEN8.1'!$H$3:$K$162,3,FALSE),0)</f>
        <v>31</v>
      </c>
      <c r="T60" s="42">
        <f t="shared" si="50"/>
        <v>31</v>
      </c>
      <c r="U60" s="12"/>
      <c r="V60" s="51">
        <f t="shared" si="51"/>
        <v>0</v>
      </c>
      <c r="W60" s="51">
        <f t="shared" si="52"/>
        <v>0</v>
      </c>
      <c r="X60" s="12"/>
      <c r="Y60" s="6"/>
      <c r="Z60" s="77">
        <f>IFERROR(VLOOKUP(B60,'[1]ACT DEN8.1'!$H$3:$L$128,2,FALSE),0)</f>
        <v>0</v>
      </c>
      <c r="AA60" s="77">
        <f>IFERROR(VLOOKUP(B60,'[1]ACT DEN8.1'!$H$3:$L$128,3,FALSE),0)</f>
        <v>0</v>
      </c>
      <c r="AB60" s="77">
        <f>IFERROR(VLOOKUP(B60,'[1]ACT DEN8.1'!$H$3:$L$128,4,FALSE),0)</f>
        <v>0</v>
      </c>
      <c r="AC60" s="77"/>
      <c r="AD60" s="77"/>
      <c r="AE60" s="77"/>
      <c r="AF60" s="77"/>
      <c r="AG60" s="77"/>
      <c r="AH60" s="77"/>
      <c r="AI60" s="77"/>
      <c r="AJ60" s="77"/>
      <c r="AK60" s="77"/>
      <c r="AL60" s="4">
        <f t="shared" si="16"/>
        <v>0</v>
      </c>
      <c r="AM60" s="77">
        <f>IFERROR(VLOOKUP(B60,'[1]ACT DEN8.1'!$AA$3:$AE$86,2,FALSE),0)</f>
        <v>0</v>
      </c>
      <c r="AN60" s="77">
        <f>IFERROR(VLOOKUP(B60,'[1]ACT DEN8.1'!$AA$3:$AE$86,3,FALSE),0)</f>
        <v>0</v>
      </c>
      <c r="AO60" s="77">
        <f>IFERROR(VLOOKUP(B60,'[1]ACT DEN8.1'!$AA$3:$AE$86,4,FALSE),0)</f>
        <v>0</v>
      </c>
      <c r="AP60" s="77"/>
      <c r="AQ60" s="77"/>
      <c r="AR60" s="77"/>
      <c r="AS60" s="77"/>
      <c r="AT60" s="77"/>
      <c r="AU60" s="77"/>
      <c r="AV60" s="77"/>
      <c r="AW60" s="77"/>
      <c r="AX60" s="77"/>
      <c r="AY60" s="4">
        <f t="shared" si="5"/>
        <v>0</v>
      </c>
    </row>
    <row r="61" spans="1:51" s="54" customFormat="1" ht="15" thickBot="1" x14ac:dyDescent="0.25">
      <c r="A61" s="1" t="s">
        <v>87</v>
      </c>
      <c r="B61" s="112" t="s">
        <v>85</v>
      </c>
      <c r="C61" s="53"/>
      <c r="D61" s="74"/>
      <c r="E61" s="77">
        <f>IFERROR(VLOOKUP(B61,'[1]NUM8.1'!$H$3:$L$156,2,FALSE),0)</f>
        <v>0</v>
      </c>
      <c r="F61" s="77">
        <f>IFERROR(VLOOKUP(B61,'[1]NUM8.1'!$H$3:$L$156,3,FALSE),0)</f>
        <v>0</v>
      </c>
      <c r="G61" s="77">
        <f>IFERROR(VLOOKUP(B61,'[1]NUM8.1'!$H$3:$L$156,4,FALSE),0)</f>
        <v>0</v>
      </c>
      <c r="H61" s="77"/>
      <c r="I61" s="77"/>
      <c r="J61" s="77"/>
      <c r="K61" s="77"/>
      <c r="L61" s="77"/>
      <c r="M61" s="77"/>
      <c r="N61" s="77"/>
      <c r="O61" s="77"/>
      <c r="P61" s="77"/>
      <c r="Q61" s="4">
        <f>SUM(E61:P61)</f>
        <v>0</v>
      </c>
      <c r="R61" s="2"/>
      <c r="S61" s="12">
        <f>IFERROR(VLOOKUP(B61,'[2]DEN8.1'!$H$3:$K$162,3,FALSE),0)</f>
        <v>10</v>
      </c>
      <c r="T61" s="42">
        <f t="shared" si="50"/>
        <v>11</v>
      </c>
      <c r="U61" s="12"/>
      <c r="V61" s="51">
        <f t="shared" si="51"/>
        <v>0</v>
      </c>
      <c r="W61" s="51">
        <f t="shared" si="52"/>
        <v>0</v>
      </c>
      <c r="X61" s="12"/>
      <c r="Y61" s="6"/>
      <c r="Z61" s="77">
        <f>IFERROR(VLOOKUP(B61,'[1]ACT DEN8.1'!$H$3:$L$128,2,FALSE),0)</f>
        <v>1</v>
      </c>
      <c r="AA61" s="77">
        <f>IFERROR(VLOOKUP(B61,'[1]ACT DEN8.1'!$H$3:$L$128,3,FALSE),0)</f>
        <v>0</v>
      </c>
      <c r="AB61" s="77">
        <f>IFERROR(VLOOKUP(B61,'[1]ACT DEN8.1'!$H$3:$L$128,4,FALSE),0)</f>
        <v>0</v>
      </c>
      <c r="AC61" s="77"/>
      <c r="AD61" s="77"/>
      <c r="AE61" s="77"/>
      <c r="AF61" s="77"/>
      <c r="AG61" s="77"/>
      <c r="AH61" s="77"/>
      <c r="AI61" s="77"/>
      <c r="AJ61" s="77"/>
      <c r="AK61" s="77"/>
      <c r="AL61" s="4">
        <f t="shared" si="16"/>
        <v>1</v>
      </c>
      <c r="AM61" s="77">
        <f>IFERROR(VLOOKUP(B61,'[1]ACT DEN8.1'!$AA$3:$AE$86,2,FALSE),0)</f>
        <v>0</v>
      </c>
      <c r="AN61" s="77">
        <f>IFERROR(VLOOKUP(B61,'[1]ACT DEN8.1'!$AA$3:$AE$86,3,FALSE),0)</f>
        <v>0</v>
      </c>
      <c r="AO61" s="77">
        <f>IFERROR(VLOOKUP(B61,'[1]ACT DEN8.1'!$AA$3:$AE$86,4,FALSE),0)</f>
        <v>0</v>
      </c>
      <c r="AP61" s="77"/>
      <c r="AQ61" s="77"/>
      <c r="AR61" s="77"/>
      <c r="AS61" s="77"/>
      <c r="AT61" s="77"/>
      <c r="AU61" s="77"/>
      <c r="AV61" s="77"/>
      <c r="AW61" s="77"/>
      <c r="AX61" s="77"/>
      <c r="AY61" s="4">
        <f t="shared" si="5"/>
        <v>0</v>
      </c>
    </row>
    <row r="62" spans="1:51" s="54" customFormat="1" ht="15" thickBot="1" x14ac:dyDescent="0.25">
      <c r="A62" s="1" t="s">
        <v>87</v>
      </c>
      <c r="B62" s="112" t="s">
        <v>86</v>
      </c>
      <c r="C62" s="53"/>
      <c r="D62" s="74"/>
      <c r="E62" s="77">
        <f>IFERROR(VLOOKUP(B62,'[1]NUM8.1'!$H$3:$L$156,2,FALSE),0)</f>
        <v>0</v>
      </c>
      <c r="F62" s="77">
        <f>IFERROR(VLOOKUP(B62,'[1]NUM8.1'!$H$3:$L$156,3,FALSE),0)</f>
        <v>1</v>
      </c>
      <c r="G62" s="77">
        <f>IFERROR(VLOOKUP(B62,'[1]NUM8.1'!$H$3:$L$156,4,FALSE),0)</f>
        <v>1</v>
      </c>
      <c r="H62" s="77"/>
      <c r="I62" s="77"/>
      <c r="J62" s="77"/>
      <c r="K62" s="77"/>
      <c r="L62" s="77"/>
      <c r="M62" s="77"/>
      <c r="N62" s="77"/>
      <c r="O62" s="77"/>
      <c r="P62" s="77"/>
      <c r="Q62" s="4">
        <f t="shared" si="49"/>
        <v>2</v>
      </c>
      <c r="R62" s="2"/>
      <c r="S62" s="12">
        <f>IFERROR(VLOOKUP(B62,'[2]DEN8.1'!$H$3:$K$162,3,FALSE),0)</f>
        <v>14</v>
      </c>
      <c r="T62" s="42">
        <f t="shared" si="50"/>
        <v>14</v>
      </c>
      <c r="U62" s="12"/>
      <c r="V62" s="51">
        <f t="shared" si="51"/>
        <v>0</v>
      </c>
      <c r="W62" s="51">
        <f t="shared" si="52"/>
        <v>0</v>
      </c>
      <c r="X62" s="12"/>
      <c r="Y62" s="6"/>
      <c r="Z62" s="77">
        <f>IFERROR(VLOOKUP(B62,'[1]ACT DEN8.1'!$H$3:$L$128,2,FALSE),0)</f>
        <v>0</v>
      </c>
      <c r="AA62" s="77">
        <f>IFERROR(VLOOKUP(B62,'[1]ACT DEN8.1'!$H$3:$L$128,3,FALSE),0)</f>
        <v>0</v>
      </c>
      <c r="AB62" s="77">
        <f>IFERROR(VLOOKUP(B62,'[1]ACT DEN8.1'!$H$3:$L$128,4,FALSE),0)</f>
        <v>0</v>
      </c>
      <c r="AC62" s="77"/>
      <c r="AD62" s="77"/>
      <c r="AE62" s="77"/>
      <c r="AF62" s="77"/>
      <c r="AG62" s="77"/>
      <c r="AH62" s="77"/>
      <c r="AI62" s="77"/>
      <c r="AJ62" s="77"/>
      <c r="AK62" s="77"/>
      <c r="AL62" s="4">
        <f t="shared" si="16"/>
        <v>0</v>
      </c>
      <c r="AM62" s="77">
        <f>IFERROR(VLOOKUP(B62,'[1]ACT DEN8.1'!$AA$3:$AE$86,2,FALSE),0)</f>
        <v>0</v>
      </c>
      <c r="AN62" s="77">
        <f>IFERROR(VLOOKUP(B62,'[1]ACT DEN8.1'!$AA$3:$AE$86,3,FALSE),0)</f>
        <v>0</v>
      </c>
      <c r="AO62" s="77">
        <f>IFERROR(VLOOKUP(B62,'[1]ACT DEN8.1'!$AA$3:$AE$86,4,FALSE),0)</f>
        <v>0</v>
      </c>
      <c r="AP62" s="77"/>
      <c r="AQ62" s="77"/>
      <c r="AR62" s="77"/>
      <c r="AS62" s="77"/>
      <c r="AT62" s="77"/>
      <c r="AU62" s="77"/>
      <c r="AV62" s="77"/>
      <c r="AW62" s="77"/>
      <c r="AX62" s="77"/>
      <c r="AY62" s="4">
        <f t="shared" si="5"/>
        <v>0</v>
      </c>
    </row>
    <row r="63" spans="1:51" s="54" customFormat="1" ht="15" thickBot="1" x14ac:dyDescent="0.25">
      <c r="A63" s="111" t="s">
        <v>87</v>
      </c>
      <c r="B63" s="112" t="s">
        <v>393</v>
      </c>
      <c r="C63" s="53"/>
      <c r="D63" s="74"/>
      <c r="E63" s="77">
        <f>IFERROR(VLOOKUP(B63,'[1]NUM8.1'!$H$3:$L$156,2,FALSE),0)</f>
        <v>8</v>
      </c>
      <c r="F63" s="77">
        <f>IFERROR(VLOOKUP(B63,'[1]NUM8.1'!$H$3:$L$156,3,FALSE),0)</f>
        <v>0</v>
      </c>
      <c r="G63" s="77">
        <f>IFERROR(VLOOKUP(B63,'[1]NUM8.1'!$H$3:$L$156,4,FALSE),0)</f>
        <v>5</v>
      </c>
      <c r="H63" s="77"/>
      <c r="I63" s="77"/>
      <c r="J63" s="77"/>
      <c r="K63" s="77"/>
      <c r="L63" s="77"/>
      <c r="M63" s="77"/>
      <c r="N63" s="77"/>
      <c r="O63" s="77"/>
      <c r="P63" s="77"/>
      <c r="Q63" s="4">
        <f t="shared" ref="Q63" si="53">SUM(E63:P63)</f>
        <v>13</v>
      </c>
      <c r="R63" s="2"/>
      <c r="S63" s="12">
        <f>IFERROR(VLOOKUP(B63,'[2]DEN8.1'!$H$3:$K$162,3,FALSE),0)</f>
        <v>0</v>
      </c>
      <c r="T63" s="42">
        <f t="shared" si="50"/>
        <v>15</v>
      </c>
      <c r="U63" s="12"/>
      <c r="V63" s="51">
        <f t="shared" si="51"/>
        <v>0</v>
      </c>
      <c r="W63" s="51">
        <f t="shared" si="52"/>
        <v>0</v>
      </c>
      <c r="X63" s="12"/>
      <c r="Y63" s="6"/>
      <c r="Z63" s="77">
        <f>IFERROR(VLOOKUP(B63,'[1]ACT DEN8.1'!$H$3:$L$128,2,FALSE),0)</f>
        <v>0</v>
      </c>
      <c r="AA63" s="77">
        <f>IFERROR(VLOOKUP(B63,'[1]ACT DEN8.1'!$H$3:$L$128,3,FALSE),0)</f>
        <v>10</v>
      </c>
      <c r="AB63" s="77">
        <f>IFERROR(VLOOKUP(B63,'[1]ACT DEN8.1'!$H$3:$L$128,4,FALSE),0)</f>
        <v>5</v>
      </c>
      <c r="AC63" s="77"/>
      <c r="AD63" s="77"/>
      <c r="AE63" s="77"/>
      <c r="AF63" s="77"/>
      <c r="AG63" s="77"/>
      <c r="AH63" s="77"/>
      <c r="AI63" s="77"/>
      <c r="AJ63" s="77"/>
      <c r="AK63" s="77"/>
      <c r="AL63" s="4">
        <f t="shared" ref="AL63" si="54">SUM(Z63:AK63)</f>
        <v>15</v>
      </c>
      <c r="AM63" s="77">
        <f>IFERROR(VLOOKUP(B63,'[1]ACT DEN8.1'!$AA$3:$AE$86,2,FALSE),0)</f>
        <v>0</v>
      </c>
      <c r="AN63" s="77">
        <f>IFERROR(VLOOKUP(B63,'[1]ACT DEN8.1'!$AA$3:$AE$86,3,FALSE),0)</f>
        <v>0</v>
      </c>
      <c r="AO63" s="77">
        <f>IFERROR(VLOOKUP(B63,'[1]ACT DEN8.1'!$AA$3:$AE$86,4,FALSE),0)</f>
        <v>0</v>
      </c>
      <c r="AP63" s="77"/>
      <c r="AQ63" s="77"/>
      <c r="AR63" s="77"/>
      <c r="AS63" s="77"/>
      <c r="AT63" s="77"/>
      <c r="AU63" s="77"/>
      <c r="AV63" s="77"/>
      <c r="AW63" s="77"/>
      <c r="AX63" s="77"/>
      <c r="AY63" s="4">
        <f t="shared" ref="AY63" si="55">SUM(AM63:AX63)</f>
        <v>0</v>
      </c>
    </row>
    <row r="64" spans="1:51" s="54" customFormat="1" ht="15" thickBot="1" x14ac:dyDescent="0.25">
      <c r="A64" s="308" t="s">
        <v>193</v>
      </c>
      <c r="B64" s="309"/>
      <c r="C64" s="181">
        <f>+D64/Metas!L9</f>
        <v>0.14081377847176374</v>
      </c>
      <c r="D64" s="14">
        <f>+Q64/R64</f>
        <v>2.5994223505887582E-2</v>
      </c>
      <c r="E64" s="9">
        <f>SUM(E50:E63)</f>
        <v>32</v>
      </c>
      <c r="F64" s="9">
        <f t="shared" ref="F64:AY64" si="56">SUM(F50:F63)</f>
        <v>17</v>
      </c>
      <c r="G64" s="9">
        <f t="shared" si="56"/>
        <v>68</v>
      </c>
      <c r="H64" s="9">
        <f t="shared" si="56"/>
        <v>0</v>
      </c>
      <c r="I64" s="9">
        <f t="shared" si="56"/>
        <v>0</v>
      </c>
      <c r="J64" s="9">
        <f t="shared" si="56"/>
        <v>0</v>
      </c>
      <c r="K64" s="9">
        <f t="shared" si="56"/>
        <v>0</v>
      </c>
      <c r="L64" s="9">
        <f t="shared" si="56"/>
        <v>0</v>
      </c>
      <c r="M64" s="9">
        <f t="shared" si="56"/>
        <v>0</v>
      </c>
      <c r="N64" s="9">
        <f t="shared" si="56"/>
        <v>0</v>
      </c>
      <c r="O64" s="9">
        <f t="shared" si="56"/>
        <v>0</v>
      </c>
      <c r="P64" s="9">
        <f t="shared" si="56"/>
        <v>0</v>
      </c>
      <c r="Q64" s="9">
        <f t="shared" si="56"/>
        <v>117</v>
      </c>
      <c r="R64" s="10">
        <f>+Y64-S64</f>
        <v>4501</v>
      </c>
      <c r="S64" s="9">
        <f t="shared" si="56"/>
        <v>411</v>
      </c>
      <c r="T64" s="9">
        <f t="shared" si="56"/>
        <v>434</v>
      </c>
      <c r="U64" s="9">
        <f t="shared" si="56"/>
        <v>0</v>
      </c>
      <c r="V64" s="9">
        <f t="shared" si="56"/>
        <v>0</v>
      </c>
      <c r="W64" s="9">
        <f t="shared" si="56"/>
        <v>0</v>
      </c>
      <c r="X64" s="9">
        <f t="shared" si="56"/>
        <v>0</v>
      </c>
      <c r="Y64" s="11">
        <v>4912</v>
      </c>
      <c r="Z64" s="9">
        <f t="shared" si="56"/>
        <v>4</v>
      </c>
      <c r="AA64" s="9">
        <f t="shared" si="56"/>
        <v>10</v>
      </c>
      <c r="AB64" s="9">
        <f t="shared" si="56"/>
        <v>10</v>
      </c>
      <c r="AC64" s="9">
        <f t="shared" si="56"/>
        <v>0</v>
      </c>
      <c r="AD64" s="9">
        <f t="shared" si="56"/>
        <v>0</v>
      </c>
      <c r="AE64" s="9">
        <f t="shared" si="56"/>
        <v>0</v>
      </c>
      <c r="AF64" s="9">
        <f t="shared" si="56"/>
        <v>0</v>
      </c>
      <c r="AG64" s="9">
        <f t="shared" si="56"/>
        <v>0</v>
      </c>
      <c r="AH64" s="9">
        <f t="shared" si="56"/>
        <v>0</v>
      </c>
      <c r="AI64" s="9">
        <f t="shared" si="56"/>
        <v>0</v>
      </c>
      <c r="AJ64" s="9">
        <f t="shared" si="56"/>
        <v>0</v>
      </c>
      <c r="AK64" s="9">
        <f t="shared" si="56"/>
        <v>0</v>
      </c>
      <c r="AL64" s="9">
        <f t="shared" si="56"/>
        <v>24</v>
      </c>
      <c r="AM64" s="9">
        <f t="shared" si="56"/>
        <v>1</v>
      </c>
      <c r="AN64" s="9">
        <f t="shared" si="56"/>
        <v>0</v>
      </c>
      <c r="AO64" s="9">
        <f t="shared" si="56"/>
        <v>0</v>
      </c>
      <c r="AP64" s="9">
        <f t="shared" si="56"/>
        <v>0</v>
      </c>
      <c r="AQ64" s="9">
        <f t="shared" si="56"/>
        <v>0</v>
      </c>
      <c r="AR64" s="9">
        <f t="shared" si="56"/>
        <v>0</v>
      </c>
      <c r="AS64" s="9">
        <f t="shared" si="56"/>
        <v>0</v>
      </c>
      <c r="AT64" s="9">
        <f t="shared" si="56"/>
        <v>0</v>
      </c>
      <c r="AU64" s="9">
        <f t="shared" si="56"/>
        <v>0</v>
      </c>
      <c r="AV64" s="9">
        <f t="shared" si="56"/>
        <v>0</v>
      </c>
      <c r="AW64" s="9">
        <f t="shared" si="56"/>
        <v>0</v>
      </c>
      <c r="AX64" s="9">
        <f t="shared" si="56"/>
        <v>0</v>
      </c>
      <c r="AY64" s="9">
        <f t="shared" si="56"/>
        <v>1</v>
      </c>
    </row>
    <row r="65" spans="1:51" s="54" customFormat="1" ht="15" thickBot="1" x14ac:dyDescent="0.25">
      <c r="A65" s="1" t="s">
        <v>98</v>
      </c>
      <c r="B65" s="112" t="s">
        <v>88</v>
      </c>
      <c r="C65" s="53"/>
      <c r="D65" s="74"/>
      <c r="E65" s="77">
        <f>IFERROR(VLOOKUP(B65,'[1]NUM8.1'!$H$3:$L$156,2,FALSE),0)</f>
        <v>7</v>
      </c>
      <c r="F65" s="77">
        <f>IFERROR(VLOOKUP(B65,'[1]NUM8.1'!$H$3:$L$156,3,FALSE),0)</f>
        <v>0</v>
      </c>
      <c r="G65" s="77">
        <f>IFERROR(VLOOKUP(B65,'[1]NUM8.1'!$H$3:$L$156,4,FALSE),0)</f>
        <v>10</v>
      </c>
      <c r="H65" s="77"/>
      <c r="I65" s="77"/>
      <c r="J65" s="77"/>
      <c r="K65" s="77"/>
      <c r="L65" s="77"/>
      <c r="M65" s="77"/>
      <c r="N65" s="77"/>
      <c r="O65" s="77"/>
      <c r="P65" s="77"/>
      <c r="Q65" s="4">
        <f t="shared" ref="Q65:Q74" si="57">SUM(E65:P65)</f>
        <v>17</v>
      </c>
      <c r="R65" s="2"/>
      <c r="S65" s="12">
        <f>IFERROR(VLOOKUP(B65,'[2]DEN8.1'!$H$3:$K$162,3,FALSE),0)</f>
        <v>160</v>
      </c>
      <c r="T65" s="42">
        <f t="shared" ref="T65:T74" si="58">S65+(Z65+AA65+AB65+AC65)-(AM65+AN65+AO65+AP65)</f>
        <v>165</v>
      </c>
      <c r="U65" s="12"/>
      <c r="V65" s="51">
        <f t="shared" ref="V65:V74" si="59">+U65+(AF65)-(AS65)</f>
        <v>0</v>
      </c>
      <c r="W65" s="51">
        <f t="shared" ref="W65:W74" si="60">+U65+(AF65+AG65+AH65+AI65)-(AS65+AT65+AU65+AV65)</f>
        <v>0</v>
      </c>
      <c r="X65" s="12"/>
      <c r="Y65" s="6"/>
      <c r="Z65" s="77">
        <f>IFERROR(VLOOKUP(B65,'[1]ACT DEN8.1'!$H$3:$L$128,2,FALSE),0)</f>
        <v>2</v>
      </c>
      <c r="AA65" s="77">
        <f>IFERROR(VLOOKUP(B65,'[1]ACT DEN8.1'!$H$3:$L$128,3,FALSE),0)</f>
        <v>1</v>
      </c>
      <c r="AB65" s="77">
        <f>IFERROR(VLOOKUP(B65,'[1]ACT DEN8.1'!$H$3:$L$128,4,FALSE),0)</f>
        <v>2</v>
      </c>
      <c r="AC65" s="77"/>
      <c r="AD65" s="77"/>
      <c r="AE65" s="77"/>
      <c r="AF65" s="77"/>
      <c r="AG65" s="77"/>
      <c r="AH65" s="77"/>
      <c r="AI65" s="77"/>
      <c r="AJ65" s="77"/>
      <c r="AK65" s="77"/>
      <c r="AL65" s="4">
        <f t="shared" si="16"/>
        <v>5</v>
      </c>
      <c r="AM65" s="77">
        <f>IFERROR(VLOOKUP(B65,'[1]ACT DEN8.1'!$AA$3:$AE$86,2,FALSE),0)</f>
        <v>0</v>
      </c>
      <c r="AN65" s="77">
        <f>IFERROR(VLOOKUP(B65,'[1]ACT DEN8.1'!$AA$3:$AE$86,3,FALSE),0)</f>
        <v>0</v>
      </c>
      <c r="AO65" s="77">
        <f>IFERROR(VLOOKUP(B65,'[1]ACT DEN8.1'!$AA$3:$AE$86,4,FALSE),0)</f>
        <v>0</v>
      </c>
      <c r="AP65" s="77"/>
      <c r="AQ65" s="77"/>
      <c r="AR65" s="77"/>
      <c r="AS65" s="77"/>
      <c r="AT65" s="77"/>
      <c r="AU65" s="77"/>
      <c r="AV65" s="77"/>
      <c r="AW65" s="77"/>
      <c r="AX65" s="77"/>
      <c r="AY65" s="4">
        <f t="shared" si="5"/>
        <v>0</v>
      </c>
    </row>
    <row r="66" spans="1:51" s="54" customFormat="1" ht="15" thickBot="1" x14ac:dyDescent="0.25">
      <c r="A66" s="1" t="s">
        <v>98</v>
      </c>
      <c r="B66" s="112" t="s">
        <v>89</v>
      </c>
      <c r="C66" s="53"/>
      <c r="D66" s="74"/>
      <c r="E66" s="77">
        <f>IFERROR(VLOOKUP(B66,'[1]NUM8.1'!$H$3:$L$156,2,FALSE),0)</f>
        <v>0</v>
      </c>
      <c r="F66" s="77">
        <f>IFERROR(VLOOKUP(B66,'[1]NUM8.1'!$H$3:$L$156,3,FALSE),0)</f>
        <v>1</v>
      </c>
      <c r="G66" s="77">
        <f>IFERROR(VLOOKUP(B66,'[1]NUM8.1'!$H$3:$L$156,4,FALSE),0)</f>
        <v>8</v>
      </c>
      <c r="H66" s="77"/>
      <c r="I66" s="77"/>
      <c r="J66" s="77"/>
      <c r="K66" s="77"/>
      <c r="L66" s="77"/>
      <c r="M66" s="77"/>
      <c r="N66" s="77"/>
      <c r="O66" s="77"/>
      <c r="P66" s="77"/>
      <c r="Q66" s="4">
        <f t="shared" si="57"/>
        <v>9</v>
      </c>
      <c r="R66" s="2"/>
      <c r="S66" s="12">
        <f>IFERROR(VLOOKUP(B66,'[2]DEN8.1'!$H$3:$K$162,3,FALSE),0)</f>
        <v>45</v>
      </c>
      <c r="T66" s="42">
        <f t="shared" si="58"/>
        <v>45</v>
      </c>
      <c r="U66" s="12"/>
      <c r="V66" s="51">
        <f t="shared" si="59"/>
        <v>0</v>
      </c>
      <c r="W66" s="51">
        <f t="shared" si="60"/>
        <v>0</v>
      </c>
      <c r="X66" s="12"/>
      <c r="Y66" s="6"/>
      <c r="Z66" s="77">
        <f>IFERROR(VLOOKUP(B66,'[1]ACT DEN8.1'!$H$3:$L$128,2,FALSE),0)</f>
        <v>0</v>
      </c>
      <c r="AA66" s="77">
        <f>IFERROR(VLOOKUP(B66,'[1]ACT DEN8.1'!$H$3:$L$128,3,FALSE),0)</f>
        <v>0</v>
      </c>
      <c r="AB66" s="77">
        <f>IFERROR(VLOOKUP(B66,'[1]ACT DEN8.1'!$H$3:$L$128,4,FALSE),0)</f>
        <v>0</v>
      </c>
      <c r="AC66" s="77"/>
      <c r="AD66" s="77"/>
      <c r="AE66" s="77"/>
      <c r="AF66" s="77"/>
      <c r="AG66" s="77"/>
      <c r="AH66" s="77"/>
      <c r="AI66" s="77"/>
      <c r="AJ66" s="77"/>
      <c r="AK66" s="77"/>
      <c r="AL66" s="4">
        <f t="shared" si="16"/>
        <v>0</v>
      </c>
      <c r="AM66" s="77">
        <f>IFERROR(VLOOKUP(B66,'[1]ACT DEN8.1'!$AA$3:$AE$86,2,FALSE),0)</f>
        <v>0</v>
      </c>
      <c r="AN66" s="77">
        <f>IFERROR(VLOOKUP(B66,'[1]ACT DEN8.1'!$AA$3:$AE$86,3,FALSE),0)</f>
        <v>0</v>
      </c>
      <c r="AO66" s="77">
        <f>IFERROR(VLOOKUP(B66,'[1]ACT DEN8.1'!$AA$3:$AE$86,4,FALSE),0)</f>
        <v>0</v>
      </c>
      <c r="AP66" s="77"/>
      <c r="AQ66" s="77"/>
      <c r="AR66" s="77"/>
      <c r="AS66" s="77"/>
      <c r="AT66" s="77"/>
      <c r="AU66" s="77"/>
      <c r="AV66" s="77"/>
      <c r="AW66" s="77"/>
      <c r="AX66" s="77"/>
      <c r="AY66" s="4">
        <f t="shared" si="5"/>
        <v>0</v>
      </c>
    </row>
    <row r="67" spans="1:51" s="54" customFormat="1" ht="15" thickBot="1" x14ac:dyDescent="0.25">
      <c r="A67" s="1" t="s">
        <v>98</v>
      </c>
      <c r="B67" s="112" t="s">
        <v>90</v>
      </c>
      <c r="C67" s="53"/>
      <c r="D67" s="74"/>
      <c r="E67" s="77">
        <f>IFERROR(VLOOKUP(B67,'[1]NUM8.1'!$H$3:$L$156,2,FALSE),0)</f>
        <v>0</v>
      </c>
      <c r="F67" s="77">
        <f>IFERROR(VLOOKUP(B67,'[1]NUM8.1'!$H$3:$L$156,3,FALSE),0)</f>
        <v>0</v>
      </c>
      <c r="G67" s="77">
        <f>IFERROR(VLOOKUP(B67,'[1]NUM8.1'!$H$3:$L$156,4,FALSE),0)</f>
        <v>2</v>
      </c>
      <c r="H67" s="77"/>
      <c r="I67" s="77"/>
      <c r="J67" s="77"/>
      <c r="K67" s="77"/>
      <c r="L67" s="77"/>
      <c r="M67" s="77"/>
      <c r="N67" s="77"/>
      <c r="O67" s="77"/>
      <c r="P67" s="77"/>
      <c r="Q67" s="4">
        <f t="shared" si="57"/>
        <v>2</v>
      </c>
      <c r="R67" s="2"/>
      <c r="S67" s="12">
        <f>IFERROR(VLOOKUP(B67,'[2]DEN8.1'!$H$3:$K$162,3,FALSE),0)</f>
        <v>7</v>
      </c>
      <c r="T67" s="42">
        <f t="shared" si="58"/>
        <v>7</v>
      </c>
      <c r="U67" s="12"/>
      <c r="V67" s="51">
        <f t="shared" si="59"/>
        <v>0</v>
      </c>
      <c r="W67" s="51">
        <f t="shared" si="60"/>
        <v>0</v>
      </c>
      <c r="X67" s="12"/>
      <c r="Y67" s="6"/>
      <c r="Z67" s="77">
        <f>IFERROR(VLOOKUP(B67,'[1]ACT DEN8.1'!$H$3:$L$128,2,FALSE),0)</f>
        <v>0</v>
      </c>
      <c r="AA67" s="77">
        <f>IFERROR(VLOOKUP(B67,'[1]ACT DEN8.1'!$H$3:$L$128,3,FALSE),0)</f>
        <v>0</v>
      </c>
      <c r="AB67" s="77">
        <f>IFERROR(VLOOKUP(B67,'[1]ACT DEN8.1'!$H$3:$L$128,4,FALSE),0)</f>
        <v>0</v>
      </c>
      <c r="AC67" s="77"/>
      <c r="AD67" s="77"/>
      <c r="AE67" s="77"/>
      <c r="AF67" s="77"/>
      <c r="AG67" s="77"/>
      <c r="AH67" s="77"/>
      <c r="AI67" s="77"/>
      <c r="AJ67" s="77"/>
      <c r="AK67" s="77"/>
      <c r="AL67" s="4">
        <f t="shared" si="16"/>
        <v>0</v>
      </c>
      <c r="AM67" s="77">
        <f>IFERROR(VLOOKUP(B67,'[1]ACT DEN8.1'!$AA$3:$AE$86,2,FALSE),0)</f>
        <v>0</v>
      </c>
      <c r="AN67" s="77">
        <f>IFERROR(VLOOKUP(B67,'[1]ACT DEN8.1'!$AA$3:$AE$86,3,FALSE),0)</f>
        <v>0</v>
      </c>
      <c r="AO67" s="77">
        <f>IFERROR(VLOOKUP(B67,'[1]ACT DEN8.1'!$AA$3:$AE$86,4,FALSE),0)</f>
        <v>0</v>
      </c>
      <c r="AP67" s="77"/>
      <c r="AQ67" s="77"/>
      <c r="AR67" s="77"/>
      <c r="AS67" s="77"/>
      <c r="AT67" s="77"/>
      <c r="AU67" s="77"/>
      <c r="AV67" s="77"/>
      <c r="AW67" s="77"/>
      <c r="AX67" s="77"/>
      <c r="AY67" s="4">
        <f t="shared" si="5"/>
        <v>0</v>
      </c>
    </row>
    <row r="68" spans="1:51" s="54" customFormat="1" ht="15" thickBot="1" x14ac:dyDescent="0.25">
      <c r="A68" s="1" t="s">
        <v>98</v>
      </c>
      <c r="B68" s="112" t="s">
        <v>91</v>
      </c>
      <c r="C68" s="53"/>
      <c r="D68" s="74"/>
      <c r="E68" s="77">
        <f>IFERROR(VLOOKUP(B68,'[1]NUM8.1'!$H$3:$L$156,2,FALSE),0)</f>
        <v>0</v>
      </c>
      <c r="F68" s="77">
        <f>IFERROR(VLOOKUP(B68,'[1]NUM8.1'!$H$3:$L$156,3,FALSE),0)</f>
        <v>0</v>
      </c>
      <c r="G68" s="77">
        <f>IFERROR(VLOOKUP(B68,'[1]NUM8.1'!$H$3:$L$156,4,FALSE),0)</f>
        <v>0</v>
      </c>
      <c r="H68" s="77"/>
      <c r="I68" s="77"/>
      <c r="J68" s="77"/>
      <c r="K68" s="77"/>
      <c r="L68" s="77"/>
      <c r="M68" s="77"/>
      <c r="N68" s="77"/>
      <c r="O68" s="77"/>
      <c r="P68" s="77"/>
      <c r="Q68" s="4">
        <f t="shared" si="57"/>
        <v>0</v>
      </c>
      <c r="R68" s="2"/>
      <c r="S68" s="12">
        <f>IFERROR(VLOOKUP(B68,'[2]DEN8.1'!$H$3:$K$162,3,FALSE),0)</f>
        <v>28</v>
      </c>
      <c r="T68" s="42">
        <f t="shared" si="58"/>
        <v>28</v>
      </c>
      <c r="U68" s="12"/>
      <c r="V68" s="51">
        <f t="shared" si="59"/>
        <v>0</v>
      </c>
      <c r="W68" s="51">
        <f t="shared" si="60"/>
        <v>0</v>
      </c>
      <c r="X68" s="12"/>
      <c r="Y68" s="6"/>
      <c r="Z68" s="77">
        <f>IFERROR(VLOOKUP(B68,'[1]ACT DEN8.1'!$H$3:$L$128,2,FALSE),0)</f>
        <v>0</v>
      </c>
      <c r="AA68" s="77">
        <f>IFERROR(VLOOKUP(B68,'[1]ACT DEN8.1'!$H$3:$L$128,3,FALSE),0)</f>
        <v>0</v>
      </c>
      <c r="AB68" s="77">
        <f>IFERROR(VLOOKUP(B68,'[1]ACT DEN8.1'!$H$3:$L$128,4,FALSE),0)</f>
        <v>0</v>
      </c>
      <c r="AC68" s="77"/>
      <c r="AD68" s="77"/>
      <c r="AE68" s="77"/>
      <c r="AF68" s="77"/>
      <c r="AG68" s="77"/>
      <c r="AH68" s="77"/>
      <c r="AI68" s="77"/>
      <c r="AJ68" s="77"/>
      <c r="AK68" s="77"/>
      <c r="AL68" s="4">
        <f t="shared" si="16"/>
        <v>0</v>
      </c>
      <c r="AM68" s="77">
        <f>IFERROR(VLOOKUP(B68,'[1]ACT DEN8.1'!$AA$3:$AE$86,2,FALSE),0)</f>
        <v>0</v>
      </c>
      <c r="AN68" s="77">
        <f>IFERROR(VLOOKUP(B68,'[1]ACT DEN8.1'!$AA$3:$AE$86,3,FALSE),0)</f>
        <v>0</v>
      </c>
      <c r="AO68" s="77">
        <f>IFERROR(VLOOKUP(B68,'[1]ACT DEN8.1'!$AA$3:$AE$86,4,FALSE),0)</f>
        <v>0</v>
      </c>
      <c r="AP68" s="77"/>
      <c r="AQ68" s="77"/>
      <c r="AR68" s="77"/>
      <c r="AS68" s="77"/>
      <c r="AT68" s="77"/>
      <c r="AU68" s="77"/>
      <c r="AV68" s="77"/>
      <c r="AW68" s="77"/>
      <c r="AX68" s="77"/>
      <c r="AY68" s="4">
        <f t="shared" si="5"/>
        <v>0</v>
      </c>
    </row>
    <row r="69" spans="1:51" s="54" customFormat="1" ht="15" thickBot="1" x14ac:dyDescent="0.25">
      <c r="A69" s="1" t="s">
        <v>98</v>
      </c>
      <c r="B69" s="112" t="s">
        <v>92</v>
      </c>
      <c r="C69" s="53"/>
      <c r="D69" s="74"/>
      <c r="E69" s="77">
        <f>IFERROR(VLOOKUP(B69,'[1]NUM8.1'!$H$3:$L$156,2,FALSE),0)</f>
        <v>2</v>
      </c>
      <c r="F69" s="77">
        <f>IFERROR(VLOOKUP(B69,'[1]NUM8.1'!$H$3:$L$156,3,FALSE),0)</f>
        <v>0</v>
      </c>
      <c r="G69" s="77">
        <f>IFERROR(VLOOKUP(B69,'[1]NUM8.1'!$H$3:$L$156,4,FALSE),0)</f>
        <v>0</v>
      </c>
      <c r="H69" s="77"/>
      <c r="I69" s="77"/>
      <c r="J69" s="77"/>
      <c r="K69" s="77"/>
      <c r="L69" s="77"/>
      <c r="M69" s="77"/>
      <c r="N69" s="77"/>
      <c r="O69" s="77"/>
      <c r="P69" s="77"/>
      <c r="Q69" s="4">
        <f t="shared" si="57"/>
        <v>2</v>
      </c>
      <c r="R69" s="2"/>
      <c r="S69" s="12">
        <f>IFERROR(VLOOKUP(B69,'[2]DEN8.1'!$H$3:$K$162,3,FALSE),0)</f>
        <v>12</v>
      </c>
      <c r="T69" s="42">
        <f t="shared" si="58"/>
        <v>12</v>
      </c>
      <c r="U69" s="12"/>
      <c r="V69" s="51">
        <f t="shared" si="59"/>
        <v>0</v>
      </c>
      <c r="W69" s="51">
        <f t="shared" si="60"/>
        <v>0</v>
      </c>
      <c r="X69" s="12"/>
      <c r="Y69" s="6"/>
      <c r="Z69" s="77">
        <f>IFERROR(VLOOKUP(B69,'[1]ACT DEN8.1'!$H$3:$L$128,2,FALSE),0)</f>
        <v>0</v>
      </c>
      <c r="AA69" s="77">
        <f>IFERROR(VLOOKUP(B69,'[1]ACT DEN8.1'!$H$3:$L$128,3,FALSE),0)</f>
        <v>0</v>
      </c>
      <c r="AB69" s="77">
        <f>IFERROR(VLOOKUP(B69,'[1]ACT DEN8.1'!$H$3:$L$128,4,FALSE),0)</f>
        <v>0</v>
      </c>
      <c r="AC69" s="77"/>
      <c r="AD69" s="77"/>
      <c r="AE69" s="77"/>
      <c r="AF69" s="77"/>
      <c r="AG69" s="77"/>
      <c r="AH69" s="77"/>
      <c r="AI69" s="77"/>
      <c r="AJ69" s="77"/>
      <c r="AK69" s="77"/>
      <c r="AL69" s="4">
        <f t="shared" si="16"/>
        <v>0</v>
      </c>
      <c r="AM69" s="77">
        <f>IFERROR(VLOOKUP(B69,'[1]ACT DEN8.1'!$AA$3:$AE$86,2,FALSE),0)</f>
        <v>0</v>
      </c>
      <c r="AN69" s="77">
        <f>IFERROR(VLOOKUP(B69,'[1]ACT DEN8.1'!$AA$3:$AE$86,3,FALSE),0)</f>
        <v>0</v>
      </c>
      <c r="AO69" s="77">
        <f>IFERROR(VLOOKUP(B69,'[1]ACT DEN8.1'!$AA$3:$AE$86,4,FALSE),0)</f>
        <v>0</v>
      </c>
      <c r="AP69" s="77"/>
      <c r="AQ69" s="77"/>
      <c r="AR69" s="77"/>
      <c r="AS69" s="77"/>
      <c r="AT69" s="77"/>
      <c r="AU69" s="77"/>
      <c r="AV69" s="77"/>
      <c r="AW69" s="77"/>
      <c r="AX69" s="77"/>
      <c r="AY69" s="4">
        <f t="shared" si="5"/>
        <v>0</v>
      </c>
    </row>
    <row r="70" spans="1:51" s="54" customFormat="1" ht="15" thickBot="1" x14ac:dyDescent="0.25">
      <c r="A70" s="1" t="s">
        <v>98</v>
      </c>
      <c r="B70" s="112" t="s">
        <v>93</v>
      </c>
      <c r="C70" s="53"/>
      <c r="D70" s="74"/>
      <c r="E70" s="77">
        <f>IFERROR(VLOOKUP(B70,'[1]NUM8.1'!$H$3:$L$156,2,FALSE),0)</f>
        <v>0</v>
      </c>
      <c r="F70" s="77">
        <f>IFERROR(VLOOKUP(B70,'[1]NUM8.1'!$H$3:$L$156,3,FALSE),0)</f>
        <v>0</v>
      </c>
      <c r="G70" s="77">
        <f>IFERROR(VLOOKUP(B70,'[1]NUM8.1'!$H$3:$L$156,4,FALSE),0)</f>
        <v>8</v>
      </c>
      <c r="H70" s="77"/>
      <c r="I70" s="77"/>
      <c r="J70" s="77"/>
      <c r="K70" s="77"/>
      <c r="L70" s="77"/>
      <c r="M70" s="77"/>
      <c r="N70" s="77"/>
      <c r="O70" s="77"/>
      <c r="P70" s="77"/>
      <c r="Q70" s="4">
        <f t="shared" si="57"/>
        <v>8</v>
      </c>
      <c r="R70" s="2"/>
      <c r="S70" s="12">
        <f>IFERROR(VLOOKUP(B70,'[2]DEN8.1'!$H$3:$K$162,3,FALSE),0)</f>
        <v>18</v>
      </c>
      <c r="T70" s="42">
        <f t="shared" si="58"/>
        <v>20</v>
      </c>
      <c r="U70" s="12"/>
      <c r="V70" s="51">
        <f t="shared" si="59"/>
        <v>0</v>
      </c>
      <c r="W70" s="51">
        <f t="shared" si="60"/>
        <v>0</v>
      </c>
      <c r="X70" s="12"/>
      <c r="Y70" s="6"/>
      <c r="Z70" s="77">
        <f>IFERROR(VLOOKUP(B70,'[1]ACT DEN8.1'!$H$3:$L$128,2,FALSE),0)</f>
        <v>0</v>
      </c>
      <c r="AA70" s="77">
        <f>IFERROR(VLOOKUP(B70,'[1]ACT DEN8.1'!$H$3:$L$128,3,FALSE),0)</f>
        <v>2</v>
      </c>
      <c r="AB70" s="77">
        <f>IFERROR(VLOOKUP(B70,'[1]ACT DEN8.1'!$H$3:$L$128,4,FALSE),0)</f>
        <v>0</v>
      </c>
      <c r="AC70" s="77"/>
      <c r="AD70" s="77"/>
      <c r="AE70" s="77"/>
      <c r="AF70" s="77"/>
      <c r="AG70" s="77"/>
      <c r="AH70" s="77"/>
      <c r="AI70" s="77"/>
      <c r="AJ70" s="77"/>
      <c r="AK70" s="77"/>
      <c r="AL70" s="4">
        <f t="shared" si="16"/>
        <v>2</v>
      </c>
      <c r="AM70" s="77">
        <f>IFERROR(VLOOKUP(B70,'[1]ACT DEN8.1'!$AA$3:$AE$86,2,FALSE),0)</f>
        <v>0</v>
      </c>
      <c r="AN70" s="77">
        <f>IFERROR(VLOOKUP(B70,'[1]ACT DEN8.1'!$AA$3:$AE$86,3,FALSE),0)</f>
        <v>0</v>
      </c>
      <c r="AO70" s="77">
        <f>IFERROR(VLOOKUP(B70,'[1]ACT DEN8.1'!$AA$3:$AE$86,4,FALSE),0)</f>
        <v>0</v>
      </c>
      <c r="AP70" s="77"/>
      <c r="AQ70" s="77"/>
      <c r="AR70" s="77"/>
      <c r="AS70" s="77"/>
      <c r="AT70" s="77"/>
      <c r="AU70" s="77"/>
      <c r="AV70" s="77"/>
      <c r="AW70" s="77"/>
      <c r="AX70" s="77"/>
      <c r="AY70" s="4">
        <f t="shared" si="5"/>
        <v>0</v>
      </c>
    </row>
    <row r="71" spans="1:51" s="54" customFormat="1" ht="15" thickBot="1" x14ac:dyDescent="0.25">
      <c r="A71" s="1" t="s">
        <v>98</v>
      </c>
      <c r="B71" s="112" t="s">
        <v>94</v>
      </c>
      <c r="C71" s="53"/>
      <c r="D71" s="74"/>
      <c r="E71" s="77">
        <f>IFERROR(VLOOKUP(B71,'[1]NUM8.1'!$H$3:$L$156,2,FALSE),0)</f>
        <v>0</v>
      </c>
      <c r="F71" s="77">
        <f>IFERROR(VLOOKUP(B71,'[1]NUM8.1'!$H$3:$L$156,3,FALSE),0)</f>
        <v>0</v>
      </c>
      <c r="G71" s="77">
        <f>IFERROR(VLOOKUP(B71,'[1]NUM8.1'!$H$3:$L$156,4,FALSE),0)</f>
        <v>1</v>
      </c>
      <c r="H71" s="77"/>
      <c r="I71" s="77"/>
      <c r="J71" s="77"/>
      <c r="K71" s="77"/>
      <c r="L71" s="77"/>
      <c r="M71" s="77"/>
      <c r="N71" s="77"/>
      <c r="O71" s="77"/>
      <c r="P71" s="77"/>
      <c r="Q71" s="4">
        <f t="shared" si="57"/>
        <v>1</v>
      </c>
      <c r="R71" s="2"/>
      <c r="S71" s="12">
        <f>IFERROR(VLOOKUP(B71,'[2]DEN8.1'!$H$3:$K$162,3,FALSE),0)</f>
        <v>6</v>
      </c>
      <c r="T71" s="42">
        <f t="shared" si="58"/>
        <v>5</v>
      </c>
      <c r="U71" s="12"/>
      <c r="V71" s="51">
        <f t="shared" si="59"/>
        <v>0</v>
      </c>
      <c r="W71" s="51">
        <f t="shared" si="60"/>
        <v>0</v>
      </c>
      <c r="X71" s="12"/>
      <c r="Y71" s="6"/>
      <c r="Z71" s="77">
        <f>IFERROR(VLOOKUP(B71,'[1]ACT DEN8.1'!$H$3:$L$128,2,FALSE),0)</f>
        <v>0</v>
      </c>
      <c r="AA71" s="77">
        <f>IFERROR(VLOOKUP(B71,'[1]ACT DEN8.1'!$H$3:$L$128,3,FALSE),0)</f>
        <v>0</v>
      </c>
      <c r="AB71" s="77">
        <f>IFERROR(VLOOKUP(B71,'[1]ACT DEN8.1'!$H$3:$L$128,4,FALSE),0)</f>
        <v>0</v>
      </c>
      <c r="AC71" s="77"/>
      <c r="AD71" s="77"/>
      <c r="AE71" s="77"/>
      <c r="AF71" s="77"/>
      <c r="AG71" s="77"/>
      <c r="AH71" s="77"/>
      <c r="AI71" s="77"/>
      <c r="AJ71" s="77"/>
      <c r="AK71" s="77"/>
      <c r="AL71" s="4">
        <f t="shared" si="16"/>
        <v>0</v>
      </c>
      <c r="AM71" s="77">
        <f>IFERROR(VLOOKUP(B71,'[1]ACT DEN8.1'!$AA$3:$AE$86,2,FALSE),0)</f>
        <v>0</v>
      </c>
      <c r="AN71" s="77">
        <f>IFERROR(VLOOKUP(B71,'[1]ACT DEN8.1'!$AA$3:$AE$86,3,FALSE),0)</f>
        <v>0</v>
      </c>
      <c r="AO71" s="77">
        <f>IFERROR(VLOOKUP(B71,'[1]ACT DEN8.1'!$AA$3:$AE$86,4,FALSE),0)</f>
        <v>1</v>
      </c>
      <c r="AP71" s="77"/>
      <c r="AQ71" s="77"/>
      <c r="AR71" s="77"/>
      <c r="AS71" s="77"/>
      <c r="AT71" s="77"/>
      <c r="AU71" s="77"/>
      <c r="AV71" s="77"/>
      <c r="AW71" s="77"/>
      <c r="AX71" s="77"/>
      <c r="AY71" s="4">
        <f t="shared" si="5"/>
        <v>1</v>
      </c>
    </row>
    <row r="72" spans="1:51" s="54" customFormat="1" ht="15" thickBot="1" x14ac:dyDescent="0.25">
      <c r="A72" s="1" t="s">
        <v>98</v>
      </c>
      <c r="B72" s="112" t="s">
        <v>95</v>
      </c>
      <c r="C72" s="53"/>
      <c r="D72" s="74"/>
      <c r="E72" s="77">
        <f>IFERROR(VLOOKUP(B72,'[1]NUM8.1'!$H$3:$L$156,2,FALSE),0)</f>
        <v>1</v>
      </c>
      <c r="F72" s="77">
        <f>IFERROR(VLOOKUP(B72,'[1]NUM8.1'!$H$3:$L$156,3,FALSE),0)</f>
        <v>0</v>
      </c>
      <c r="G72" s="77">
        <f>IFERROR(VLOOKUP(B72,'[1]NUM8.1'!$H$3:$L$156,4,FALSE),0)</f>
        <v>0</v>
      </c>
      <c r="H72" s="77"/>
      <c r="I72" s="77"/>
      <c r="J72" s="77"/>
      <c r="K72" s="77"/>
      <c r="L72" s="77"/>
      <c r="M72" s="77"/>
      <c r="N72" s="77"/>
      <c r="O72" s="77"/>
      <c r="P72" s="77"/>
      <c r="Q72" s="4">
        <f t="shared" si="57"/>
        <v>1</v>
      </c>
      <c r="R72" s="2"/>
      <c r="S72" s="12">
        <f>IFERROR(VLOOKUP(B72,'[2]DEN8.1'!$H$3:$K$162,3,FALSE),0)</f>
        <v>4</v>
      </c>
      <c r="T72" s="42">
        <f t="shared" si="58"/>
        <v>4</v>
      </c>
      <c r="U72" s="12"/>
      <c r="V72" s="51">
        <f t="shared" si="59"/>
        <v>0</v>
      </c>
      <c r="W72" s="51">
        <f t="shared" si="60"/>
        <v>0</v>
      </c>
      <c r="X72" s="12"/>
      <c r="Y72" s="6"/>
      <c r="Z72" s="77">
        <f>IFERROR(VLOOKUP(B72,'[1]ACT DEN8.1'!$H$3:$L$128,2,FALSE),0)</f>
        <v>0</v>
      </c>
      <c r="AA72" s="77">
        <f>IFERROR(VLOOKUP(B72,'[1]ACT DEN8.1'!$H$3:$L$128,3,FALSE),0)</f>
        <v>0</v>
      </c>
      <c r="AB72" s="77">
        <f>IFERROR(VLOOKUP(B72,'[1]ACT DEN8.1'!$H$3:$L$128,4,FALSE),0)</f>
        <v>0</v>
      </c>
      <c r="AC72" s="77"/>
      <c r="AD72" s="77"/>
      <c r="AE72" s="77"/>
      <c r="AF72" s="77"/>
      <c r="AG72" s="77"/>
      <c r="AH72" s="77"/>
      <c r="AI72" s="77"/>
      <c r="AJ72" s="77"/>
      <c r="AK72" s="77"/>
      <c r="AL72" s="4">
        <f t="shared" si="16"/>
        <v>0</v>
      </c>
      <c r="AM72" s="77">
        <f>IFERROR(VLOOKUP(B72,'[1]ACT DEN8.1'!$AA$3:$AE$86,2,FALSE),0)</f>
        <v>0</v>
      </c>
      <c r="AN72" s="77">
        <f>IFERROR(VLOOKUP(B72,'[1]ACT DEN8.1'!$AA$3:$AE$86,3,FALSE),0)</f>
        <v>0</v>
      </c>
      <c r="AO72" s="77">
        <f>IFERROR(VLOOKUP(B72,'[1]ACT DEN8.1'!$AA$3:$AE$86,4,FALSE),0)</f>
        <v>0</v>
      </c>
      <c r="AP72" s="77"/>
      <c r="AQ72" s="77"/>
      <c r="AR72" s="77"/>
      <c r="AS72" s="77"/>
      <c r="AT72" s="77"/>
      <c r="AU72" s="77"/>
      <c r="AV72" s="77"/>
      <c r="AW72" s="77"/>
      <c r="AX72" s="77"/>
      <c r="AY72" s="4">
        <f t="shared" si="5"/>
        <v>0</v>
      </c>
    </row>
    <row r="73" spans="1:51" s="54" customFormat="1" ht="15" thickBot="1" x14ac:dyDescent="0.25">
      <c r="A73" s="1" t="s">
        <v>98</v>
      </c>
      <c r="B73" s="112" t="s">
        <v>96</v>
      </c>
      <c r="C73" s="53"/>
      <c r="D73" s="74"/>
      <c r="E73" s="77">
        <f>IFERROR(VLOOKUP(B73,'[1]NUM8.1'!$H$3:$L$156,2,FALSE),0)</f>
        <v>0</v>
      </c>
      <c r="F73" s="77">
        <f>IFERROR(VLOOKUP(B73,'[1]NUM8.1'!$H$3:$L$156,3,FALSE),0)</f>
        <v>1</v>
      </c>
      <c r="G73" s="77">
        <f>IFERROR(VLOOKUP(B73,'[1]NUM8.1'!$H$3:$L$156,4,FALSE),0)</f>
        <v>0</v>
      </c>
      <c r="H73" s="77"/>
      <c r="I73" s="77"/>
      <c r="J73" s="77"/>
      <c r="K73" s="77"/>
      <c r="L73" s="77"/>
      <c r="M73" s="77"/>
      <c r="N73" s="77"/>
      <c r="O73" s="77"/>
      <c r="P73" s="77"/>
      <c r="Q73" s="4">
        <f>SUM(E73:P73)</f>
        <v>1</v>
      </c>
      <c r="R73" s="2"/>
      <c r="S73" s="12">
        <f>IFERROR(VLOOKUP(B73,'[2]DEN8.1'!$H$3:$K$162,3,FALSE),0)</f>
        <v>5</v>
      </c>
      <c r="T73" s="42">
        <f t="shared" si="58"/>
        <v>5</v>
      </c>
      <c r="U73" s="12"/>
      <c r="V73" s="51">
        <f t="shared" si="59"/>
        <v>0</v>
      </c>
      <c r="W73" s="51">
        <f t="shared" si="60"/>
        <v>0</v>
      </c>
      <c r="X73" s="12"/>
      <c r="Y73" s="6"/>
      <c r="Z73" s="77">
        <f>IFERROR(VLOOKUP(B73,'[1]ACT DEN8.1'!$H$3:$L$128,2,FALSE),0)</f>
        <v>0</v>
      </c>
      <c r="AA73" s="77">
        <f>IFERROR(VLOOKUP(B73,'[1]ACT DEN8.1'!$H$3:$L$128,3,FALSE),0)</f>
        <v>0</v>
      </c>
      <c r="AB73" s="77">
        <f>IFERROR(VLOOKUP(B73,'[1]ACT DEN8.1'!$H$3:$L$128,4,FALSE),0)</f>
        <v>0</v>
      </c>
      <c r="AC73" s="77"/>
      <c r="AD73" s="77"/>
      <c r="AE73" s="77"/>
      <c r="AF73" s="77"/>
      <c r="AG73" s="77"/>
      <c r="AH73" s="77"/>
      <c r="AI73" s="77"/>
      <c r="AJ73" s="77"/>
      <c r="AK73" s="77"/>
      <c r="AL73" s="4">
        <f t="shared" si="16"/>
        <v>0</v>
      </c>
      <c r="AM73" s="77">
        <f>IFERROR(VLOOKUP(B73,'[1]ACT DEN8.1'!$AA$3:$AE$86,2,FALSE),0)</f>
        <v>0</v>
      </c>
      <c r="AN73" s="77">
        <f>IFERROR(VLOOKUP(B73,'[1]ACT DEN8.1'!$AA$3:$AE$86,3,FALSE),0)</f>
        <v>0</v>
      </c>
      <c r="AO73" s="77">
        <f>IFERROR(VLOOKUP(B73,'[1]ACT DEN8.1'!$AA$3:$AE$86,4,FALSE),0)</f>
        <v>0</v>
      </c>
      <c r="AP73" s="77"/>
      <c r="AQ73" s="77"/>
      <c r="AR73" s="77"/>
      <c r="AS73" s="77"/>
      <c r="AT73" s="77"/>
      <c r="AU73" s="77"/>
      <c r="AV73" s="77"/>
      <c r="AW73" s="77"/>
      <c r="AX73" s="77"/>
      <c r="AY73" s="4">
        <f t="shared" si="5"/>
        <v>0</v>
      </c>
    </row>
    <row r="74" spans="1:51" s="54" customFormat="1" ht="15" thickBot="1" x14ac:dyDescent="0.25">
      <c r="A74" s="1" t="s">
        <v>98</v>
      </c>
      <c r="B74" s="112" t="s">
        <v>97</v>
      </c>
      <c r="C74" s="53"/>
      <c r="D74" s="74"/>
      <c r="E74" s="77">
        <f>IFERROR(VLOOKUP(B74,'[1]NUM8.1'!$H$3:$L$156,2,FALSE),0)</f>
        <v>1</v>
      </c>
      <c r="F74" s="77">
        <f>IFERROR(VLOOKUP(B74,'[1]NUM8.1'!$H$3:$L$156,3,FALSE),0)</f>
        <v>0</v>
      </c>
      <c r="G74" s="77">
        <f>IFERROR(VLOOKUP(B74,'[1]NUM8.1'!$H$3:$L$156,4,FALSE),0)</f>
        <v>1</v>
      </c>
      <c r="H74" s="77"/>
      <c r="I74" s="77"/>
      <c r="J74" s="77"/>
      <c r="K74" s="77"/>
      <c r="L74" s="77"/>
      <c r="M74" s="77"/>
      <c r="N74" s="77"/>
      <c r="O74" s="77"/>
      <c r="P74" s="77"/>
      <c r="Q74" s="4">
        <f t="shared" si="57"/>
        <v>2</v>
      </c>
      <c r="R74" s="2"/>
      <c r="S74" s="12">
        <f>IFERROR(VLOOKUP(B74,'[2]DEN8.1'!$H$3:$K$162,3,FALSE),0)</f>
        <v>5</v>
      </c>
      <c r="T74" s="42">
        <f t="shared" si="58"/>
        <v>5</v>
      </c>
      <c r="U74" s="12"/>
      <c r="V74" s="51">
        <f t="shared" si="59"/>
        <v>0</v>
      </c>
      <c r="W74" s="51">
        <f t="shared" si="60"/>
        <v>0</v>
      </c>
      <c r="X74" s="12"/>
      <c r="Y74" s="6"/>
      <c r="Z74" s="77">
        <f>IFERROR(VLOOKUP(B74,'[1]ACT DEN8.1'!$H$3:$L$128,2,FALSE),0)</f>
        <v>0</v>
      </c>
      <c r="AA74" s="77">
        <f>IFERROR(VLOOKUP(B74,'[1]ACT DEN8.1'!$H$3:$L$128,3,FALSE),0)</f>
        <v>0</v>
      </c>
      <c r="AB74" s="77">
        <f>IFERROR(VLOOKUP(B74,'[1]ACT DEN8.1'!$H$3:$L$128,4,FALSE),0)</f>
        <v>0</v>
      </c>
      <c r="AC74" s="77"/>
      <c r="AD74" s="77"/>
      <c r="AE74" s="77"/>
      <c r="AF74" s="77"/>
      <c r="AG74" s="77"/>
      <c r="AH74" s="77"/>
      <c r="AI74" s="77"/>
      <c r="AJ74" s="77"/>
      <c r="AK74" s="77"/>
      <c r="AL74" s="4">
        <f t="shared" si="16"/>
        <v>0</v>
      </c>
      <c r="AM74" s="77">
        <f>IFERROR(VLOOKUP(B74,'[1]ACT DEN8.1'!$AA$3:$AE$86,2,FALSE),0)</f>
        <v>0</v>
      </c>
      <c r="AN74" s="77">
        <f>IFERROR(VLOOKUP(B74,'[1]ACT DEN8.1'!$AA$3:$AE$86,3,FALSE),0)</f>
        <v>0</v>
      </c>
      <c r="AO74" s="77">
        <f>IFERROR(VLOOKUP(B74,'[1]ACT DEN8.1'!$AA$3:$AE$86,4,FALSE),0)</f>
        <v>0</v>
      </c>
      <c r="AP74" s="77"/>
      <c r="AQ74" s="77"/>
      <c r="AR74" s="77"/>
      <c r="AS74" s="77"/>
      <c r="AT74" s="77"/>
      <c r="AU74" s="77"/>
      <c r="AV74" s="77"/>
      <c r="AW74" s="77"/>
      <c r="AX74" s="77"/>
      <c r="AY74" s="4">
        <f t="shared" si="5"/>
        <v>0</v>
      </c>
    </row>
    <row r="75" spans="1:51" s="54" customFormat="1" ht="23.25" customHeight="1" thickBot="1" x14ac:dyDescent="0.25">
      <c r="A75" s="308" t="s">
        <v>194</v>
      </c>
      <c r="B75" s="309"/>
      <c r="C75" s="181">
        <f>+D75/Metas!L6</f>
        <v>9.6405293233514253E-2</v>
      </c>
      <c r="D75" s="14">
        <f>+Q75/R75</f>
        <v>1.7430077016619375E-2</v>
      </c>
      <c r="E75" s="9">
        <f t="shared" ref="E75:H75" si="61">SUM(E65:E74)</f>
        <v>11</v>
      </c>
      <c r="F75" s="9">
        <f t="shared" si="61"/>
        <v>2</v>
      </c>
      <c r="G75" s="9">
        <f t="shared" si="61"/>
        <v>30</v>
      </c>
      <c r="H75" s="9">
        <f t="shared" si="61"/>
        <v>0</v>
      </c>
      <c r="I75" s="9">
        <f t="shared" ref="I75" si="62">SUM(I65:I74)</f>
        <v>0</v>
      </c>
      <c r="J75" s="9">
        <f t="shared" ref="J75:K75" si="63">SUM(J65:J74)</f>
        <v>0</v>
      </c>
      <c r="K75" s="9">
        <f t="shared" si="63"/>
        <v>0</v>
      </c>
      <c r="L75" s="9">
        <f t="shared" ref="L75:M75" si="64">SUM(L65:L74)</f>
        <v>0</v>
      </c>
      <c r="M75" s="9">
        <f t="shared" si="64"/>
        <v>0</v>
      </c>
      <c r="N75" s="9">
        <f t="shared" ref="N75:P75" si="65">SUM(N65:N74)</f>
        <v>0</v>
      </c>
      <c r="O75" s="9">
        <f t="shared" si="65"/>
        <v>0</v>
      </c>
      <c r="P75" s="9">
        <f t="shared" si="65"/>
        <v>0</v>
      </c>
      <c r="Q75" s="9">
        <f>SUM(Q65:Q74)</f>
        <v>43</v>
      </c>
      <c r="R75" s="10">
        <f>+Y75-S75</f>
        <v>2467</v>
      </c>
      <c r="S75" s="9">
        <f t="shared" ref="S75:W75" si="66">SUM(S65:S74)</f>
        <v>290</v>
      </c>
      <c r="T75" s="9">
        <f t="shared" si="66"/>
        <v>296</v>
      </c>
      <c r="U75" s="9">
        <f t="shared" si="66"/>
        <v>0</v>
      </c>
      <c r="V75" s="8">
        <f t="shared" si="66"/>
        <v>0</v>
      </c>
      <c r="W75" s="8">
        <f t="shared" si="66"/>
        <v>0</v>
      </c>
      <c r="X75" s="9">
        <f t="shared" ref="X75" si="67">SUM(X65:X74)</f>
        <v>0</v>
      </c>
      <c r="Y75" s="11">
        <v>2757</v>
      </c>
      <c r="Z75" s="8">
        <f>SUM(Z65:Z74)</f>
        <v>2</v>
      </c>
      <c r="AA75" s="8">
        <f t="shared" ref="AA75:AF75" si="68">SUM(AA65:AA74)</f>
        <v>3</v>
      </c>
      <c r="AB75" s="8">
        <f t="shared" si="68"/>
        <v>2</v>
      </c>
      <c r="AC75" s="8">
        <f t="shared" si="68"/>
        <v>0</v>
      </c>
      <c r="AD75" s="8">
        <f t="shared" ref="AD75:AE75" si="69">SUM(AD65:AD74)</f>
        <v>0</v>
      </c>
      <c r="AE75" s="8">
        <f t="shared" si="69"/>
        <v>0</v>
      </c>
      <c r="AF75" s="8">
        <f t="shared" si="68"/>
        <v>0</v>
      </c>
      <c r="AG75" s="8">
        <f t="shared" ref="AG75:AH75" si="70">SUM(AG65:AG74)</f>
        <v>0</v>
      </c>
      <c r="AH75" s="8">
        <f t="shared" si="70"/>
        <v>0</v>
      </c>
      <c r="AI75" s="8">
        <f t="shared" ref="AI75:AK75" si="71">SUM(AI65:AI74)</f>
        <v>0</v>
      </c>
      <c r="AJ75" s="8">
        <f t="shared" si="71"/>
        <v>0</v>
      </c>
      <c r="AK75" s="8">
        <f t="shared" si="71"/>
        <v>0</v>
      </c>
      <c r="AL75" s="8">
        <f t="shared" si="16"/>
        <v>7</v>
      </c>
      <c r="AM75" s="8">
        <f t="shared" ref="AM75:AP75" si="72">SUM(AM65:AM74)</f>
        <v>0</v>
      </c>
      <c r="AN75" s="8">
        <f t="shared" si="72"/>
        <v>0</v>
      </c>
      <c r="AO75" s="8">
        <f t="shared" si="72"/>
        <v>1</v>
      </c>
      <c r="AP75" s="8">
        <f t="shared" si="72"/>
        <v>0</v>
      </c>
      <c r="AQ75" s="8">
        <f t="shared" ref="AQ75:AS75" si="73">SUM(AQ65:AQ74)</f>
        <v>0</v>
      </c>
      <c r="AR75" s="8">
        <f t="shared" si="73"/>
        <v>0</v>
      </c>
      <c r="AS75" s="8">
        <f t="shared" si="73"/>
        <v>0</v>
      </c>
      <c r="AT75" s="8">
        <f t="shared" ref="AT75:AU75" si="74">SUM(AT65:AT74)</f>
        <v>0</v>
      </c>
      <c r="AU75" s="8">
        <f t="shared" si="74"/>
        <v>0</v>
      </c>
      <c r="AV75" s="8">
        <f t="shared" ref="AV75:AX75" si="75">SUM(AV65:AV74)</f>
        <v>0</v>
      </c>
      <c r="AW75" s="8">
        <f t="shared" si="75"/>
        <v>0</v>
      </c>
      <c r="AX75" s="8">
        <f t="shared" si="75"/>
        <v>0</v>
      </c>
      <c r="AY75" s="8">
        <f t="shared" si="5"/>
        <v>1</v>
      </c>
    </row>
    <row r="76" spans="1:51" s="54" customFormat="1" ht="15" thickBot="1" x14ac:dyDescent="0.25">
      <c r="A76" s="1" t="s">
        <v>104</v>
      </c>
      <c r="B76" s="112" t="s">
        <v>99</v>
      </c>
      <c r="C76" s="53"/>
      <c r="D76" s="74"/>
      <c r="E76" s="77">
        <f>IFERROR(VLOOKUP(B76,'[1]NUM8.1'!$H$3:$L$156,2,FALSE),0)</f>
        <v>0</v>
      </c>
      <c r="F76" s="77">
        <f>IFERROR(VLOOKUP(C76,'[1]NUM8.1'!$H$3:$L$156,2,FALSE),0)</f>
        <v>0</v>
      </c>
      <c r="G76" s="77">
        <f>IFERROR(VLOOKUP(D76,'[1]NUM8.1'!$H$3:$L$156,2,FALSE),0)</f>
        <v>0</v>
      </c>
      <c r="H76" s="77">
        <f>IFERROR(VLOOKUP(D76,'[1]NUM8.1'!$H$3:$L$156,3,FALSE),0)</f>
        <v>0</v>
      </c>
      <c r="I76" s="77">
        <f>IFERROR(VLOOKUP(D76,'[1]NUM8.1'!$H$3:$L$156,4,FALSE),0)</f>
        <v>0</v>
      </c>
      <c r="J76" s="77"/>
      <c r="K76" s="77"/>
      <c r="L76" s="77"/>
      <c r="M76" s="77"/>
      <c r="N76" s="77"/>
      <c r="O76" s="77"/>
      <c r="P76" s="77"/>
      <c r="Q76" s="4">
        <f>SUM(E76:P76)</f>
        <v>0</v>
      </c>
      <c r="R76" s="2"/>
      <c r="S76" s="12">
        <f>IFERROR(VLOOKUP(B76,'[2]DEN8.1'!$H$3:$K$162,3,FALSE),0)</f>
        <v>86</v>
      </c>
      <c r="T76" s="42">
        <f t="shared" ref="T76:T80" si="76">S76+(Z76+AA76+AB76+AC76)-(AM76+AN76+AO76+AP76)</f>
        <v>91</v>
      </c>
      <c r="U76" s="12"/>
      <c r="V76" s="51">
        <f t="shared" ref="V76:V80" si="77">+U76+(AF76)-(AS76)</f>
        <v>0</v>
      </c>
      <c r="W76" s="51">
        <f t="shared" ref="W76:W80" si="78">+U76+(AF76+AG76+AH76+AI76)-(AS76+AT76+AU76+AV76)</f>
        <v>0</v>
      </c>
      <c r="X76" s="12"/>
      <c r="Y76" s="6"/>
      <c r="Z76" s="77">
        <f>IFERROR(VLOOKUP(B76,'[1]ACT DEN8.1'!$H$3:$L$128,2,FALSE),0)</f>
        <v>3</v>
      </c>
      <c r="AA76" s="77">
        <f>IFERROR(VLOOKUP(B76,'[1]ACT DEN8.1'!$H$3:$L$128,3,FALSE),0)</f>
        <v>0</v>
      </c>
      <c r="AB76" s="77">
        <f>IFERROR(VLOOKUP(B76,'[1]ACT DEN8.1'!$H$3:$L$128,4,FALSE),0)</f>
        <v>2</v>
      </c>
      <c r="AC76" s="77"/>
      <c r="AD76" s="77"/>
      <c r="AE76" s="77"/>
      <c r="AF76" s="77"/>
      <c r="AG76" s="77"/>
      <c r="AH76" s="77"/>
      <c r="AI76" s="77"/>
      <c r="AJ76" s="77"/>
      <c r="AK76" s="77"/>
      <c r="AL76" s="4">
        <f t="shared" si="16"/>
        <v>5</v>
      </c>
      <c r="AM76" s="77">
        <f>IFERROR(VLOOKUP(B76,'[1]ACT DEN8.1'!$AA$3:$AE$86,2,FALSE),0)</f>
        <v>0</v>
      </c>
      <c r="AN76" s="77">
        <f>IFERROR(VLOOKUP(B76,'[1]ACT DEN8.1'!$AA$3:$AE$86,3,FALSE),0)</f>
        <v>0</v>
      </c>
      <c r="AO76" s="77">
        <f>IFERROR(VLOOKUP(B76,'[1]ACT DEN8.1'!$AA$3:$AE$86,4,FALSE),0)</f>
        <v>0</v>
      </c>
      <c r="AP76" s="77"/>
      <c r="AQ76" s="77"/>
      <c r="AR76" s="77"/>
      <c r="AS76" s="77"/>
      <c r="AT76" s="77"/>
      <c r="AU76" s="77"/>
      <c r="AV76" s="77"/>
      <c r="AW76" s="77"/>
      <c r="AX76" s="77"/>
      <c r="AY76" s="4">
        <f t="shared" si="5"/>
        <v>0</v>
      </c>
    </row>
    <row r="77" spans="1:51" s="54" customFormat="1" ht="15" thickBot="1" x14ac:dyDescent="0.25">
      <c r="A77" s="1" t="s">
        <v>104</v>
      </c>
      <c r="B77" s="112" t="s">
        <v>100</v>
      </c>
      <c r="C77" s="53"/>
      <c r="D77" s="74"/>
      <c r="E77" s="77">
        <f>IFERROR(VLOOKUP(B77,'[1]NUM8.1'!$H$3:$L$156,2,FALSE),0)</f>
        <v>1</v>
      </c>
      <c r="F77" s="77">
        <f>IFERROR(VLOOKUP(B77,'[1]NUM8.1'!$H$3:$L$156,3,FALSE),0)</f>
        <v>1</v>
      </c>
      <c r="G77" s="77">
        <f>IFERROR(VLOOKUP(B77,'[1]NUM8.1'!$H$3:$L$156,4,FALSE),0)</f>
        <v>5</v>
      </c>
      <c r="H77" s="77"/>
      <c r="I77" s="77"/>
      <c r="J77" s="77"/>
      <c r="K77" s="77"/>
      <c r="L77" s="77"/>
      <c r="M77" s="77"/>
      <c r="N77" s="77"/>
      <c r="O77" s="77"/>
      <c r="P77" s="77"/>
      <c r="Q77" s="4">
        <f>SUM(E77:P77)</f>
        <v>7</v>
      </c>
      <c r="R77" s="2"/>
      <c r="S77" s="12">
        <f>IFERROR(VLOOKUP(B77,'[2]DEN8.1'!$H$3:$K$162,3,FALSE),0)</f>
        <v>13</v>
      </c>
      <c r="T77" s="42">
        <f t="shared" si="76"/>
        <v>13</v>
      </c>
      <c r="U77" s="12"/>
      <c r="V77" s="51">
        <f t="shared" si="77"/>
        <v>0</v>
      </c>
      <c r="W77" s="51">
        <f t="shared" si="78"/>
        <v>0</v>
      </c>
      <c r="X77" s="12"/>
      <c r="Y77" s="6"/>
      <c r="Z77" s="77">
        <f>IFERROR(VLOOKUP(B77,'[1]ACT DEN8.1'!$H$3:$L$128,2,FALSE),0)</f>
        <v>0</v>
      </c>
      <c r="AA77" s="77">
        <f>IFERROR(VLOOKUP(B77,'[1]ACT DEN8.1'!$H$3:$L$128,3,FALSE),0)</f>
        <v>0</v>
      </c>
      <c r="AB77" s="77">
        <f>IFERROR(VLOOKUP(B77,'[1]ACT DEN8.1'!$H$3:$L$128,4,FALSE),0)</f>
        <v>0</v>
      </c>
      <c r="AC77" s="77"/>
      <c r="AD77" s="77"/>
      <c r="AE77" s="77"/>
      <c r="AF77" s="77"/>
      <c r="AG77" s="77"/>
      <c r="AH77" s="77"/>
      <c r="AI77" s="77"/>
      <c r="AJ77" s="77"/>
      <c r="AK77" s="77"/>
      <c r="AL77" s="4">
        <f t="shared" si="16"/>
        <v>0</v>
      </c>
      <c r="AM77" s="77">
        <f>IFERROR(VLOOKUP(B77,'[1]ACT DEN8.1'!$AA$3:$AE$86,2,FALSE),0)</f>
        <v>0</v>
      </c>
      <c r="AN77" s="77">
        <f>IFERROR(VLOOKUP(B77,'[1]ACT DEN8.1'!$AA$3:$AE$86,3,FALSE),0)</f>
        <v>0</v>
      </c>
      <c r="AO77" s="77">
        <f>IFERROR(VLOOKUP(B77,'[1]ACT DEN8.1'!$AA$3:$AE$86,4,FALSE),0)</f>
        <v>0</v>
      </c>
      <c r="AP77" s="77"/>
      <c r="AQ77" s="77"/>
      <c r="AR77" s="77"/>
      <c r="AS77" s="77"/>
      <c r="AT77" s="77"/>
      <c r="AU77" s="77"/>
      <c r="AV77" s="77"/>
      <c r="AW77" s="77"/>
      <c r="AX77" s="77"/>
      <c r="AY77" s="4">
        <f t="shared" si="5"/>
        <v>0</v>
      </c>
    </row>
    <row r="78" spans="1:51" s="54" customFormat="1" ht="15" thickBot="1" x14ac:dyDescent="0.25">
      <c r="A78" s="1" t="s">
        <v>104</v>
      </c>
      <c r="B78" s="112" t="s">
        <v>101</v>
      </c>
      <c r="C78" s="53"/>
      <c r="D78" s="74"/>
      <c r="E78" s="77">
        <f>IFERROR(VLOOKUP(B78,'[1]NUM8.1'!$H$3:$L$156,2,FALSE),0)</f>
        <v>7</v>
      </c>
      <c r="F78" s="77">
        <f>IFERROR(VLOOKUP(B78,'[1]NUM8.1'!$H$3:$L$156,3,FALSE),0)</f>
        <v>3</v>
      </c>
      <c r="G78" s="77">
        <f>IFERROR(VLOOKUP(B78,'[1]NUM8.1'!$H$3:$L$156,4,FALSE),0)</f>
        <v>12</v>
      </c>
      <c r="H78" s="77"/>
      <c r="I78" s="77"/>
      <c r="J78" s="77"/>
      <c r="K78" s="77"/>
      <c r="L78" s="77"/>
      <c r="M78" s="77"/>
      <c r="N78" s="77"/>
      <c r="O78" s="77"/>
      <c r="P78" s="77"/>
      <c r="Q78" s="4">
        <f>SUM(E78:P78)</f>
        <v>22</v>
      </c>
      <c r="R78" s="2"/>
      <c r="S78" s="12">
        <f>IFERROR(VLOOKUP(B78,'[2]DEN8.1'!$H$3:$K$162,3,FALSE),0)</f>
        <v>26</v>
      </c>
      <c r="T78" s="42">
        <f t="shared" si="76"/>
        <v>34</v>
      </c>
      <c r="U78" s="12"/>
      <c r="V78" s="51">
        <f t="shared" si="77"/>
        <v>0</v>
      </c>
      <c r="W78" s="51">
        <f t="shared" si="78"/>
        <v>0</v>
      </c>
      <c r="X78" s="12"/>
      <c r="Y78" s="6"/>
      <c r="Z78" s="77">
        <f>IFERROR(VLOOKUP(B78,'[1]ACT DEN8.1'!$H$3:$L$128,2,FALSE),0)</f>
        <v>5</v>
      </c>
      <c r="AA78" s="77">
        <f>IFERROR(VLOOKUP(B78,'[1]ACT DEN8.1'!$H$3:$L$128,3,FALSE),0)</f>
        <v>2</v>
      </c>
      <c r="AB78" s="77">
        <f>IFERROR(VLOOKUP(B78,'[1]ACT DEN8.1'!$H$3:$L$128,4,FALSE),0)</f>
        <v>1</v>
      </c>
      <c r="AC78" s="77"/>
      <c r="AD78" s="77"/>
      <c r="AE78" s="77"/>
      <c r="AF78" s="77"/>
      <c r="AG78" s="77"/>
      <c r="AH78" s="77"/>
      <c r="AI78" s="77"/>
      <c r="AJ78" s="77"/>
      <c r="AK78" s="77"/>
      <c r="AL78" s="4">
        <f t="shared" si="16"/>
        <v>8</v>
      </c>
      <c r="AM78" s="77">
        <f>IFERROR(VLOOKUP(B78,'[1]ACT DEN8.1'!$AA$3:$AE$86,2,FALSE),0)</f>
        <v>0</v>
      </c>
      <c r="AN78" s="77">
        <f>IFERROR(VLOOKUP(B78,'[1]ACT DEN8.1'!$AA$3:$AE$86,3,FALSE),0)</f>
        <v>0</v>
      </c>
      <c r="AO78" s="77">
        <f>IFERROR(VLOOKUP(B78,'[1]ACT DEN8.1'!$AA$3:$AE$86,4,FALSE),0)</f>
        <v>0</v>
      </c>
      <c r="AP78" s="77"/>
      <c r="AQ78" s="77"/>
      <c r="AR78" s="77"/>
      <c r="AS78" s="77"/>
      <c r="AT78" s="77"/>
      <c r="AU78" s="77"/>
      <c r="AV78" s="77"/>
      <c r="AW78" s="77"/>
      <c r="AX78" s="77"/>
      <c r="AY78" s="4">
        <f t="shared" si="5"/>
        <v>0</v>
      </c>
    </row>
    <row r="79" spans="1:51" s="54" customFormat="1" ht="15" thickBot="1" x14ac:dyDescent="0.25">
      <c r="A79" s="1" t="s">
        <v>104</v>
      </c>
      <c r="B79" s="112" t="s">
        <v>102</v>
      </c>
      <c r="C79" s="53"/>
      <c r="D79" s="74"/>
      <c r="E79" s="77">
        <f>IFERROR(VLOOKUP(B79,'[1]NUM8.1'!$H$3:$L$156,2,FALSE),0)</f>
        <v>0</v>
      </c>
      <c r="F79" s="77">
        <f>IFERROR(VLOOKUP(B79,'[1]NUM8.1'!$H$3:$L$156,3,FALSE),0)</f>
        <v>0</v>
      </c>
      <c r="G79" s="77">
        <f>IFERROR(VLOOKUP(B79,'[1]NUM8.1'!$H$3:$L$156,4,FALSE),0)</f>
        <v>5</v>
      </c>
      <c r="H79" s="77"/>
      <c r="I79" s="77"/>
      <c r="J79" s="77"/>
      <c r="K79" s="77"/>
      <c r="L79" s="77"/>
      <c r="M79" s="77"/>
      <c r="N79" s="77"/>
      <c r="O79" s="77"/>
      <c r="P79" s="77"/>
      <c r="Q79" s="4">
        <f>SUM(E79:P79)</f>
        <v>5</v>
      </c>
      <c r="R79" s="2"/>
      <c r="S79" s="12">
        <f>IFERROR(VLOOKUP(B79,'[2]DEN8.1'!$H$3:$K$162,3,FALSE),0)</f>
        <v>8</v>
      </c>
      <c r="T79" s="42">
        <f t="shared" si="76"/>
        <v>9</v>
      </c>
      <c r="U79" s="12"/>
      <c r="V79" s="51">
        <f t="shared" si="77"/>
        <v>0</v>
      </c>
      <c r="W79" s="51">
        <f t="shared" si="78"/>
        <v>0</v>
      </c>
      <c r="X79" s="12"/>
      <c r="Y79" s="6"/>
      <c r="Z79" s="77">
        <f>IFERROR(VLOOKUP(B79,'[1]ACT DEN8.1'!$H$3:$L$128,2,FALSE),0)</f>
        <v>0</v>
      </c>
      <c r="AA79" s="77">
        <f>IFERROR(VLOOKUP(B79,'[1]ACT DEN8.1'!$H$3:$L$128,3,FALSE),0)</f>
        <v>0</v>
      </c>
      <c r="AB79" s="77">
        <f>IFERROR(VLOOKUP(B79,'[1]ACT DEN8.1'!$H$3:$L$128,4,FALSE),0)</f>
        <v>1</v>
      </c>
      <c r="AC79" s="77"/>
      <c r="AD79" s="77"/>
      <c r="AE79" s="77"/>
      <c r="AF79" s="77"/>
      <c r="AG79" s="77"/>
      <c r="AH79" s="77"/>
      <c r="AI79" s="77"/>
      <c r="AJ79" s="77"/>
      <c r="AK79" s="77"/>
      <c r="AL79" s="4">
        <f t="shared" ref="AL79:AL144" si="79">SUM(Z79:AK79)</f>
        <v>1</v>
      </c>
      <c r="AM79" s="77">
        <f>IFERROR(VLOOKUP(B79,'[1]ACT DEN8.1'!$AA$3:$AE$86,2,FALSE),0)</f>
        <v>0</v>
      </c>
      <c r="AN79" s="77">
        <f>IFERROR(VLOOKUP(B79,'[1]ACT DEN8.1'!$AA$3:$AE$86,3,FALSE),0)</f>
        <v>0</v>
      </c>
      <c r="AO79" s="77">
        <f>IFERROR(VLOOKUP(B79,'[1]ACT DEN8.1'!$AA$3:$AE$86,4,FALSE),0)</f>
        <v>0</v>
      </c>
      <c r="AP79" s="77"/>
      <c r="AQ79" s="77"/>
      <c r="AR79" s="77"/>
      <c r="AS79" s="77"/>
      <c r="AT79" s="77"/>
      <c r="AU79" s="77"/>
      <c r="AV79" s="77"/>
      <c r="AW79" s="77"/>
      <c r="AX79" s="77"/>
      <c r="AY79" s="4">
        <f t="shared" ref="AY79:AY144" si="80">SUM(AM79:AX79)</f>
        <v>0</v>
      </c>
    </row>
    <row r="80" spans="1:51" s="54" customFormat="1" ht="15" thickBot="1" x14ac:dyDescent="0.25">
      <c r="A80" s="1" t="s">
        <v>104</v>
      </c>
      <c r="B80" s="112" t="s">
        <v>103</v>
      </c>
      <c r="C80" s="53"/>
      <c r="D80" s="74"/>
      <c r="E80" s="77">
        <f>IFERROR(VLOOKUP(B80,'[1]NUM8.1'!$H$3:$L$156,2,FALSE),0)</f>
        <v>1</v>
      </c>
      <c r="F80" s="77">
        <f>IFERROR(VLOOKUP(B80,'[1]NUM8.1'!$H$3:$L$156,3,FALSE),0)</f>
        <v>0</v>
      </c>
      <c r="G80" s="77">
        <f>IFERROR(VLOOKUP(B80,'[1]NUM8.1'!$H$3:$L$156,4,FALSE),0)</f>
        <v>9</v>
      </c>
      <c r="H80" s="77"/>
      <c r="I80" s="77"/>
      <c r="J80" s="77"/>
      <c r="K80" s="77"/>
      <c r="L80" s="77"/>
      <c r="M80" s="77"/>
      <c r="N80" s="77"/>
      <c r="O80" s="77"/>
      <c r="P80" s="77"/>
      <c r="Q80" s="4">
        <f>SUM(E80:P80)</f>
        <v>10</v>
      </c>
      <c r="R80" s="2"/>
      <c r="S80" s="12">
        <f>IFERROR(VLOOKUP(B80,'[2]DEN8.1'!$H$3:$K$162,3,FALSE),0)</f>
        <v>9</v>
      </c>
      <c r="T80" s="42">
        <f t="shared" si="76"/>
        <v>9</v>
      </c>
      <c r="U80" s="12"/>
      <c r="V80" s="51">
        <f t="shared" si="77"/>
        <v>0</v>
      </c>
      <c r="W80" s="51">
        <f t="shared" si="78"/>
        <v>0</v>
      </c>
      <c r="X80" s="12"/>
      <c r="Y80" s="6"/>
      <c r="Z80" s="77">
        <f>IFERROR(VLOOKUP(B80,'[1]ACT DEN8.1'!$H$3:$L$128,2,FALSE),0)</f>
        <v>0</v>
      </c>
      <c r="AA80" s="77">
        <f>IFERROR(VLOOKUP(B80,'[1]ACT DEN8.1'!$H$3:$L$128,3,FALSE),0)</f>
        <v>0</v>
      </c>
      <c r="AB80" s="77">
        <f>IFERROR(VLOOKUP(B80,'[1]ACT DEN8.1'!$H$3:$L$128,4,FALSE),0)</f>
        <v>0</v>
      </c>
      <c r="AC80" s="77"/>
      <c r="AD80" s="77"/>
      <c r="AE80" s="77"/>
      <c r="AF80" s="77"/>
      <c r="AG80" s="77"/>
      <c r="AH80" s="77"/>
      <c r="AI80" s="77"/>
      <c r="AJ80" s="77"/>
      <c r="AK80" s="77"/>
      <c r="AL80" s="4">
        <f t="shared" si="79"/>
        <v>0</v>
      </c>
      <c r="AM80" s="77">
        <f>IFERROR(VLOOKUP(B80,'[1]ACT DEN8.1'!$AA$3:$AE$86,2,FALSE),0)</f>
        <v>0</v>
      </c>
      <c r="AN80" s="77">
        <f>IFERROR(VLOOKUP(B80,'[1]ACT DEN8.1'!$AA$3:$AE$86,3,FALSE),0)</f>
        <v>0</v>
      </c>
      <c r="AO80" s="77">
        <f>IFERROR(VLOOKUP(B80,'[1]ACT DEN8.1'!$AA$3:$AE$86,4,FALSE),0)</f>
        <v>0</v>
      </c>
      <c r="AP80" s="77"/>
      <c r="AQ80" s="77"/>
      <c r="AR80" s="77"/>
      <c r="AS80" s="77"/>
      <c r="AT80" s="77"/>
      <c r="AU80" s="77"/>
      <c r="AV80" s="77"/>
      <c r="AW80" s="77"/>
      <c r="AX80" s="77"/>
      <c r="AY80" s="4">
        <f t="shared" si="80"/>
        <v>0</v>
      </c>
    </row>
    <row r="81" spans="1:51" s="54" customFormat="1" ht="15" thickBot="1" x14ac:dyDescent="0.25">
      <c r="A81" s="308" t="s">
        <v>195</v>
      </c>
      <c r="B81" s="309"/>
      <c r="C81" s="181">
        <f>+D81/Metas!L11</f>
        <v>0.14766488126401139</v>
      </c>
      <c r="D81" s="14">
        <f>+Q81/R81</f>
        <v>2.6284348864994027E-2</v>
      </c>
      <c r="E81" s="9">
        <f t="shared" ref="E81:H81" si="81">SUM(E76:E80)</f>
        <v>9</v>
      </c>
      <c r="F81" s="9">
        <f t="shared" si="81"/>
        <v>4</v>
      </c>
      <c r="G81" s="9">
        <f t="shared" si="81"/>
        <v>31</v>
      </c>
      <c r="H81" s="9">
        <f t="shared" si="81"/>
        <v>0</v>
      </c>
      <c r="I81" s="9">
        <f t="shared" ref="I81" si="82">SUM(I76:I80)</f>
        <v>0</v>
      </c>
      <c r="J81" s="9">
        <f t="shared" ref="J81:K81" si="83">SUM(J76:J80)</f>
        <v>0</v>
      </c>
      <c r="K81" s="9">
        <f t="shared" si="83"/>
        <v>0</v>
      </c>
      <c r="L81" s="9">
        <f t="shared" ref="L81:M81" si="84">SUM(L76:L80)</f>
        <v>0</v>
      </c>
      <c r="M81" s="9">
        <f t="shared" si="84"/>
        <v>0</v>
      </c>
      <c r="N81" s="9">
        <f t="shared" ref="N81:P81" si="85">SUM(N76:N80)</f>
        <v>0</v>
      </c>
      <c r="O81" s="9">
        <f t="shared" si="85"/>
        <v>0</v>
      </c>
      <c r="P81" s="9">
        <f t="shared" si="85"/>
        <v>0</v>
      </c>
      <c r="Q81" s="9">
        <f>SUM(Q76:Q80)</f>
        <v>44</v>
      </c>
      <c r="R81" s="10">
        <f>+Y81-S81</f>
        <v>1674</v>
      </c>
      <c r="S81" s="9">
        <f t="shared" ref="S81:W81" si="86">SUM(S76:S80)</f>
        <v>142</v>
      </c>
      <c r="T81" s="9">
        <f>SUM(T76:T80)</f>
        <v>156</v>
      </c>
      <c r="U81" s="9">
        <f t="shared" si="86"/>
        <v>0</v>
      </c>
      <c r="V81" s="8">
        <f t="shared" si="86"/>
        <v>0</v>
      </c>
      <c r="W81" s="8">
        <f t="shared" si="86"/>
        <v>0</v>
      </c>
      <c r="X81" s="9">
        <f t="shared" ref="X81" si="87">SUM(X76:X80)</f>
        <v>0</v>
      </c>
      <c r="Y81" s="11">
        <v>1816</v>
      </c>
      <c r="Z81" s="8">
        <f>SUM(Z76:Z80)</f>
        <v>8</v>
      </c>
      <c r="AA81" s="8">
        <f t="shared" ref="AA81:AF81" si="88">SUM(AA76:AA80)</f>
        <v>2</v>
      </c>
      <c r="AB81" s="8">
        <f t="shared" si="88"/>
        <v>4</v>
      </c>
      <c r="AC81" s="8">
        <f t="shared" si="88"/>
        <v>0</v>
      </c>
      <c r="AD81" s="8">
        <f t="shared" ref="AD81:AE81" si="89">SUM(AD76:AD80)</f>
        <v>0</v>
      </c>
      <c r="AE81" s="8">
        <f t="shared" si="89"/>
        <v>0</v>
      </c>
      <c r="AF81" s="8">
        <f t="shared" si="88"/>
        <v>0</v>
      </c>
      <c r="AG81" s="8">
        <f t="shared" ref="AG81:AH81" si="90">SUM(AG76:AG80)</f>
        <v>0</v>
      </c>
      <c r="AH81" s="8">
        <f t="shared" si="90"/>
        <v>0</v>
      </c>
      <c r="AI81" s="8">
        <f t="shared" ref="AI81:AK81" si="91">SUM(AI76:AI80)</f>
        <v>0</v>
      </c>
      <c r="AJ81" s="8">
        <f t="shared" si="91"/>
        <v>0</v>
      </c>
      <c r="AK81" s="8">
        <f t="shared" si="91"/>
        <v>0</v>
      </c>
      <c r="AL81" s="8">
        <f t="shared" si="79"/>
        <v>14</v>
      </c>
      <c r="AM81" s="8">
        <f t="shared" ref="AM81:AP81" si="92">SUM(AM76:AM80)</f>
        <v>0</v>
      </c>
      <c r="AN81" s="8">
        <f t="shared" si="92"/>
        <v>0</v>
      </c>
      <c r="AO81" s="8">
        <f t="shared" si="92"/>
        <v>0</v>
      </c>
      <c r="AP81" s="8">
        <f t="shared" si="92"/>
        <v>0</v>
      </c>
      <c r="AQ81" s="8">
        <f t="shared" ref="AQ81:AS81" si="93">SUM(AQ76:AQ80)</f>
        <v>0</v>
      </c>
      <c r="AR81" s="8">
        <f t="shared" si="93"/>
        <v>0</v>
      </c>
      <c r="AS81" s="8">
        <f t="shared" si="93"/>
        <v>0</v>
      </c>
      <c r="AT81" s="8">
        <f t="shared" ref="AT81:AU81" si="94">SUM(AT76:AT80)</f>
        <v>0</v>
      </c>
      <c r="AU81" s="8">
        <f t="shared" si="94"/>
        <v>0</v>
      </c>
      <c r="AV81" s="8">
        <f t="shared" ref="AV81:AX81" si="95">SUM(AV76:AV80)</f>
        <v>0</v>
      </c>
      <c r="AW81" s="8">
        <f t="shared" si="95"/>
        <v>0</v>
      </c>
      <c r="AX81" s="8">
        <f t="shared" si="95"/>
        <v>0</v>
      </c>
      <c r="AY81" s="8">
        <f t="shared" si="80"/>
        <v>0</v>
      </c>
    </row>
    <row r="82" spans="1:51" s="54" customFormat="1" ht="15" thickBot="1" x14ac:dyDescent="0.25">
      <c r="A82" s="1" t="s">
        <v>115</v>
      </c>
      <c r="B82" s="112" t="s">
        <v>105</v>
      </c>
      <c r="C82" s="53"/>
      <c r="D82" s="74"/>
      <c r="E82" s="77">
        <f>IFERROR(VLOOKUP(B82,'[1]NUM8.1'!$H$3:$L$156,2,FALSE),0)</f>
        <v>5</v>
      </c>
      <c r="F82" s="77">
        <f>IFERROR(VLOOKUP(B82,'[1]NUM8.1'!$H$3:$L$156,3,FALSE),0)</f>
        <v>0</v>
      </c>
      <c r="G82" s="77">
        <f>IFERROR(VLOOKUP(B82,'[1]NUM8.1'!$H$3:$L$156,4,FALSE),0)</f>
        <v>5</v>
      </c>
      <c r="H82" s="77"/>
      <c r="I82" s="77"/>
      <c r="J82" s="77"/>
      <c r="K82" s="77"/>
      <c r="L82" s="77"/>
      <c r="M82" s="77"/>
      <c r="N82" s="77"/>
      <c r="O82" s="77"/>
      <c r="P82" s="77"/>
      <c r="Q82" s="4">
        <f t="shared" ref="Q82:Q91" si="96">SUM(E82:P82)</f>
        <v>10</v>
      </c>
      <c r="R82" s="2"/>
      <c r="S82" s="12">
        <f>IFERROR(VLOOKUP(B82,'[2]DEN8.1'!$H$3:$K$162,3,FALSE),0)</f>
        <v>201</v>
      </c>
      <c r="T82" s="42">
        <f t="shared" ref="T82:T91" si="97">S82+(Z82+AA82+AB82+AC82)-(AM82+AN82+AO82+AP82)</f>
        <v>201</v>
      </c>
      <c r="U82" s="12"/>
      <c r="V82" s="51">
        <f t="shared" ref="V82:V91" si="98">+U82+(AF82)-(AS82)</f>
        <v>0</v>
      </c>
      <c r="W82" s="51">
        <f t="shared" ref="W82:W91" si="99">+U82+(AF82+AG82+AH82+AI82)-(AS82+AT82+AU82+AV82)</f>
        <v>0</v>
      </c>
      <c r="X82" s="12"/>
      <c r="Y82" s="6"/>
      <c r="Z82" s="77">
        <f>IFERROR(VLOOKUP(B82,'[1]ACT DEN8.1'!$H$3:$L$128,2,FALSE),0)</f>
        <v>0</v>
      </c>
      <c r="AA82" s="77">
        <f>IFERROR(VLOOKUP(B82,'[1]ACT DEN8.1'!$H$3:$L$128,3,FALSE),0)</f>
        <v>0</v>
      </c>
      <c r="AB82" s="77">
        <f>IFERROR(VLOOKUP(B82,'[1]ACT DEN8.1'!$H$3:$L$128,4,FALSE),0)</f>
        <v>0</v>
      </c>
      <c r="AC82" s="77"/>
      <c r="AD82" s="77"/>
      <c r="AE82" s="77"/>
      <c r="AF82" s="77"/>
      <c r="AG82" s="77"/>
      <c r="AH82" s="77"/>
      <c r="AI82" s="77"/>
      <c r="AJ82" s="77"/>
      <c r="AK82" s="77"/>
      <c r="AL82" s="4">
        <f t="shared" si="79"/>
        <v>0</v>
      </c>
      <c r="AM82" s="77">
        <f>IFERROR(VLOOKUP(B82,'[1]ACT DEN8.1'!$AA$3:$AE$86,2,FALSE),0)</f>
        <v>0</v>
      </c>
      <c r="AN82" s="77">
        <f>IFERROR(VLOOKUP(B82,'[1]ACT DEN8.1'!$AA$3:$AE$86,3,FALSE),0)</f>
        <v>0</v>
      </c>
      <c r="AO82" s="77">
        <f>IFERROR(VLOOKUP(B82,'[1]ACT DEN8.1'!$AA$3:$AE$86,4,FALSE),0)</f>
        <v>0</v>
      </c>
      <c r="AP82" s="77"/>
      <c r="AQ82" s="77"/>
      <c r="AR82" s="77"/>
      <c r="AS82" s="77"/>
      <c r="AT82" s="77"/>
      <c r="AU82" s="77"/>
      <c r="AV82" s="77"/>
      <c r="AW82" s="77"/>
      <c r="AX82" s="77"/>
      <c r="AY82" s="4">
        <f t="shared" si="80"/>
        <v>0</v>
      </c>
    </row>
    <row r="83" spans="1:51" s="54" customFormat="1" ht="15" thickBot="1" x14ac:dyDescent="0.25">
      <c r="A83" s="1" t="s">
        <v>115</v>
      </c>
      <c r="B83" s="112" t="s">
        <v>106</v>
      </c>
      <c r="C83" s="53"/>
      <c r="D83" s="74"/>
      <c r="E83" s="77">
        <f>IFERROR(VLOOKUP(B83,'[1]NUM8.1'!$H$3:$L$156,2,FALSE),0)</f>
        <v>7</v>
      </c>
      <c r="F83" s="77">
        <f>IFERROR(VLOOKUP(B83,'[1]NUM8.1'!$H$3:$L$156,3,FALSE),0)</f>
        <v>3</v>
      </c>
      <c r="G83" s="77">
        <f>IFERROR(VLOOKUP(B83,'[1]NUM8.1'!$H$3:$L$156,4,FALSE),0)</f>
        <v>9</v>
      </c>
      <c r="H83" s="77"/>
      <c r="I83" s="77"/>
      <c r="J83" s="77"/>
      <c r="K83" s="77"/>
      <c r="L83" s="77"/>
      <c r="M83" s="77"/>
      <c r="N83" s="77"/>
      <c r="O83" s="77"/>
      <c r="P83" s="77"/>
      <c r="Q83" s="4">
        <f t="shared" si="96"/>
        <v>19</v>
      </c>
      <c r="R83" s="2"/>
      <c r="S83" s="12">
        <f>IFERROR(VLOOKUP(B83,'[2]DEN8.1'!$H$3:$K$162,3,FALSE),0)</f>
        <v>34</v>
      </c>
      <c r="T83" s="42">
        <f t="shared" si="97"/>
        <v>35</v>
      </c>
      <c r="U83" s="12"/>
      <c r="V83" s="51">
        <f t="shared" si="98"/>
        <v>0</v>
      </c>
      <c r="W83" s="51">
        <f t="shared" si="99"/>
        <v>0</v>
      </c>
      <c r="X83" s="12"/>
      <c r="Y83" s="6"/>
      <c r="Z83" s="77">
        <f>IFERROR(VLOOKUP(B83,'[1]ACT DEN8.1'!$H$3:$L$128,2,FALSE),0)</f>
        <v>0</v>
      </c>
      <c r="AA83" s="77">
        <f>IFERROR(VLOOKUP(B83,'[1]ACT DEN8.1'!$H$3:$L$128,3,FALSE),0)</f>
        <v>1</v>
      </c>
      <c r="AB83" s="77">
        <f>IFERROR(VLOOKUP(B83,'[1]ACT DEN8.1'!$H$3:$L$128,4,FALSE),0)</f>
        <v>0</v>
      </c>
      <c r="AC83" s="77"/>
      <c r="AD83" s="77"/>
      <c r="AE83" s="77"/>
      <c r="AF83" s="77"/>
      <c r="AG83" s="77"/>
      <c r="AH83" s="77"/>
      <c r="AI83" s="77"/>
      <c r="AJ83" s="77"/>
      <c r="AK83" s="77"/>
      <c r="AL83" s="4">
        <f t="shared" si="79"/>
        <v>1</v>
      </c>
      <c r="AM83" s="77">
        <f>IFERROR(VLOOKUP(B83,'[1]ACT DEN8.1'!$AA$3:$AE$86,2,FALSE),0)</f>
        <v>0</v>
      </c>
      <c r="AN83" s="77">
        <f>IFERROR(VLOOKUP(B83,'[1]ACT DEN8.1'!$AA$3:$AE$86,3,FALSE),0)</f>
        <v>0</v>
      </c>
      <c r="AO83" s="77">
        <f>IFERROR(VLOOKUP(B83,'[1]ACT DEN8.1'!$AA$3:$AE$86,4,FALSE),0)</f>
        <v>0</v>
      </c>
      <c r="AP83" s="77"/>
      <c r="AQ83" s="77"/>
      <c r="AR83" s="77"/>
      <c r="AS83" s="77"/>
      <c r="AT83" s="77"/>
      <c r="AU83" s="77"/>
      <c r="AV83" s="77"/>
      <c r="AW83" s="77"/>
      <c r="AX83" s="77"/>
      <c r="AY83" s="4">
        <f t="shared" si="80"/>
        <v>0</v>
      </c>
    </row>
    <row r="84" spans="1:51" s="54" customFormat="1" ht="15" thickBot="1" x14ac:dyDescent="0.25">
      <c r="A84" s="1" t="s">
        <v>115</v>
      </c>
      <c r="B84" s="112" t="s">
        <v>107</v>
      </c>
      <c r="C84" s="53"/>
      <c r="D84" s="74"/>
      <c r="E84" s="77">
        <f>IFERROR(VLOOKUP(B84,'[1]NUM8.1'!$H$3:$L$156,2,FALSE),0)</f>
        <v>1</v>
      </c>
      <c r="F84" s="77">
        <f>IFERROR(VLOOKUP(B84,'[1]NUM8.1'!$H$3:$L$156,3,FALSE),0)</f>
        <v>1</v>
      </c>
      <c r="G84" s="77">
        <f>IFERROR(VLOOKUP(B84,'[1]NUM8.1'!$H$3:$L$156,4,FALSE),0)</f>
        <v>1</v>
      </c>
      <c r="H84" s="77"/>
      <c r="I84" s="77"/>
      <c r="J84" s="77"/>
      <c r="K84" s="77"/>
      <c r="L84" s="77"/>
      <c r="M84" s="77"/>
      <c r="N84" s="77"/>
      <c r="O84" s="77"/>
      <c r="P84" s="77"/>
      <c r="Q84" s="4">
        <f t="shared" si="96"/>
        <v>3</v>
      </c>
      <c r="R84" s="2"/>
      <c r="S84" s="12">
        <f>IFERROR(VLOOKUP(B84,'[2]DEN8.1'!$H$3:$K$162,3,FALSE),0)</f>
        <v>10</v>
      </c>
      <c r="T84" s="42">
        <f t="shared" si="97"/>
        <v>10</v>
      </c>
      <c r="U84" s="12"/>
      <c r="V84" s="51">
        <f t="shared" si="98"/>
        <v>0</v>
      </c>
      <c r="W84" s="51">
        <f t="shared" si="99"/>
        <v>0</v>
      </c>
      <c r="X84" s="12"/>
      <c r="Y84" s="6"/>
      <c r="Z84" s="77">
        <f>IFERROR(VLOOKUP(B84,'[1]ACT DEN8.1'!$H$3:$L$128,2,FALSE),0)</f>
        <v>0</v>
      </c>
      <c r="AA84" s="77">
        <f>IFERROR(VLOOKUP(B84,'[1]ACT DEN8.1'!$H$3:$L$128,3,FALSE),0)</f>
        <v>0</v>
      </c>
      <c r="AB84" s="77">
        <f>IFERROR(VLOOKUP(B84,'[1]ACT DEN8.1'!$H$3:$L$128,4,FALSE),0)</f>
        <v>0</v>
      </c>
      <c r="AC84" s="77"/>
      <c r="AD84" s="77"/>
      <c r="AE84" s="77"/>
      <c r="AF84" s="77"/>
      <c r="AG84" s="77"/>
      <c r="AH84" s="77"/>
      <c r="AI84" s="77"/>
      <c r="AJ84" s="77"/>
      <c r="AK84" s="77"/>
      <c r="AL84" s="4">
        <f t="shared" si="79"/>
        <v>0</v>
      </c>
      <c r="AM84" s="77">
        <f>IFERROR(VLOOKUP(B84,'[1]ACT DEN8.1'!$AA$3:$AE$86,2,FALSE),0)</f>
        <v>0</v>
      </c>
      <c r="AN84" s="77">
        <f>IFERROR(VLOOKUP(B84,'[1]ACT DEN8.1'!$AA$3:$AE$86,3,FALSE),0)</f>
        <v>0</v>
      </c>
      <c r="AO84" s="77">
        <f>IFERROR(VLOOKUP(B84,'[1]ACT DEN8.1'!$AA$3:$AE$86,4,FALSE),0)</f>
        <v>0</v>
      </c>
      <c r="AP84" s="77"/>
      <c r="AQ84" s="77"/>
      <c r="AR84" s="77"/>
      <c r="AS84" s="77"/>
      <c r="AT84" s="77"/>
      <c r="AU84" s="77"/>
      <c r="AV84" s="77"/>
      <c r="AW84" s="77"/>
      <c r="AX84" s="77"/>
      <c r="AY84" s="4">
        <f t="shared" si="80"/>
        <v>0</v>
      </c>
    </row>
    <row r="85" spans="1:51" s="54" customFormat="1" ht="15" thickBot="1" x14ac:dyDescent="0.25">
      <c r="A85" s="1" t="s">
        <v>115</v>
      </c>
      <c r="B85" s="112" t="s">
        <v>108</v>
      </c>
      <c r="C85" s="53"/>
      <c r="D85" s="74"/>
      <c r="E85" s="77">
        <f>IFERROR(VLOOKUP(B85,'[1]NUM8.1'!$H$3:$L$156,2,FALSE),0)</f>
        <v>5</v>
      </c>
      <c r="F85" s="77">
        <f>IFERROR(VLOOKUP(B85,'[1]NUM8.1'!$H$3:$L$156,3,FALSE),0)</f>
        <v>2</v>
      </c>
      <c r="G85" s="77">
        <f>IFERROR(VLOOKUP(B85,'[1]NUM8.1'!$H$3:$L$156,4,FALSE),0)</f>
        <v>4</v>
      </c>
      <c r="H85" s="77"/>
      <c r="I85" s="77"/>
      <c r="J85" s="77"/>
      <c r="K85" s="77"/>
      <c r="L85" s="77"/>
      <c r="M85" s="77"/>
      <c r="N85" s="77"/>
      <c r="O85" s="77"/>
      <c r="P85" s="77"/>
      <c r="Q85" s="4">
        <f t="shared" si="96"/>
        <v>11</v>
      </c>
      <c r="R85" s="2"/>
      <c r="S85" s="12">
        <f>IFERROR(VLOOKUP(B85,'[2]DEN8.1'!$H$3:$K$162,3,FALSE),0)</f>
        <v>32</v>
      </c>
      <c r="T85" s="42">
        <f t="shared" si="97"/>
        <v>37</v>
      </c>
      <c r="U85" s="12"/>
      <c r="V85" s="51">
        <f t="shared" si="98"/>
        <v>0</v>
      </c>
      <c r="W85" s="51">
        <f t="shared" si="99"/>
        <v>0</v>
      </c>
      <c r="X85" s="12"/>
      <c r="Y85" s="6"/>
      <c r="Z85" s="77">
        <f>IFERROR(VLOOKUP(B85,'[1]ACT DEN8.1'!$H$3:$L$128,2,FALSE),0)</f>
        <v>3</v>
      </c>
      <c r="AA85" s="77">
        <f>IFERROR(VLOOKUP(B85,'[1]ACT DEN8.1'!$H$3:$L$128,3,FALSE),0)</f>
        <v>2</v>
      </c>
      <c r="AB85" s="77">
        <f>IFERROR(VLOOKUP(B85,'[1]ACT DEN8.1'!$H$3:$L$128,4,FALSE),0)</f>
        <v>0</v>
      </c>
      <c r="AC85" s="77"/>
      <c r="AD85" s="77"/>
      <c r="AE85" s="77"/>
      <c r="AF85" s="77"/>
      <c r="AG85" s="77"/>
      <c r="AH85" s="77"/>
      <c r="AI85" s="77"/>
      <c r="AJ85" s="77"/>
      <c r="AK85" s="77"/>
      <c r="AL85" s="4">
        <f t="shared" si="79"/>
        <v>5</v>
      </c>
      <c r="AM85" s="77">
        <f>IFERROR(VLOOKUP(B85,'[1]ACT DEN8.1'!$AA$3:$AE$86,2,FALSE),0)</f>
        <v>0</v>
      </c>
      <c r="AN85" s="77">
        <f>IFERROR(VLOOKUP(B85,'[1]ACT DEN8.1'!$AA$3:$AE$86,3,FALSE),0)</f>
        <v>0</v>
      </c>
      <c r="AO85" s="77">
        <f>IFERROR(VLOOKUP(B85,'[1]ACT DEN8.1'!$AA$3:$AE$86,4,FALSE),0)</f>
        <v>0</v>
      </c>
      <c r="AP85" s="77"/>
      <c r="AQ85" s="77"/>
      <c r="AR85" s="77"/>
      <c r="AS85" s="77"/>
      <c r="AT85" s="77"/>
      <c r="AU85" s="77"/>
      <c r="AV85" s="77"/>
      <c r="AW85" s="77"/>
      <c r="AX85" s="77"/>
      <c r="AY85" s="4">
        <f t="shared" si="80"/>
        <v>0</v>
      </c>
    </row>
    <row r="86" spans="1:51" s="54" customFormat="1" ht="15" thickBot="1" x14ac:dyDescent="0.25">
      <c r="A86" s="1" t="s">
        <v>115</v>
      </c>
      <c r="B86" s="112" t="s">
        <v>109</v>
      </c>
      <c r="C86" s="53"/>
      <c r="D86" s="74"/>
      <c r="E86" s="77">
        <f>IFERROR(VLOOKUP(B86,'[1]NUM8.1'!$H$3:$L$156,2,FALSE),0)</f>
        <v>4</v>
      </c>
      <c r="F86" s="77">
        <f>IFERROR(VLOOKUP(B86,'[1]NUM8.1'!$H$3:$L$156,3,FALSE),0)</f>
        <v>3</v>
      </c>
      <c r="G86" s="77">
        <f>IFERROR(VLOOKUP(B86,'[1]NUM8.1'!$H$3:$L$156,4,FALSE),0)</f>
        <v>3</v>
      </c>
      <c r="H86" s="77"/>
      <c r="I86" s="77"/>
      <c r="J86" s="77"/>
      <c r="K86" s="77"/>
      <c r="L86" s="77"/>
      <c r="M86" s="77"/>
      <c r="N86" s="77"/>
      <c r="O86" s="77"/>
      <c r="P86" s="77"/>
      <c r="Q86" s="4">
        <f t="shared" si="96"/>
        <v>10</v>
      </c>
      <c r="R86" s="2"/>
      <c r="S86" s="12">
        <f>IFERROR(VLOOKUP(B86,'[2]DEN8.1'!$H$3:$K$162,3,FALSE),0)</f>
        <v>33</v>
      </c>
      <c r="T86" s="42">
        <f t="shared" si="97"/>
        <v>35</v>
      </c>
      <c r="U86" s="12"/>
      <c r="V86" s="51">
        <f t="shared" si="98"/>
        <v>0</v>
      </c>
      <c r="W86" s="51">
        <f t="shared" si="99"/>
        <v>0</v>
      </c>
      <c r="X86" s="12"/>
      <c r="Y86" s="6"/>
      <c r="Z86" s="77">
        <f>IFERROR(VLOOKUP(B86,'[1]ACT DEN8.1'!$H$3:$L$128,2,FALSE),0)</f>
        <v>0</v>
      </c>
      <c r="AA86" s="77">
        <f>IFERROR(VLOOKUP(B86,'[1]ACT DEN8.1'!$H$3:$L$128,3,FALSE),0)</f>
        <v>0</v>
      </c>
      <c r="AB86" s="77">
        <f>IFERROR(VLOOKUP(B86,'[1]ACT DEN8.1'!$H$3:$L$128,4,FALSE),0)</f>
        <v>2</v>
      </c>
      <c r="AC86" s="77"/>
      <c r="AD86" s="77"/>
      <c r="AE86" s="77"/>
      <c r="AF86" s="77"/>
      <c r="AG86" s="77"/>
      <c r="AH86" s="77"/>
      <c r="AI86" s="77"/>
      <c r="AJ86" s="77"/>
      <c r="AK86" s="77"/>
      <c r="AL86" s="4">
        <f t="shared" si="79"/>
        <v>2</v>
      </c>
      <c r="AM86" s="77">
        <f>IFERROR(VLOOKUP(B86,'[1]ACT DEN8.1'!$AA$3:$AE$86,2,FALSE),0)</f>
        <v>0</v>
      </c>
      <c r="AN86" s="77">
        <f>IFERROR(VLOOKUP(B86,'[1]ACT DEN8.1'!$AA$3:$AE$86,3,FALSE),0)</f>
        <v>0</v>
      </c>
      <c r="AO86" s="77">
        <f>IFERROR(VLOOKUP(B86,'[1]ACT DEN8.1'!$AA$3:$AE$86,4,FALSE),0)</f>
        <v>0</v>
      </c>
      <c r="AP86" s="77"/>
      <c r="AQ86" s="77"/>
      <c r="AR86" s="77"/>
      <c r="AS86" s="77"/>
      <c r="AT86" s="77"/>
      <c r="AU86" s="77"/>
      <c r="AV86" s="77"/>
      <c r="AW86" s="77"/>
      <c r="AX86" s="77"/>
      <c r="AY86" s="4">
        <f t="shared" si="80"/>
        <v>0</v>
      </c>
    </row>
    <row r="87" spans="1:51" s="54" customFormat="1" ht="15" thickBot="1" x14ac:dyDescent="0.25">
      <c r="A87" s="1" t="s">
        <v>115</v>
      </c>
      <c r="B87" s="112" t="s">
        <v>110</v>
      </c>
      <c r="C87" s="53"/>
      <c r="D87" s="74"/>
      <c r="E87" s="77">
        <f>IFERROR(VLOOKUP(B87,'[1]NUM8.1'!$H$3:$L$156,2,FALSE),0)</f>
        <v>0</v>
      </c>
      <c r="F87" s="77">
        <f>IFERROR(VLOOKUP(B87,'[1]NUM8.1'!$H$3:$L$156,3,FALSE),0)</f>
        <v>6</v>
      </c>
      <c r="G87" s="77">
        <f>IFERROR(VLOOKUP(B87,'[1]NUM8.1'!$H$3:$L$156,4,FALSE),0)</f>
        <v>2</v>
      </c>
      <c r="H87" s="77"/>
      <c r="I87" s="77"/>
      <c r="J87" s="77"/>
      <c r="K87" s="77"/>
      <c r="L87" s="77"/>
      <c r="M87" s="77"/>
      <c r="N87" s="77"/>
      <c r="O87" s="77"/>
      <c r="P87" s="77"/>
      <c r="Q87" s="4">
        <f t="shared" si="96"/>
        <v>8</v>
      </c>
      <c r="R87" s="2"/>
      <c r="S87" s="12">
        <f>IFERROR(VLOOKUP(B87,'[2]DEN8.1'!$H$3:$K$162,3,FALSE),0)</f>
        <v>17</v>
      </c>
      <c r="T87" s="42">
        <f t="shared" si="97"/>
        <v>17</v>
      </c>
      <c r="U87" s="12"/>
      <c r="V87" s="51">
        <f t="shared" si="98"/>
        <v>0</v>
      </c>
      <c r="W87" s="51">
        <f t="shared" si="99"/>
        <v>0</v>
      </c>
      <c r="X87" s="12"/>
      <c r="Y87" s="6"/>
      <c r="Z87" s="77">
        <f>IFERROR(VLOOKUP(B87,'[1]ACT DEN8.1'!$H$3:$L$128,2,FALSE),0)</f>
        <v>0</v>
      </c>
      <c r="AA87" s="77">
        <f>IFERROR(VLOOKUP(B87,'[1]ACT DEN8.1'!$H$3:$L$128,3,FALSE),0)</f>
        <v>0</v>
      </c>
      <c r="AB87" s="77">
        <f>IFERROR(VLOOKUP(B87,'[1]ACT DEN8.1'!$H$3:$L$128,4,FALSE),0)</f>
        <v>0</v>
      </c>
      <c r="AC87" s="77"/>
      <c r="AD87" s="77"/>
      <c r="AE87" s="77"/>
      <c r="AF87" s="77"/>
      <c r="AG87" s="77"/>
      <c r="AH87" s="77"/>
      <c r="AI87" s="77"/>
      <c r="AJ87" s="77"/>
      <c r="AK87" s="77"/>
      <c r="AL87" s="4">
        <f t="shared" si="79"/>
        <v>0</v>
      </c>
      <c r="AM87" s="77">
        <f>IFERROR(VLOOKUP(B87,'[1]ACT DEN8.1'!$AA$3:$AE$86,2,FALSE),0)</f>
        <v>0</v>
      </c>
      <c r="AN87" s="77">
        <f>IFERROR(VLOOKUP(B87,'[1]ACT DEN8.1'!$AA$3:$AE$86,3,FALSE),0)</f>
        <v>0</v>
      </c>
      <c r="AO87" s="77">
        <f>IFERROR(VLOOKUP(B87,'[1]ACT DEN8.1'!$AA$3:$AE$86,4,FALSE),0)</f>
        <v>0</v>
      </c>
      <c r="AP87" s="77"/>
      <c r="AQ87" s="77"/>
      <c r="AR87" s="77"/>
      <c r="AS87" s="77"/>
      <c r="AT87" s="77"/>
      <c r="AU87" s="77"/>
      <c r="AV87" s="77"/>
      <c r="AW87" s="77"/>
      <c r="AX87" s="77"/>
      <c r="AY87" s="4">
        <f t="shared" si="80"/>
        <v>0</v>
      </c>
    </row>
    <row r="88" spans="1:51" s="54" customFormat="1" ht="15" thickBot="1" x14ac:dyDescent="0.25">
      <c r="A88" s="1" t="s">
        <v>115</v>
      </c>
      <c r="B88" s="112" t="s">
        <v>111</v>
      </c>
      <c r="C88" s="53"/>
      <c r="D88" s="74"/>
      <c r="E88" s="77">
        <f>IFERROR(VLOOKUP(B88,'[1]NUM8.1'!$H$3:$L$156,2,FALSE),0)</f>
        <v>2</v>
      </c>
      <c r="F88" s="77">
        <f>IFERROR(VLOOKUP(B88,'[1]NUM8.1'!$H$3:$L$156,3,FALSE),0)</f>
        <v>2</v>
      </c>
      <c r="G88" s="77">
        <f>IFERROR(VLOOKUP(B88,'[1]NUM8.1'!$H$3:$L$156,4,FALSE),0)</f>
        <v>5</v>
      </c>
      <c r="H88" s="77"/>
      <c r="I88" s="77"/>
      <c r="J88" s="77"/>
      <c r="K88" s="77"/>
      <c r="L88" s="77"/>
      <c r="M88" s="77"/>
      <c r="N88" s="77"/>
      <c r="O88" s="77"/>
      <c r="P88" s="77"/>
      <c r="Q88" s="4">
        <f t="shared" si="96"/>
        <v>9</v>
      </c>
      <c r="R88" s="2"/>
      <c r="S88" s="12">
        <f>IFERROR(VLOOKUP(B88,'[2]DEN8.1'!$H$3:$K$162,3,FALSE),0)</f>
        <v>19</v>
      </c>
      <c r="T88" s="42">
        <f t="shared" si="97"/>
        <v>21</v>
      </c>
      <c r="U88" s="12"/>
      <c r="V88" s="51">
        <f t="shared" si="98"/>
        <v>0</v>
      </c>
      <c r="W88" s="51">
        <f t="shared" si="99"/>
        <v>0</v>
      </c>
      <c r="X88" s="12"/>
      <c r="Y88" s="6"/>
      <c r="Z88" s="77">
        <f>IFERROR(VLOOKUP(B88,'[1]ACT DEN8.1'!$H$3:$L$128,2,FALSE),0)</f>
        <v>1</v>
      </c>
      <c r="AA88" s="77">
        <f>IFERROR(VLOOKUP(B88,'[1]ACT DEN8.1'!$H$3:$L$128,3,FALSE),0)</f>
        <v>0</v>
      </c>
      <c r="AB88" s="77">
        <f>IFERROR(VLOOKUP(B88,'[1]ACT DEN8.1'!$H$3:$L$128,4,FALSE),0)</f>
        <v>1</v>
      </c>
      <c r="AC88" s="77"/>
      <c r="AD88" s="77"/>
      <c r="AE88" s="77"/>
      <c r="AF88" s="77"/>
      <c r="AG88" s="77"/>
      <c r="AH88" s="77"/>
      <c r="AI88" s="77"/>
      <c r="AJ88" s="77"/>
      <c r="AK88" s="77"/>
      <c r="AL88" s="4">
        <f t="shared" si="79"/>
        <v>2</v>
      </c>
      <c r="AM88" s="77">
        <f>IFERROR(VLOOKUP(B88,'[1]ACT DEN8.1'!$AA$3:$AE$86,2,FALSE),0)</f>
        <v>0</v>
      </c>
      <c r="AN88" s="77">
        <f>IFERROR(VLOOKUP(B88,'[1]ACT DEN8.1'!$AA$3:$AE$86,3,FALSE),0)</f>
        <v>0</v>
      </c>
      <c r="AO88" s="77">
        <f>IFERROR(VLOOKUP(B88,'[1]ACT DEN8.1'!$AA$3:$AE$86,4,FALSE),0)</f>
        <v>0</v>
      </c>
      <c r="AP88" s="77"/>
      <c r="AQ88" s="77"/>
      <c r="AR88" s="77"/>
      <c r="AS88" s="77"/>
      <c r="AT88" s="77"/>
      <c r="AU88" s="77"/>
      <c r="AV88" s="77"/>
      <c r="AW88" s="77"/>
      <c r="AX88" s="77"/>
      <c r="AY88" s="4">
        <f t="shared" si="80"/>
        <v>0</v>
      </c>
    </row>
    <row r="89" spans="1:51" s="54" customFormat="1" ht="15" thickBot="1" x14ac:dyDescent="0.25">
      <c r="A89" s="1" t="s">
        <v>115</v>
      </c>
      <c r="B89" s="112" t="s">
        <v>112</v>
      </c>
      <c r="C89" s="53"/>
      <c r="D89" s="74"/>
      <c r="E89" s="77">
        <f>IFERROR(VLOOKUP(B89,'[1]NUM8.1'!$H$3:$L$156,2,FALSE),0)</f>
        <v>6</v>
      </c>
      <c r="F89" s="77">
        <f>IFERROR(VLOOKUP(B89,'[1]NUM8.1'!$H$3:$L$156,3,FALSE),0)</f>
        <v>3</v>
      </c>
      <c r="G89" s="77">
        <f>IFERROR(VLOOKUP(B89,'[1]NUM8.1'!$H$3:$L$156,4,FALSE),0)</f>
        <v>10</v>
      </c>
      <c r="H89" s="77"/>
      <c r="I89" s="77"/>
      <c r="J89" s="77"/>
      <c r="K89" s="77"/>
      <c r="L89" s="77"/>
      <c r="M89" s="77"/>
      <c r="N89" s="77"/>
      <c r="O89" s="77"/>
      <c r="P89" s="77"/>
      <c r="Q89" s="4">
        <f t="shared" si="96"/>
        <v>19</v>
      </c>
      <c r="R89" s="2"/>
      <c r="S89" s="12">
        <f>IFERROR(VLOOKUP(B89,'[2]DEN8.1'!$H$3:$K$162,3,FALSE),0)</f>
        <v>28</v>
      </c>
      <c r="T89" s="42">
        <f t="shared" si="97"/>
        <v>30</v>
      </c>
      <c r="U89" s="12"/>
      <c r="V89" s="51">
        <f t="shared" si="98"/>
        <v>0</v>
      </c>
      <c r="W89" s="51">
        <f t="shared" si="99"/>
        <v>0</v>
      </c>
      <c r="X89" s="12"/>
      <c r="Y89" s="6"/>
      <c r="Z89" s="77">
        <f>IFERROR(VLOOKUP(B89,'[1]ACT DEN8.1'!$H$3:$L$128,2,FALSE),0)</f>
        <v>1</v>
      </c>
      <c r="AA89" s="77">
        <f>IFERROR(VLOOKUP(B89,'[1]ACT DEN8.1'!$H$3:$L$128,3,FALSE),0)</f>
        <v>0</v>
      </c>
      <c r="AB89" s="77">
        <f>IFERROR(VLOOKUP(B89,'[1]ACT DEN8.1'!$H$3:$L$128,4,FALSE),0)</f>
        <v>1</v>
      </c>
      <c r="AC89" s="77"/>
      <c r="AD89" s="77"/>
      <c r="AE89" s="77"/>
      <c r="AF89" s="77"/>
      <c r="AG89" s="77"/>
      <c r="AH89" s="77"/>
      <c r="AI89" s="77"/>
      <c r="AJ89" s="77"/>
      <c r="AK89" s="77"/>
      <c r="AL89" s="4">
        <f t="shared" si="79"/>
        <v>2</v>
      </c>
      <c r="AM89" s="77">
        <f>IFERROR(VLOOKUP(B89,'[1]ACT DEN8.1'!$AA$3:$AE$86,2,FALSE),0)</f>
        <v>0</v>
      </c>
      <c r="AN89" s="77">
        <f>IFERROR(VLOOKUP(B89,'[1]ACT DEN8.1'!$AA$3:$AE$86,3,FALSE),0)</f>
        <v>0</v>
      </c>
      <c r="AO89" s="77">
        <f>IFERROR(VLOOKUP(B89,'[1]ACT DEN8.1'!$AA$3:$AE$86,4,FALSE),0)</f>
        <v>0</v>
      </c>
      <c r="AP89" s="77"/>
      <c r="AQ89" s="77"/>
      <c r="AR89" s="77"/>
      <c r="AS89" s="77"/>
      <c r="AT89" s="77"/>
      <c r="AU89" s="77"/>
      <c r="AV89" s="77"/>
      <c r="AW89" s="77"/>
      <c r="AX89" s="77"/>
      <c r="AY89" s="4">
        <f t="shared" si="80"/>
        <v>0</v>
      </c>
    </row>
    <row r="90" spans="1:51" s="54" customFormat="1" ht="15" thickBot="1" x14ac:dyDescent="0.25">
      <c r="A90" s="1" t="s">
        <v>115</v>
      </c>
      <c r="B90" s="112" t="s">
        <v>113</v>
      </c>
      <c r="C90" s="53"/>
      <c r="D90" s="74"/>
      <c r="E90" s="77">
        <f>IFERROR(VLOOKUP(B90,'[1]NUM8.1'!$H$3:$L$156,2,FALSE),0)</f>
        <v>1</v>
      </c>
      <c r="F90" s="77">
        <f>IFERROR(VLOOKUP(B90,'[1]NUM8.1'!$H$3:$L$156,3,FALSE),0)</f>
        <v>0</v>
      </c>
      <c r="G90" s="77">
        <f>IFERROR(VLOOKUP(B90,'[1]NUM8.1'!$H$3:$L$156,4,FALSE),0)</f>
        <v>5</v>
      </c>
      <c r="H90" s="77"/>
      <c r="I90" s="77"/>
      <c r="J90" s="77"/>
      <c r="K90" s="77"/>
      <c r="L90" s="77"/>
      <c r="M90" s="77"/>
      <c r="N90" s="77"/>
      <c r="O90" s="77"/>
      <c r="P90" s="77"/>
      <c r="Q90" s="4">
        <f t="shared" si="96"/>
        <v>6</v>
      </c>
      <c r="R90" s="2"/>
      <c r="S90" s="12">
        <f>IFERROR(VLOOKUP(B90,'[2]DEN8.1'!$H$3:$K$162,3,FALSE),0)</f>
        <v>17</v>
      </c>
      <c r="T90" s="42">
        <f t="shared" si="97"/>
        <v>17</v>
      </c>
      <c r="U90" s="12"/>
      <c r="V90" s="51">
        <f t="shared" si="98"/>
        <v>0</v>
      </c>
      <c r="W90" s="51">
        <f t="shared" si="99"/>
        <v>0</v>
      </c>
      <c r="X90" s="12"/>
      <c r="Y90" s="6"/>
      <c r="Z90" s="77">
        <f>IFERROR(VLOOKUP(B90,'[1]ACT DEN8.1'!$H$3:$L$128,2,FALSE),0)</f>
        <v>0</v>
      </c>
      <c r="AA90" s="77">
        <f>IFERROR(VLOOKUP(B90,'[1]ACT DEN8.1'!$H$3:$L$128,3,FALSE),0)</f>
        <v>0</v>
      </c>
      <c r="AB90" s="77">
        <f>IFERROR(VLOOKUP(B90,'[1]ACT DEN8.1'!$H$3:$L$128,4,FALSE),0)</f>
        <v>0</v>
      </c>
      <c r="AC90" s="77"/>
      <c r="AD90" s="77"/>
      <c r="AE90" s="77"/>
      <c r="AF90" s="77"/>
      <c r="AG90" s="77"/>
      <c r="AH90" s="77"/>
      <c r="AI90" s="77"/>
      <c r="AJ90" s="77"/>
      <c r="AK90" s="77"/>
      <c r="AL90" s="4">
        <f t="shared" si="79"/>
        <v>0</v>
      </c>
      <c r="AM90" s="77">
        <f>IFERROR(VLOOKUP(B90,'[1]ACT DEN8.1'!$AA$3:$AE$86,2,FALSE),0)</f>
        <v>0</v>
      </c>
      <c r="AN90" s="77">
        <f>IFERROR(VLOOKUP(B90,'[1]ACT DEN8.1'!$AA$3:$AE$86,3,FALSE),0)</f>
        <v>0</v>
      </c>
      <c r="AO90" s="77">
        <f>IFERROR(VLOOKUP(B90,'[1]ACT DEN8.1'!$AA$3:$AE$86,4,FALSE),0)</f>
        <v>0</v>
      </c>
      <c r="AP90" s="77"/>
      <c r="AQ90" s="77"/>
      <c r="AR90" s="77"/>
      <c r="AS90" s="77"/>
      <c r="AT90" s="77"/>
      <c r="AU90" s="77"/>
      <c r="AV90" s="77"/>
      <c r="AW90" s="77"/>
      <c r="AX90" s="77"/>
      <c r="AY90" s="4">
        <f t="shared" si="80"/>
        <v>0</v>
      </c>
    </row>
    <row r="91" spans="1:51" s="54" customFormat="1" ht="15" thickBot="1" x14ac:dyDescent="0.25">
      <c r="A91" s="1" t="s">
        <v>115</v>
      </c>
      <c r="B91" s="112" t="s">
        <v>114</v>
      </c>
      <c r="C91" s="53"/>
      <c r="D91" s="74"/>
      <c r="E91" s="77">
        <f>IFERROR(VLOOKUP(B91,'[1]NUM8.1'!$H$3:$L$156,2,FALSE),0)</f>
        <v>0</v>
      </c>
      <c r="F91" s="77">
        <f>IFERROR(VLOOKUP(B91,'[1]NUM8.1'!$H$3:$L$156,3,FALSE),0)</f>
        <v>3</v>
      </c>
      <c r="G91" s="77">
        <f>IFERROR(VLOOKUP(B91,'[1]NUM8.1'!$H$3:$L$156,4,FALSE),0)</f>
        <v>6</v>
      </c>
      <c r="H91" s="77"/>
      <c r="I91" s="77"/>
      <c r="J91" s="77"/>
      <c r="K91" s="77"/>
      <c r="L91" s="77"/>
      <c r="M91" s="77"/>
      <c r="N91" s="77"/>
      <c r="O91" s="77"/>
      <c r="P91" s="77"/>
      <c r="Q91" s="4">
        <f t="shared" si="96"/>
        <v>9</v>
      </c>
      <c r="R91" s="2"/>
      <c r="S91" s="12">
        <f>IFERROR(VLOOKUP(B91,'[2]DEN8.1'!$H$3:$K$162,3,FALSE),0)</f>
        <v>33</v>
      </c>
      <c r="T91" s="42">
        <f t="shared" si="97"/>
        <v>34</v>
      </c>
      <c r="U91" s="12"/>
      <c r="V91" s="51">
        <f t="shared" si="98"/>
        <v>0</v>
      </c>
      <c r="W91" s="51">
        <f t="shared" si="99"/>
        <v>0</v>
      </c>
      <c r="X91" s="12"/>
      <c r="Y91" s="6"/>
      <c r="Z91" s="77">
        <f>IFERROR(VLOOKUP(B91,'[1]ACT DEN8.1'!$H$3:$L$128,2,FALSE),0)</f>
        <v>0</v>
      </c>
      <c r="AA91" s="77">
        <f>IFERROR(VLOOKUP(B91,'[1]ACT DEN8.1'!$H$3:$L$128,3,FALSE),0)</f>
        <v>1</v>
      </c>
      <c r="AB91" s="77">
        <f>IFERROR(VLOOKUP(B91,'[1]ACT DEN8.1'!$H$3:$L$128,4,FALSE),0)</f>
        <v>0</v>
      </c>
      <c r="AC91" s="77"/>
      <c r="AD91" s="77"/>
      <c r="AE91" s="77"/>
      <c r="AF91" s="77"/>
      <c r="AG91" s="77"/>
      <c r="AH91" s="77"/>
      <c r="AI91" s="77"/>
      <c r="AJ91" s="77"/>
      <c r="AK91" s="77"/>
      <c r="AL91" s="4">
        <f t="shared" si="79"/>
        <v>1</v>
      </c>
      <c r="AM91" s="77">
        <f>IFERROR(VLOOKUP(B91,'[1]ACT DEN8.1'!$AA$3:$AE$86,2,FALSE),0)</f>
        <v>0</v>
      </c>
      <c r="AN91" s="77">
        <f>IFERROR(VLOOKUP(B91,'[1]ACT DEN8.1'!$AA$3:$AE$86,3,FALSE),0)</f>
        <v>0</v>
      </c>
      <c r="AO91" s="77">
        <f>IFERROR(VLOOKUP(B91,'[1]ACT DEN8.1'!$AA$3:$AE$86,4,FALSE),0)</f>
        <v>0</v>
      </c>
      <c r="AP91" s="77"/>
      <c r="AQ91" s="77"/>
      <c r="AR91" s="77"/>
      <c r="AS91" s="77"/>
      <c r="AT91" s="77"/>
      <c r="AU91" s="77"/>
      <c r="AV91" s="77"/>
      <c r="AW91" s="77"/>
      <c r="AX91" s="77"/>
      <c r="AY91" s="4">
        <f t="shared" si="80"/>
        <v>0</v>
      </c>
    </row>
    <row r="92" spans="1:51" s="54" customFormat="1" ht="15" thickBot="1" x14ac:dyDescent="0.25">
      <c r="A92" s="308" t="s">
        <v>196</v>
      </c>
      <c r="B92" s="309"/>
      <c r="C92" s="181">
        <f>+D92/Metas!L16</f>
        <v>0.1566009168682527</v>
      </c>
      <c r="D92" s="14">
        <f>+Q92/R92</f>
        <v>2.8423066411587865E-2</v>
      </c>
      <c r="E92" s="9">
        <f t="shared" ref="E92:H92" si="100">SUM(E82:E91)</f>
        <v>31</v>
      </c>
      <c r="F92" s="9">
        <f t="shared" si="100"/>
        <v>23</v>
      </c>
      <c r="G92" s="9">
        <f t="shared" si="100"/>
        <v>50</v>
      </c>
      <c r="H92" s="9">
        <f t="shared" si="100"/>
        <v>0</v>
      </c>
      <c r="I92" s="9">
        <f t="shared" ref="I92" si="101">SUM(I82:I91)</f>
        <v>0</v>
      </c>
      <c r="J92" s="9">
        <f t="shared" ref="J92:K92" si="102">SUM(J82:J91)</f>
        <v>0</v>
      </c>
      <c r="K92" s="9">
        <f t="shared" si="102"/>
        <v>0</v>
      </c>
      <c r="L92" s="9">
        <f t="shared" ref="L92:M92" si="103">SUM(L82:L91)</f>
        <v>0</v>
      </c>
      <c r="M92" s="9">
        <f t="shared" si="103"/>
        <v>0</v>
      </c>
      <c r="N92" s="9">
        <f t="shared" ref="N92:P92" si="104">SUM(N82:N91)</f>
        <v>0</v>
      </c>
      <c r="O92" s="9">
        <f t="shared" si="104"/>
        <v>0</v>
      </c>
      <c r="P92" s="9">
        <f t="shared" si="104"/>
        <v>0</v>
      </c>
      <c r="Q92" s="9">
        <f>SUM(Q82:Q91)</f>
        <v>104</v>
      </c>
      <c r="R92" s="10">
        <f>+Y92-S92</f>
        <v>3659</v>
      </c>
      <c r="S92" s="9">
        <f t="shared" ref="S92:W92" si="105">SUM(S82:S91)</f>
        <v>424</v>
      </c>
      <c r="T92" s="9">
        <f>SUM(T82:T91)</f>
        <v>437</v>
      </c>
      <c r="U92" s="9">
        <f t="shared" si="105"/>
        <v>0</v>
      </c>
      <c r="V92" s="8">
        <f t="shared" si="105"/>
        <v>0</v>
      </c>
      <c r="W92" s="8">
        <f t="shared" si="105"/>
        <v>0</v>
      </c>
      <c r="X92" s="9">
        <f t="shared" ref="X92" si="106">SUM(X82:X91)</f>
        <v>0</v>
      </c>
      <c r="Y92" s="11">
        <v>4083</v>
      </c>
      <c r="Z92" s="8">
        <f>SUM(Z82:Z91)</f>
        <v>5</v>
      </c>
      <c r="AA92" s="8">
        <f t="shared" ref="AA92:AF92" si="107">SUM(AA82:AA91)</f>
        <v>4</v>
      </c>
      <c r="AB92" s="8">
        <f t="shared" si="107"/>
        <v>4</v>
      </c>
      <c r="AC92" s="8">
        <f t="shared" si="107"/>
        <v>0</v>
      </c>
      <c r="AD92" s="8">
        <f t="shared" ref="AD92:AE92" si="108">SUM(AD82:AD91)</f>
        <v>0</v>
      </c>
      <c r="AE92" s="8">
        <f t="shared" si="108"/>
        <v>0</v>
      </c>
      <c r="AF92" s="8">
        <f t="shared" si="107"/>
        <v>0</v>
      </c>
      <c r="AG92" s="8">
        <f t="shared" ref="AG92:AH92" si="109">SUM(AG82:AG91)</f>
        <v>0</v>
      </c>
      <c r="AH92" s="8">
        <f t="shared" si="109"/>
        <v>0</v>
      </c>
      <c r="AI92" s="8">
        <f t="shared" ref="AI92:AK92" si="110">SUM(AI82:AI91)</f>
        <v>0</v>
      </c>
      <c r="AJ92" s="8">
        <f t="shared" si="110"/>
        <v>0</v>
      </c>
      <c r="AK92" s="8">
        <f t="shared" si="110"/>
        <v>0</v>
      </c>
      <c r="AL92" s="8">
        <f t="shared" si="79"/>
        <v>13</v>
      </c>
      <c r="AM92" s="8">
        <f t="shared" ref="AM92:AP92" si="111">SUM(AM82:AM91)</f>
        <v>0</v>
      </c>
      <c r="AN92" s="8">
        <f t="shared" si="111"/>
        <v>0</v>
      </c>
      <c r="AO92" s="8">
        <f t="shared" si="111"/>
        <v>0</v>
      </c>
      <c r="AP92" s="8">
        <f t="shared" si="111"/>
        <v>0</v>
      </c>
      <c r="AQ92" s="8">
        <f t="shared" ref="AQ92:AS92" si="112">SUM(AQ82:AQ91)</f>
        <v>0</v>
      </c>
      <c r="AR92" s="8">
        <f t="shared" si="112"/>
        <v>0</v>
      </c>
      <c r="AS92" s="8">
        <f t="shared" si="112"/>
        <v>0</v>
      </c>
      <c r="AT92" s="8">
        <f t="shared" ref="AT92:AU92" si="113">SUM(AT82:AT91)</f>
        <v>0</v>
      </c>
      <c r="AU92" s="8">
        <f t="shared" si="113"/>
        <v>0</v>
      </c>
      <c r="AV92" s="8">
        <f t="shared" ref="AV92:AX92" si="114">SUM(AV82:AV91)</f>
        <v>0</v>
      </c>
      <c r="AW92" s="8">
        <f t="shared" si="114"/>
        <v>0</v>
      </c>
      <c r="AX92" s="8">
        <f t="shared" si="114"/>
        <v>0</v>
      </c>
      <c r="AY92" s="8">
        <f t="shared" si="80"/>
        <v>0</v>
      </c>
    </row>
    <row r="93" spans="1:51" s="54" customFormat="1" ht="15" thickBot="1" x14ac:dyDescent="0.25">
      <c r="A93" s="1" t="s">
        <v>132</v>
      </c>
      <c r="B93" s="112" t="s">
        <v>116</v>
      </c>
      <c r="C93" s="53"/>
      <c r="D93" s="74"/>
      <c r="E93" s="77">
        <f>IFERROR(VLOOKUP(B93,'[1]NUM8.1'!$H$3:$L$156,2,FALSE),0)</f>
        <v>6</v>
      </c>
      <c r="F93" s="77">
        <f>IFERROR(VLOOKUP(B93,'[1]NUM8.1'!$H$3:$L$156,3,FALSE),0)</f>
        <v>22</v>
      </c>
      <c r="G93" s="77">
        <f>IFERROR(VLOOKUP(B93,'[1]NUM8.1'!$H$3:$L$156,4,FALSE),0)</f>
        <v>10</v>
      </c>
      <c r="H93" s="77"/>
      <c r="I93" s="77"/>
      <c r="J93" s="77"/>
      <c r="K93" s="77"/>
      <c r="L93" s="77"/>
      <c r="M93" s="77"/>
      <c r="N93" s="77"/>
      <c r="O93" s="77"/>
      <c r="P93" s="77"/>
      <c r="Q93" s="4">
        <f t="shared" ref="Q93:Q110" si="115">SUM(E93:P93)</f>
        <v>38</v>
      </c>
      <c r="R93" s="2"/>
      <c r="S93" s="12">
        <f>IFERROR(VLOOKUP(B93,'[2]DEN8.1'!$H$3:$K$162,3,FALSE),0)</f>
        <v>203</v>
      </c>
      <c r="T93" s="42">
        <f t="shared" ref="T93:T110" si="116">S93+(Z93+AA93+AB93+AC93)-(AM93+AN93+AO93+AP93)</f>
        <v>209</v>
      </c>
      <c r="U93" s="12"/>
      <c r="V93" s="51">
        <f t="shared" ref="V93:V110" si="117">+U93+(AF93)-(AS93)</f>
        <v>0</v>
      </c>
      <c r="W93" s="51">
        <f t="shared" ref="W93:W110" si="118">+U93+(AF93+AG93+AH93+AI93)-(AS93+AT93+AU93+AV93)</f>
        <v>0</v>
      </c>
      <c r="X93" s="12"/>
      <c r="Y93" s="6"/>
      <c r="Z93" s="77">
        <f>IFERROR(VLOOKUP(B93,'[1]ACT DEN8.1'!$H$3:$L$128,2,FALSE),0)</f>
        <v>3</v>
      </c>
      <c r="AA93" s="77">
        <f>IFERROR(VLOOKUP(B93,'[1]ACT DEN8.1'!$H$3:$L$128,3,FALSE),0)</f>
        <v>3</v>
      </c>
      <c r="AB93" s="77">
        <f>IFERROR(VLOOKUP(B93,'[1]ACT DEN8.1'!$H$3:$L$128,4,FALSE),0)</f>
        <v>1</v>
      </c>
      <c r="AC93" s="77"/>
      <c r="AD93" s="77"/>
      <c r="AE93" s="77"/>
      <c r="AF93" s="77"/>
      <c r="AG93" s="77"/>
      <c r="AH93" s="77"/>
      <c r="AI93" s="77"/>
      <c r="AJ93" s="77"/>
      <c r="AK93" s="77"/>
      <c r="AL93" s="4">
        <f t="shared" si="79"/>
        <v>7</v>
      </c>
      <c r="AM93" s="77">
        <f>IFERROR(VLOOKUP(B93,'[1]ACT DEN8.1'!$AA$3:$AE$86,2,FALSE),0)</f>
        <v>1</v>
      </c>
      <c r="AN93" s="77">
        <f>IFERROR(VLOOKUP(B93,'[1]ACT DEN8.1'!$AA$3:$AE$86,3,FALSE),0)</f>
        <v>0</v>
      </c>
      <c r="AO93" s="77">
        <f>IFERROR(VLOOKUP(B93,'[1]ACT DEN8.1'!$AA$3:$AE$86,4,FALSE),0)</f>
        <v>0</v>
      </c>
      <c r="AP93" s="77"/>
      <c r="AQ93" s="77"/>
      <c r="AR93" s="77"/>
      <c r="AS93" s="77"/>
      <c r="AT93" s="77"/>
      <c r="AU93" s="77"/>
      <c r="AV93" s="77"/>
      <c r="AW93" s="77"/>
      <c r="AX93" s="77"/>
      <c r="AY93" s="4">
        <f t="shared" si="80"/>
        <v>1</v>
      </c>
    </row>
    <row r="94" spans="1:51" s="54" customFormat="1" ht="15" thickBot="1" x14ac:dyDescent="0.25">
      <c r="A94" s="1" t="s">
        <v>132</v>
      </c>
      <c r="B94" s="112" t="s">
        <v>117</v>
      </c>
      <c r="C94" s="53"/>
      <c r="D94" s="74"/>
      <c r="E94" s="77">
        <f>IFERROR(VLOOKUP(B94,'[1]NUM8.1'!$H$3:$L$156,2,FALSE),0)</f>
        <v>96</v>
      </c>
      <c r="F94" s="77">
        <f>IFERROR(VLOOKUP(B94,'[1]NUM8.1'!$H$3:$L$156,3,FALSE),0)</f>
        <v>58</v>
      </c>
      <c r="G94" s="77">
        <f>IFERROR(VLOOKUP(B94,'[1]NUM8.1'!$H$3:$L$156,4,FALSE),0)</f>
        <v>56</v>
      </c>
      <c r="H94" s="77"/>
      <c r="I94" s="77"/>
      <c r="J94" s="77"/>
      <c r="K94" s="77"/>
      <c r="L94" s="77"/>
      <c r="M94" s="77"/>
      <c r="N94" s="77"/>
      <c r="O94" s="77"/>
      <c r="P94" s="77"/>
      <c r="Q94" s="4">
        <f t="shared" si="115"/>
        <v>210</v>
      </c>
      <c r="R94" s="2"/>
      <c r="S94" s="12">
        <f>IFERROR(VLOOKUP(B94,'[2]DEN8.1'!$H$3:$K$162,3,FALSE),0)</f>
        <v>541</v>
      </c>
      <c r="T94" s="42">
        <f t="shared" si="116"/>
        <v>558</v>
      </c>
      <c r="U94" s="12"/>
      <c r="V94" s="51">
        <f t="shared" si="117"/>
        <v>0</v>
      </c>
      <c r="W94" s="51">
        <f t="shared" si="118"/>
        <v>0</v>
      </c>
      <c r="X94" s="12"/>
      <c r="Y94" s="6"/>
      <c r="Z94" s="77">
        <f>IFERROR(VLOOKUP(B94,'[1]ACT DEN8.1'!$H$3:$L$128,2,FALSE),0)</f>
        <v>8</v>
      </c>
      <c r="AA94" s="77">
        <f>IFERROR(VLOOKUP(B94,'[1]ACT DEN8.1'!$H$3:$L$128,3,FALSE),0)</f>
        <v>4</v>
      </c>
      <c r="AB94" s="77">
        <f>IFERROR(VLOOKUP(B94,'[1]ACT DEN8.1'!$H$3:$L$128,4,FALSE),0)</f>
        <v>6</v>
      </c>
      <c r="AC94" s="77"/>
      <c r="AD94" s="77"/>
      <c r="AE94" s="77"/>
      <c r="AF94" s="77"/>
      <c r="AG94" s="77"/>
      <c r="AH94" s="77"/>
      <c r="AI94" s="77"/>
      <c r="AJ94" s="77"/>
      <c r="AK94" s="77"/>
      <c r="AL94" s="4">
        <f t="shared" si="79"/>
        <v>18</v>
      </c>
      <c r="AM94" s="77">
        <f>IFERROR(VLOOKUP(B94,'[1]ACT DEN8.1'!$AA$3:$AE$86,2,FALSE),0)</f>
        <v>0</v>
      </c>
      <c r="AN94" s="77">
        <f>IFERROR(VLOOKUP(B94,'[1]ACT DEN8.1'!$AA$3:$AE$86,3,FALSE),0)</f>
        <v>1</v>
      </c>
      <c r="AO94" s="77">
        <f>IFERROR(VLOOKUP(B94,'[1]ACT DEN8.1'!$AA$3:$AE$86,4,FALSE),0)</f>
        <v>0</v>
      </c>
      <c r="AP94" s="77"/>
      <c r="AQ94" s="77"/>
      <c r="AR94" s="77"/>
      <c r="AS94" s="77"/>
      <c r="AT94" s="77"/>
      <c r="AU94" s="77"/>
      <c r="AV94" s="77"/>
      <c r="AW94" s="77"/>
      <c r="AX94" s="77"/>
      <c r="AY94" s="4">
        <f t="shared" si="80"/>
        <v>1</v>
      </c>
    </row>
    <row r="95" spans="1:51" s="54" customFormat="1" ht="15" thickBot="1" x14ac:dyDescent="0.25">
      <c r="A95" s="1" t="s">
        <v>132</v>
      </c>
      <c r="B95" s="112" t="s">
        <v>118</v>
      </c>
      <c r="C95" s="53"/>
      <c r="D95" s="74"/>
      <c r="E95" s="77">
        <f>IFERROR(VLOOKUP(B95,'[1]NUM8.1'!$H$3:$L$156,2,FALSE),0)</f>
        <v>113</v>
      </c>
      <c r="F95" s="77">
        <f>IFERROR(VLOOKUP(B95,'[1]NUM8.1'!$H$3:$L$156,3,FALSE),0)</f>
        <v>45</v>
      </c>
      <c r="G95" s="77">
        <f>IFERROR(VLOOKUP(B95,'[1]NUM8.1'!$H$3:$L$156,4,FALSE),0)</f>
        <v>33</v>
      </c>
      <c r="H95" s="77"/>
      <c r="I95" s="77"/>
      <c r="J95" s="77"/>
      <c r="K95" s="77"/>
      <c r="L95" s="77"/>
      <c r="M95" s="77"/>
      <c r="N95" s="77"/>
      <c r="O95" s="77"/>
      <c r="P95" s="77"/>
      <c r="Q95" s="4">
        <f t="shared" si="115"/>
        <v>191</v>
      </c>
      <c r="R95" s="2"/>
      <c r="S95" s="12">
        <f>IFERROR(VLOOKUP(B95,'[2]DEN8.1'!$H$3:$K$162,3,FALSE),0)</f>
        <v>707</v>
      </c>
      <c r="T95" s="42">
        <f t="shared" si="116"/>
        <v>729</v>
      </c>
      <c r="U95" s="12"/>
      <c r="V95" s="51">
        <f t="shared" si="117"/>
        <v>0</v>
      </c>
      <c r="W95" s="51">
        <f t="shared" si="118"/>
        <v>0</v>
      </c>
      <c r="X95" s="12"/>
      <c r="Y95" s="6"/>
      <c r="Z95" s="77">
        <f>IFERROR(VLOOKUP(B95,'[1]ACT DEN8.1'!$H$3:$L$128,2,FALSE),0)</f>
        <v>8</v>
      </c>
      <c r="AA95" s="77">
        <f>IFERROR(VLOOKUP(B95,'[1]ACT DEN8.1'!$H$3:$L$128,3,FALSE),0)</f>
        <v>9</v>
      </c>
      <c r="AB95" s="77">
        <f>IFERROR(VLOOKUP(B95,'[1]ACT DEN8.1'!$H$3:$L$128,4,FALSE),0)</f>
        <v>10</v>
      </c>
      <c r="AC95" s="77"/>
      <c r="AD95" s="77"/>
      <c r="AE95" s="77"/>
      <c r="AF95" s="77"/>
      <c r="AG95" s="77"/>
      <c r="AH95" s="77"/>
      <c r="AI95" s="77"/>
      <c r="AJ95" s="77"/>
      <c r="AK95" s="77"/>
      <c r="AL95" s="4">
        <f t="shared" si="79"/>
        <v>27</v>
      </c>
      <c r="AM95" s="77">
        <f>IFERROR(VLOOKUP(B95,'[1]ACT DEN8.1'!$AA$3:$AE$86,2,FALSE),0)</f>
        <v>0</v>
      </c>
      <c r="AN95" s="77">
        <f>IFERROR(VLOOKUP(B95,'[1]ACT DEN8.1'!$AA$3:$AE$86,3,FALSE),0)</f>
        <v>0</v>
      </c>
      <c r="AO95" s="77">
        <f>IFERROR(VLOOKUP(B95,'[1]ACT DEN8.1'!$AA$3:$AE$86,4,FALSE),0)</f>
        <v>5</v>
      </c>
      <c r="AP95" s="77"/>
      <c r="AQ95" s="77"/>
      <c r="AR95" s="77"/>
      <c r="AS95" s="77"/>
      <c r="AT95" s="77"/>
      <c r="AU95" s="77"/>
      <c r="AV95" s="77"/>
      <c r="AW95" s="77"/>
      <c r="AX95" s="77"/>
      <c r="AY95" s="4">
        <f t="shared" si="80"/>
        <v>5</v>
      </c>
    </row>
    <row r="96" spans="1:51" s="54" customFormat="1" ht="15" thickBot="1" x14ac:dyDescent="0.25">
      <c r="A96" s="1" t="s">
        <v>132</v>
      </c>
      <c r="B96" s="112" t="s">
        <v>119</v>
      </c>
      <c r="C96" s="53"/>
      <c r="D96" s="74"/>
      <c r="E96" s="77">
        <f>IFERROR(VLOOKUP(B96,'[1]NUM8.1'!$H$3:$L$156,2,FALSE),0)</f>
        <v>17</v>
      </c>
      <c r="F96" s="77">
        <f>IFERROR(VLOOKUP(B96,'[1]NUM8.1'!$H$3:$L$156,3,FALSE),0)</f>
        <v>12</v>
      </c>
      <c r="G96" s="77">
        <f>IFERROR(VLOOKUP(B96,'[1]NUM8.1'!$H$3:$L$156,4,FALSE),0)</f>
        <v>15</v>
      </c>
      <c r="H96" s="77"/>
      <c r="I96" s="77"/>
      <c r="J96" s="77"/>
      <c r="K96" s="77"/>
      <c r="L96" s="77"/>
      <c r="M96" s="77"/>
      <c r="N96" s="77"/>
      <c r="O96" s="77"/>
      <c r="P96" s="77"/>
      <c r="Q96" s="4">
        <f t="shared" si="115"/>
        <v>44</v>
      </c>
      <c r="R96" s="2"/>
      <c r="S96" s="12">
        <f>IFERROR(VLOOKUP(B96,'[2]DEN8.1'!$H$3:$K$162,3,FALSE),0)</f>
        <v>143</v>
      </c>
      <c r="T96" s="42">
        <f t="shared" si="116"/>
        <v>144</v>
      </c>
      <c r="U96" s="12"/>
      <c r="V96" s="51">
        <f t="shared" si="117"/>
        <v>0</v>
      </c>
      <c r="W96" s="51">
        <f t="shared" si="118"/>
        <v>0</v>
      </c>
      <c r="X96" s="12"/>
      <c r="Y96" s="6"/>
      <c r="Z96" s="77">
        <f>IFERROR(VLOOKUP(B96,'[1]ACT DEN8.1'!$H$3:$L$128,2,FALSE),0)</f>
        <v>0</v>
      </c>
      <c r="AA96" s="77">
        <f>IFERROR(VLOOKUP(B96,'[1]ACT DEN8.1'!$H$3:$L$128,3,FALSE),0)</f>
        <v>0</v>
      </c>
      <c r="AB96" s="77">
        <f>IFERROR(VLOOKUP(B96,'[1]ACT DEN8.1'!$H$3:$L$128,4,FALSE),0)</f>
        <v>1</v>
      </c>
      <c r="AC96" s="77"/>
      <c r="AD96" s="77"/>
      <c r="AE96" s="77"/>
      <c r="AF96" s="77"/>
      <c r="AG96" s="77"/>
      <c r="AH96" s="77"/>
      <c r="AI96" s="77"/>
      <c r="AJ96" s="77"/>
      <c r="AK96" s="77"/>
      <c r="AL96" s="4">
        <f t="shared" si="79"/>
        <v>1</v>
      </c>
      <c r="AM96" s="77">
        <f>IFERROR(VLOOKUP(B96,'[1]ACT DEN8.1'!$AA$3:$AE$86,2,FALSE),0)</f>
        <v>0</v>
      </c>
      <c r="AN96" s="77">
        <f>IFERROR(VLOOKUP(B96,'[1]ACT DEN8.1'!$AA$3:$AE$86,3,FALSE),0)</f>
        <v>0</v>
      </c>
      <c r="AO96" s="77">
        <f>IFERROR(VLOOKUP(B96,'[1]ACT DEN8.1'!$AA$3:$AE$86,4,FALSE),0)</f>
        <v>0</v>
      </c>
      <c r="AP96" s="77"/>
      <c r="AQ96" s="77"/>
      <c r="AR96" s="77"/>
      <c r="AS96" s="77"/>
      <c r="AT96" s="77"/>
      <c r="AU96" s="77"/>
      <c r="AV96" s="77"/>
      <c r="AW96" s="77"/>
      <c r="AX96" s="77"/>
      <c r="AY96" s="4">
        <f t="shared" si="80"/>
        <v>0</v>
      </c>
    </row>
    <row r="97" spans="1:51" s="54" customFormat="1" ht="15" thickBot="1" x14ac:dyDescent="0.25">
      <c r="A97" s="1" t="s">
        <v>132</v>
      </c>
      <c r="B97" s="112" t="s">
        <v>120</v>
      </c>
      <c r="C97" s="53"/>
      <c r="D97" s="74"/>
      <c r="E97" s="77">
        <f>IFERROR(VLOOKUP(B97,'[1]NUM8.1'!$H$3:$L$156,2,FALSE),0)</f>
        <v>0</v>
      </c>
      <c r="F97" s="77">
        <f>IFERROR(VLOOKUP(B97,'[1]NUM8.1'!$H$3:$L$156,3,FALSE),0)</f>
        <v>0</v>
      </c>
      <c r="G97" s="77">
        <f>IFERROR(VLOOKUP(B97,'[1]NUM8.1'!$H$3:$L$156,4,FALSE),0)</f>
        <v>0</v>
      </c>
      <c r="H97" s="77"/>
      <c r="I97" s="77"/>
      <c r="J97" s="77"/>
      <c r="K97" s="77"/>
      <c r="L97" s="77"/>
      <c r="M97" s="77"/>
      <c r="N97" s="77"/>
      <c r="O97" s="77"/>
      <c r="P97" s="77"/>
      <c r="Q97" s="4">
        <f t="shared" si="115"/>
        <v>0</v>
      </c>
      <c r="R97" s="2"/>
      <c r="S97" s="12">
        <f>IFERROR(VLOOKUP(B97,'[2]DEN8.1'!$H$3:$K$162,3,FALSE),0)</f>
        <v>25</v>
      </c>
      <c r="T97" s="42">
        <f t="shared" si="116"/>
        <v>25</v>
      </c>
      <c r="U97" s="12"/>
      <c r="V97" s="51">
        <f t="shared" si="117"/>
        <v>0</v>
      </c>
      <c r="W97" s="51">
        <f t="shared" si="118"/>
        <v>0</v>
      </c>
      <c r="X97" s="12"/>
      <c r="Y97" s="6"/>
      <c r="Z97" s="77">
        <f>IFERROR(VLOOKUP(B97,'[1]ACT DEN8.1'!$H$3:$L$128,2,FALSE),0)</f>
        <v>0</v>
      </c>
      <c r="AA97" s="77">
        <f>IFERROR(VLOOKUP(B97,'[1]ACT DEN8.1'!$H$3:$L$128,3,FALSE),0)</f>
        <v>0</v>
      </c>
      <c r="AB97" s="77">
        <f>IFERROR(VLOOKUP(B97,'[1]ACT DEN8.1'!$H$3:$L$128,4,FALSE),0)</f>
        <v>0</v>
      </c>
      <c r="AC97" s="77"/>
      <c r="AD97" s="77"/>
      <c r="AE97" s="77"/>
      <c r="AF97" s="77"/>
      <c r="AG97" s="77"/>
      <c r="AH97" s="77"/>
      <c r="AI97" s="77"/>
      <c r="AJ97" s="77"/>
      <c r="AK97" s="77"/>
      <c r="AL97" s="4">
        <f t="shared" si="79"/>
        <v>0</v>
      </c>
      <c r="AM97" s="77">
        <f>IFERROR(VLOOKUP(B97,'[1]ACT DEN8.1'!$AA$3:$AE$86,2,FALSE),0)</f>
        <v>0</v>
      </c>
      <c r="AN97" s="77">
        <f>IFERROR(VLOOKUP(B97,'[1]ACT DEN8.1'!$AA$3:$AE$86,3,FALSE),0)</f>
        <v>0</v>
      </c>
      <c r="AO97" s="77">
        <f>IFERROR(VLOOKUP(B97,'[1]ACT DEN8.1'!$AA$3:$AE$86,4,FALSE),0)</f>
        <v>0</v>
      </c>
      <c r="AP97" s="77"/>
      <c r="AQ97" s="77"/>
      <c r="AR97" s="77"/>
      <c r="AS97" s="77"/>
      <c r="AT97" s="77"/>
      <c r="AU97" s="77"/>
      <c r="AV97" s="77"/>
      <c r="AW97" s="77"/>
      <c r="AX97" s="77"/>
      <c r="AY97" s="4">
        <f t="shared" si="80"/>
        <v>0</v>
      </c>
    </row>
    <row r="98" spans="1:51" s="54" customFormat="1" ht="15" thickBot="1" x14ac:dyDescent="0.25">
      <c r="A98" s="1" t="s">
        <v>132</v>
      </c>
      <c r="B98" s="112" t="s">
        <v>121</v>
      </c>
      <c r="C98" s="53"/>
      <c r="D98" s="74"/>
      <c r="E98" s="77">
        <f>IFERROR(VLOOKUP(B98,'[1]NUM8.1'!$H$3:$L$156,2,FALSE),0)</f>
        <v>0</v>
      </c>
      <c r="F98" s="77">
        <f>IFERROR(VLOOKUP(B98,'[1]NUM8.1'!$H$3:$L$156,3,FALSE),0)</f>
        <v>6</v>
      </c>
      <c r="G98" s="77">
        <f>IFERROR(VLOOKUP(B98,'[1]NUM8.1'!$H$3:$L$156,4,FALSE),0)</f>
        <v>4</v>
      </c>
      <c r="H98" s="77"/>
      <c r="I98" s="77"/>
      <c r="J98" s="77"/>
      <c r="K98" s="77"/>
      <c r="L98" s="77"/>
      <c r="M98" s="77"/>
      <c r="N98" s="77"/>
      <c r="O98" s="77"/>
      <c r="P98" s="77"/>
      <c r="Q98" s="4">
        <f t="shared" si="115"/>
        <v>10</v>
      </c>
      <c r="R98" s="2"/>
      <c r="S98" s="12">
        <f>IFERROR(VLOOKUP(B98,'[2]DEN8.1'!$H$3:$K$162,3,FALSE),0)</f>
        <v>69</v>
      </c>
      <c r="T98" s="42">
        <f t="shared" si="116"/>
        <v>68</v>
      </c>
      <c r="U98" s="12"/>
      <c r="V98" s="51">
        <f t="shared" si="117"/>
        <v>0</v>
      </c>
      <c r="W98" s="51">
        <f t="shared" si="118"/>
        <v>0</v>
      </c>
      <c r="X98" s="12"/>
      <c r="Y98" s="6"/>
      <c r="Z98" s="77">
        <f>IFERROR(VLOOKUP(B98,'[1]ACT DEN8.1'!$H$3:$L$128,2,FALSE),0)</f>
        <v>0</v>
      </c>
      <c r="AA98" s="77">
        <f>IFERROR(VLOOKUP(B98,'[1]ACT DEN8.1'!$H$3:$L$128,3,FALSE),0)</f>
        <v>0</v>
      </c>
      <c r="AB98" s="77">
        <f>IFERROR(VLOOKUP(B98,'[1]ACT DEN8.1'!$H$3:$L$128,4,FALSE),0)</f>
        <v>0</v>
      </c>
      <c r="AC98" s="77"/>
      <c r="AD98" s="77"/>
      <c r="AE98" s="77"/>
      <c r="AF98" s="77"/>
      <c r="AG98" s="77"/>
      <c r="AH98" s="77"/>
      <c r="AI98" s="77"/>
      <c r="AJ98" s="77"/>
      <c r="AK98" s="77"/>
      <c r="AL98" s="4">
        <f t="shared" si="79"/>
        <v>0</v>
      </c>
      <c r="AM98" s="77">
        <f>IFERROR(VLOOKUP(B98,'[1]ACT DEN8.1'!$AA$3:$AE$86,2,FALSE),0)</f>
        <v>1</v>
      </c>
      <c r="AN98" s="77">
        <f>IFERROR(VLOOKUP(B98,'[1]ACT DEN8.1'!$AA$3:$AE$86,3,FALSE),0)</f>
        <v>0</v>
      </c>
      <c r="AO98" s="77">
        <f>IFERROR(VLOOKUP(B98,'[1]ACT DEN8.1'!$AA$3:$AE$86,4,FALSE),0)</f>
        <v>0</v>
      </c>
      <c r="AP98" s="77"/>
      <c r="AQ98" s="77"/>
      <c r="AR98" s="77"/>
      <c r="AS98" s="77"/>
      <c r="AT98" s="77"/>
      <c r="AU98" s="77"/>
      <c r="AV98" s="77"/>
      <c r="AW98" s="77"/>
      <c r="AX98" s="77"/>
      <c r="AY98" s="4">
        <f t="shared" si="80"/>
        <v>1</v>
      </c>
    </row>
    <row r="99" spans="1:51" s="54" customFormat="1" ht="15" thickBot="1" x14ac:dyDescent="0.25">
      <c r="A99" s="1" t="s">
        <v>132</v>
      </c>
      <c r="B99" s="112" t="s">
        <v>122</v>
      </c>
      <c r="C99" s="53"/>
      <c r="D99" s="74"/>
      <c r="E99" s="77">
        <f>IFERROR(VLOOKUP(B99,'[1]NUM8.1'!$H$3:$L$156,2,FALSE),0)</f>
        <v>0</v>
      </c>
      <c r="F99" s="77">
        <f>IFERROR(VLOOKUP(B99,'[1]NUM8.1'!$H$3:$L$156,3,FALSE),0)</f>
        <v>1</v>
      </c>
      <c r="G99" s="77">
        <f>IFERROR(VLOOKUP(B99,'[1]NUM8.1'!$H$3:$L$156,4,FALSE),0)</f>
        <v>0</v>
      </c>
      <c r="H99" s="77"/>
      <c r="I99" s="77"/>
      <c r="J99" s="77"/>
      <c r="K99" s="77"/>
      <c r="L99" s="77"/>
      <c r="M99" s="77"/>
      <c r="N99" s="77"/>
      <c r="O99" s="77"/>
      <c r="P99" s="77"/>
      <c r="Q99" s="4">
        <f t="shared" si="115"/>
        <v>1</v>
      </c>
      <c r="R99" s="2"/>
      <c r="S99" s="12">
        <f>IFERROR(VLOOKUP(B99,'[2]DEN8.1'!$H$3:$K$162,3,FALSE),0)</f>
        <v>17</v>
      </c>
      <c r="T99" s="42">
        <f t="shared" si="116"/>
        <v>18</v>
      </c>
      <c r="U99" s="12"/>
      <c r="V99" s="51">
        <f t="shared" si="117"/>
        <v>0</v>
      </c>
      <c r="W99" s="51">
        <f t="shared" si="118"/>
        <v>0</v>
      </c>
      <c r="X99" s="12"/>
      <c r="Y99" s="6"/>
      <c r="Z99" s="77">
        <f>IFERROR(VLOOKUP(B99,'[1]ACT DEN8.1'!$H$3:$L$128,2,FALSE),0)</f>
        <v>1</v>
      </c>
      <c r="AA99" s="77">
        <f>IFERROR(VLOOKUP(B99,'[1]ACT DEN8.1'!$H$3:$L$128,3,FALSE),0)</f>
        <v>0</v>
      </c>
      <c r="AB99" s="77">
        <f>IFERROR(VLOOKUP(B99,'[1]ACT DEN8.1'!$H$3:$L$128,4,FALSE),0)</f>
        <v>0</v>
      </c>
      <c r="AC99" s="77"/>
      <c r="AD99" s="77"/>
      <c r="AE99" s="77"/>
      <c r="AF99" s="77"/>
      <c r="AG99" s="77"/>
      <c r="AH99" s="77"/>
      <c r="AI99" s="77"/>
      <c r="AJ99" s="77"/>
      <c r="AK99" s="77"/>
      <c r="AL99" s="4">
        <f t="shared" si="79"/>
        <v>1</v>
      </c>
      <c r="AM99" s="77">
        <f>IFERROR(VLOOKUP(B99,'[1]ACT DEN8.1'!$AA$3:$AE$86,2,FALSE),0)</f>
        <v>0</v>
      </c>
      <c r="AN99" s="77">
        <f>IFERROR(VLOOKUP(B99,'[1]ACT DEN8.1'!$AA$3:$AE$86,3,FALSE),0)</f>
        <v>0</v>
      </c>
      <c r="AO99" s="77">
        <f>IFERROR(VLOOKUP(B99,'[1]ACT DEN8.1'!$AA$3:$AE$86,4,FALSE),0)</f>
        <v>0</v>
      </c>
      <c r="AP99" s="77"/>
      <c r="AQ99" s="77"/>
      <c r="AR99" s="77"/>
      <c r="AS99" s="77"/>
      <c r="AT99" s="77"/>
      <c r="AU99" s="77"/>
      <c r="AV99" s="77"/>
      <c r="AW99" s="77"/>
      <c r="AX99" s="77"/>
      <c r="AY99" s="4">
        <f t="shared" si="80"/>
        <v>0</v>
      </c>
    </row>
    <row r="100" spans="1:51" s="54" customFormat="1" ht="15" thickBot="1" x14ac:dyDescent="0.25">
      <c r="A100" s="1" t="s">
        <v>132</v>
      </c>
      <c r="B100" s="112" t="s">
        <v>123</v>
      </c>
      <c r="C100" s="53"/>
      <c r="D100" s="74"/>
      <c r="E100" s="77">
        <f>IFERROR(VLOOKUP(B100,'[1]NUM8.1'!$H$3:$L$156,2,FALSE),0)</f>
        <v>0</v>
      </c>
      <c r="F100" s="77">
        <f>IFERROR(VLOOKUP(B100,'[1]NUM8.1'!$H$3:$L$156,3,FALSE),0)</f>
        <v>0</v>
      </c>
      <c r="G100" s="77">
        <f>IFERROR(VLOOKUP(B100,'[1]NUM8.1'!$H$3:$L$156,4,FALSE),0)</f>
        <v>0</v>
      </c>
      <c r="H100" s="77"/>
      <c r="I100" s="77"/>
      <c r="J100" s="77"/>
      <c r="K100" s="77"/>
      <c r="L100" s="77"/>
      <c r="M100" s="77"/>
      <c r="N100" s="77"/>
      <c r="O100" s="77"/>
      <c r="P100" s="77"/>
      <c r="Q100" s="4">
        <f t="shared" si="115"/>
        <v>0</v>
      </c>
      <c r="R100" s="2"/>
      <c r="S100" s="12">
        <f>IFERROR(VLOOKUP(B100,'[2]DEN8.1'!$H$3:$K$162,3,FALSE),0)</f>
        <v>14</v>
      </c>
      <c r="T100" s="42">
        <f t="shared" si="116"/>
        <v>14</v>
      </c>
      <c r="U100" s="12"/>
      <c r="V100" s="51">
        <f t="shared" si="117"/>
        <v>0</v>
      </c>
      <c r="W100" s="51">
        <f t="shared" si="118"/>
        <v>0</v>
      </c>
      <c r="X100" s="12"/>
      <c r="Y100" s="6"/>
      <c r="Z100" s="77">
        <f>IFERROR(VLOOKUP(B100,'[1]ACT DEN8.1'!$H$3:$L$128,2,FALSE),0)</f>
        <v>0</v>
      </c>
      <c r="AA100" s="77">
        <f>IFERROR(VLOOKUP(B100,'[1]ACT DEN8.1'!$H$3:$L$128,3,FALSE),0)</f>
        <v>0</v>
      </c>
      <c r="AB100" s="77">
        <f>IFERROR(VLOOKUP(B100,'[1]ACT DEN8.1'!$H$3:$L$128,4,FALSE),0)</f>
        <v>0</v>
      </c>
      <c r="AC100" s="77"/>
      <c r="AD100" s="77"/>
      <c r="AE100" s="77"/>
      <c r="AF100" s="77"/>
      <c r="AG100" s="77"/>
      <c r="AH100" s="77"/>
      <c r="AI100" s="77"/>
      <c r="AJ100" s="77"/>
      <c r="AK100" s="77"/>
      <c r="AL100" s="4">
        <f t="shared" si="79"/>
        <v>0</v>
      </c>
      <c r="AM100" s="77">
        <f>IFERROR(VLOOKUP(B100,'[1]ACT DEN8.1'!$AA$3:$AE$86,2,FALSE),0)</f>
        <v>0</v>
      </c>
      <c r="AN100" s="77">
        <f>IFERROR(VLOOKUP(B100,'[1]ACT DEN8.1'!$AA$3:$AE$86,3,FALSE),0)</f>
        <v>0</v>
      </c>
      <c r="AO100" s="77">
        <f>IFERROR(VLOOKUP(B100,'[1]ACT DEN8.1'!$AA$3:$AE$86,4,FALSE),0)</f>
        <v>0</v>
      </c>
      <c r="AP100" s="77"/>
      <c r="AQ100" s="77"/>
      <c r="AR100" s="77"/>
      <c r="AS100" s="77"/>
      <c r="AT100" s="77"/>
      <c r="AU100" s="77"/>
      <c r="AV100" s="77"/>
      <c r="AW100" s="77"/>
      <c r="AX100" s="77"/>
      <c r="AY100" s="4">
        <f t="shared" si="80"/>
        <v>0</v>
      </c>
    </row>
    <row r="101" spans="1:51" s="54" customFormat="1" ht="15" thickBot="1" x14ac:dyDescent="0.25">
      <c r="A101" s="1" t="s">
        <v>132</v>
      </c>
      <c r="B101" s="112" t="s">
        <v>124</v>
      </c>
      <c r="C101" s="53"/>
      <c r="D101" s="74"/>
      <c r="E101" s="77">
        <f>IFERROR(VLOOKUP(B101,'[1]NUM8.1'!$H$3:$L$156,2,FALSE),0)</f>
        <v>0</v>
      </c>
      <c r="F101" s="77">
        <f>IFERROR(VLOOKUP(B101,'[1]NUM8.1'!$H$3:$L$156,3,FALSE),0)</f>
        <v>0</v>
      </c>
      <c r="G101" s="77">
        <f>IFERROR(VLOOKUP(B101,'[1]NUM8.1'!$H$3:$L$156,4,FALSE),0)</f>
        <v>0</v>
      </c>
      <c r="H101" s="77"/>
      <c r="I101" s="77"/>
      <c r="J101" s="77"/>
      <c r="K101" s="77"/>
      <c r="L101" s="77"/>
      <c r="M101" s="77"/>
      <c r="N101" s="77"/>
      <c r="O101" s="77"/>
      <c r="P101" s="77"/>
      <c r="Q101" s="4">
        <f t="shared" si="115"/>
        <v>0</v>
      </c>
      <c r="R101" s="2"/>
      <c r="S101" s="12">
        <f>IFERROR(VLOOKUP(B101,'[2]DEN8.1'!$H$3:$K$162,3,FALSE),0)</f>
        <v>0</v>
      </c>
      <c r="T101" s="42">
        <f t="shared" si="116"/>
        <v>0</v>
      </c>
      <c r="U101" s="12"/>
      <c r="V101" s="51">
        <f t="shared" si="117"/>
        <v>0</v>
      </c>
      <c r="W101" s="51">
        <f t="shared" si="118"/>
        <v>0</v>
      </c>
      <c r="X101" s="12"/>
      <c r="Y101" s="6"/>
      <c r="Z101" s="77">
        <f>IFERROR(VLOOKUP(B101,'[1]ACT DEN8.1'!$H$3:$L$128,2,FALSE),0)</f>
        <v>0</v>
      </c>
      <c r="AA101" s="77">
        <f>IFERROR(VLOOKUP(B101,'[1]ACT DEN8.1'!$H$3:$L$128,3,FALSE),0)</f>
        <v>0</v>
      </c>
      <c r="AB101" s="77">
        <f>IFERROR(VLOOKUP(B101,'[1]ACT DEN8.1'!$H$3:$L$128,4,FALSE),0)</f>
        <v>0</v>
      </c>
      <c r="AC101" s="77"/>
      <c r="AD101" s="77"/>
      <c r="AE101" s="77"/>
      <c r="AF101" s="77"/>
      <c r="AG101" s="77"/>
      <c r="AH101" s="77"/>
      <c r="AI101" s="77"/>
      <c r="AJ101" s="77"/>
      <c r="AK101" s="77"/>
      <c r="AL101" s="4">
        <f t="shared" si="79"/>
        <v>0</v>
      </c>
      <c r="AM101" s="77">
        <f>IFERROR(VLOOKUP(B101,'[1]ACT DEN8.1'!$AA$3:$AE$86,2,FALSE),0)</f>
        <v>0</v>
      </c>
      <c r="AN101" s="77">
        <f>IFERROR(VLOOKUP(B101,'[1]ACT DEN8.1'!$AA$3:$AE$86,3,FALSE),0)</f>
        <v>0</v>
      </c>
      <c r="AO101" s="77">
        <f>IFERROR(VLOOKUP(B101,'[1]ACT DEN8.1'!$AA$3:$AE$86,4,FALSE),0)</f>
        <v>0</v>
      </c>
      <c r="AP101" s="77"/>
      <c r="AQ101" s="77"/>
      <c r="AR101" s="77"/>
      <c r="AS101" s="77"/>
      <c r="AT101" s="77"/>
      <c r="AU101" s="77"/>
      <c r="AV101" s="77"/>
      <c r="AW101" s="77"/>
      <c r="AX101" s="77"/>
      <c r="AY101" s="4">
        <f t="shared" si="80"/>
        <v>0</v>
      </c>
    </row>
    <row r="102" spans="1:51" s="54" customFormat="1" ht="15" thickBot="1" x14ac:dyDescent="0.25">
      <c r="A102" s="1" t="s">
        <v>132</v>
      </c>
      <c r="B102" s="112" t="s">
        <v>125</v>
      </c>
      <c r="C102" s="53"/>
      <c r="D102" s="74"/>
      <c r="E102" s="77">
        <f>IFERROR(VLOOKUP(B102,'[1]NUM8.1'!$H$3:$L$156,2,FALSE),0)</f>
        <v>0</v>
      </c>
      <c r="F102" s="77">
        <f>IFERROR(VLOOKUP(B102,'[1]NUM8.1'!$H$3:$L$156,3,FALSE),0)</f>
        <v>0</v>
      </c>
      <c r="G102" s="77">
        <f>IFERROR(VLOOKUP(B102,'[1]NUM8.1'!$H$3:$L$156,4,FALSE),0)</f>
        <v>9</v>
      </c>
      <c r="H102" s="77"/>
      <c r="I102" s="77"/>
      <c r="J102" s="77"/>
      <c r="K102" s="77"/>
      <c r="L102" s="77"/>
      <c r="M102" s="77"/>
      <c r="N102" s="77"/>
      <c r="O102" s="77"/>
      <c r="P102" s="77"/>
      <c r="Q102" s="4">
        <f t="shared" si="115"/>
        <v>9</v>
      </c>
      <c r="R102" s="2"/>
      <c r="S102" s="12">
        <f>IFERROR(VLOOKUP(B102,'[2]DEN8.1'!$H$3:$K$162,3,FALSE),0)</f>
        <v>20</v>
      </c>
      <c r="T102" s="42">
        <f t="shared" si="116"/>
        <v>20</v>
      </c>
      <c r="U102" s="12"/>
      <c r="V102" s="51">
        <f t="shared" si="117"/>
        <v>0</v>
      </c>
      <c r="W102" s="51">
        <f t="shared" si="118"/>
        <v>0</v>
      </c>
      <c r="X102" s="12"/>
      <c r="Y102" s="6"/>
      <c r="Z102" s="77">
        <f>IFERROR(VLOOKUP(B102,'[1]ACT DEN8.1'!$H$3:$L$128,2,FALSE),0)</f>
        <v>1</v>
      </c>
      <c r="AA102" s="77">
        <f>IFERROR(VLOOKUP(B102,'[1]ACT DEN8.1'!$H$3:$L$128,3,FALSE),0)</f>
        <v>0</v>
      </c>
      <c r="AB102" s="77">
        <f>IFERROR(VLOOKUP(B102,'[1]ACT DEN8.1'!$H$3:$L$128,4,FALSE),0)</f>
        <v>0</v>
      </c>
      <c r="AC102" s="77"/>
      <c r="AD102" s="77"/>
      <c r="AE102" s="77"/>
      <c r="AF102" s="77"/>
      <c r="AG102" s="77"/>
      <c r="AH102" s="77"/>
      <c r="AI102" s="77"/>
      <c r="AJ102" s="77"/>
      <c r="AK102" s="77"/>
      <c r="AL102" s="4">
        <f t="shared" si="79"/>
        <v>1</v>
      </c>
      <c r="AM102" s="77">
        <f>IFERROR(VLOOKUP(B102,'[1]ACT DEN8.1'!$AA$3:$AE$86,2,FALSE),0)</f>
        <v>0</v>
      </c>
      <c r="AN102" s="77">
        <f>IFERROR(VLOOKUP(B102,'[1]ACT DEN8.1'!$AA$3:$AE$86,3,FALSE),0)</f>
        <v>0</v>
      </c>
      <c r="AO102" s="77">
        <f>IFERROR(VLOOKUP(B102,'[1]ACT DEN8.1'!$AA$3:$AE$86,4,FALSE),0)</f>
        <v>1</v>
      </c>
      <c r="AP102" s="77"/>
      <c r="AQ102" s="77"/>
      <c r="AR102" s="77"/>
      <c r="AS102" s="77"/>
      <c r="AT102" s="77"/>
      <c r="AU102" s="77"/>
      <c r="AV102" s="77"/>
      <c r="AW102" s="77"/>
      <c r="AX102" s="77"/>
      <c r="AY102" s="4">
        <f t="shared" si="80"/>
        <v>1</v>
      </c>
    </row>
    <row r="103" spans="1:51" s="54" customFormat="1" ht="15" thickBot="1" x14ac:dyDescent="0.25">
      <c r="A103" s="1" t="s">
        <v>132</v>
      </c>
      <c r="B103" s="112" t="s">
        <v>126</v>
      </c>
      <c r="C103" s="53"/>
      <c r="D103" s="74"/>
      <c r="E103" s="77">
        <f>IFERROR(VLOOKUP(B103,'[1]NUM8.1'!$H$3:$L$156,2,FALSE),0)</f>
        <v>2</v>
      </c>
      <c r="F103" s="77">
        <f>IFERROR(VLOOKUP(B103,'[1]NUM8.1'!$H$3:$L$156,3,FALSE),0)</f>
        <v>5</v>
      </c>
      <c r="G103" s="77">
        <f>IFERROR(VLOOKUP(B103,'[1]NUM8.1'!$H$3:$L$156,4,FALSE),0)</f>
        <v>5</v>
      </c>
      <c r="H103" s="77"/>
      <c r="I103" s="77"/>
      <c r="J103" s="77"/>
      <c r="K103" s="77"/>
      <c r="L103" s="77"/>
      <c r="M103" s="77"/>
      <c r="N103" s="77"/>
      <c r="O103" s="77"/>
      <c r="P103" s="77"/>
      <c r="Q103" s="4">
        <f t="shared" si="115"/>
        <v>12</v>
      </c>
      <c r="R103" s="2"/>
      <c r="S103" s="12">
        <f>IFERROR(VLOOKUP(B103,'[2]DEN8.1'!$H$3:$K$162,3,FALSE),0)</f>
        <v>23</v>
      </c>
      <c r="T103" s="42">
        <f t="shared" si="116"/>
        <v>22</v>
      </c>
      <c r="U103" s="12"/>
      <c r="V103" s="51">
        <f t="shared" si="117"/>
        <v>0</v>
      </c>
      <c r="W103" s="51">
        <f t="shared" si="118"/>
        <v>0</v>
      </c>
      <c r="X103" s="12"/>
      <c r="Y103" s="6"/>
      <c r="Z103" s="77">
        <f>IFERROR(VLOOKUP(B103,'[1]ACT DEN8.1'!$H$3:$L$128,2,FALSE),0)</f>
        <v>1</v>
      </c>
      <c r="AA103" s="77">
        <f>IFERROR(VLOOKUP(B103,'[1]ACT DEN8.1'!$H$3:$L$128,3,FALSE),0)</f>
        <v>0</v>
      </c>
      <c r="AB103" s="77">
        <f>IFERROR(VLOOKUP(B103,'[1]ACT DEN8.1'!$H$3:$L$128,4,FALSE),0)</f>
        <v>0</v>
      </c>
      <c r="AC103" s="77"/>
      <c r="AD103" s="77"/>
      <c r="AE103" s="77"/>
      <c r="AF103" s="77"/>
      <c r="AG103" s="77"/>
      <c r="AH103" s="77"/>
      <c r="AI103" s="77"/>
      <c r="AJ103" s="77"/>
      <c r="AK103" s="77"/>
      <c r="AL103" s="4">
        <f t="shared" si="79"/>
        <v>1</v>
      </c>
      <c r="AM103" s="77">
        <f>IFERROR(VLOOKUP(B103,'[1]ACT DEN8.1'!$AA$3:$AE$86,2,FALSE),0)</f>
        <v>1</v>
      </c>
      <c r="AN103" s="77">
        <f>IFERROR(VLOOKUP(B103,'[1]ACT DEN8.1'!$AA$3:$AE$86,3,FALSE),0)</f>
        <v>1</v>
      </c>
      <c r="AO103" s="77">
        <f>IFERROR(VLOOKUP(B103,'[1]ACT DEN8.1'!$AA$3:$AE$86,4,FALSE),0)</f>
        <v>0</v>
      </c>
      <c r="AP103" s="77"/>
      <c r="AQ103" s="77"/>
      <c r="AR103" s="77"/>
      <c r="AS103" s="77"/>
      <c r="AT103" s="77"/>
      <c r="AU103" s="77"/>
      <c r="AV103" s="77"/>
      <c r="AW103" s="77"/>
      <c r="AX103" s="77"/>
      <c r="AY103" s="4">
        <f t="shared" si="80"/>
        <v>2</v>
      </c>
    </row>
    <row r="104" spans="1:51" s="54" customFormat="1" ht="15" thickBot="1" x14ac:dyDescent="0.25">
      <c r="A104" s="1" t="s">
        <v>132</v>
      </c>
      <c r="B104" s="112" t="s">
        <v>127</v>
      </c>
      <c r="C104" s="53"/>
      <c r="D104" s="74"/>
      <c r="E104" s="77">
        <f>IFERROR(VLOOKUP(B104,'[1]NUM8.1'!$H$3:$L$156,2,FALSE),0)</f>
        <v>0</v>
      </c>
      <c r="F104" s="77">
        <f>IFERROR(VLOOKUP(B104,'[1]NUM8.1'!$H$3:$L$156,3,FALSE),0)</f>
        <v>0</v>
      </c>
      <c r="G104" s="77">
        <f>IFERROR(VLOOKUP(B104,'[1]NUM8.1'!$H$3:$L$156,4,FALSE),0)</f>
        <v>0</v>
      </c>
      <c r="H104" s="77"/>
      <c r="I104" s="77"/>
      <c r="J104" s="77"/>
      <c r="K104" s="77"/>
      <c r="L104" s="77"/>
      <c r="M104" s="77"/>
      <c r="N104" s="77"/>
      <c r="O104" s="77"/>
      <c r="P104" s="77"/>
      <c r="Q104" s="4">
        <f t="shared" si="115"/>
        <v>0</v>
      </c>
      <c r="R104" s="2"/>
      <c r="S104" s="12">
        <f>IFERROR(VLOOKUP(B104,'[2]DEN8.1'!$H$3:$K$162,3,FALSE),0)</f>
        <v>18</v>
      </c>
      <c r="T104" s="42">
        <f t="shared" si="116"/>
        <v>19</v>
      </c>
      <c r="U104" s="12"/>
      <c r="V104" s="51">
        <f t="shared" si="117"/>
        <v>0</v>
      </c>
      <c r="W104" s="51">
        <f t="shared" si="118"/>
        <v>0</v>
      </c>
      <c r="X104" s="12"/>
      <c r="Y104" s="6"/>
      <c r="Z104" s="77">
        <f>IFERROR(VLOOKUP(B104,'[1]ACT DEN8.1'!$H$3:$L$128,2,FALSE),0)</f>
        <v>1</v>
      </c>
      <c r="AA104" s="77">
        <f>IFERROR(VLOOKUP(B104,'[1]ACT DEN8.1'!$H$3:$L$128,3,FALSE),0)</f>
        <v>0</v>
      </c>
      <c r="AB104" s="77">
        <f>IFERROR(VLOOKUP(B104,'[1]ACT DEN8.1'!$H$3:$L$128,4,FALSE),0)</f>
        <v>0</v>
      </c>
      <c r="AC104" s="77"/>
      <c r="AD104" s="77"/>
      <c r="AE104" s="77"/>
      <c r="AF104" s="77"/>
      <c r="AG104" s="77"/>
      <c r="AH104" s="77"/>
      <c r="AI104" s="77"/>
      <c r="AJ104" s="77"/>
      <c r="AK104" s="77"/>
      <c r="AL104" s="4">
        <f t="shared" si="79"/>
        <v>1</v>
      </c>
      <c r="AM104" s="77">
        <f>IFERROR(VLOOKUP(B104,'[1]ACT DEN8.1'!$AA$3:$AE$86,2,FALSE),0)</f>
        <v>0</v>
      </c>
      <c r="AN104" s="77">
        <f>IFERROR(VLOOKUP(B104,'[1]ACT DEN8.1'!$AA$3:$AE$86,3,FALSE),0)</f>
        <v>0</v>
      </c>
      <c r="AO104" s="77">
        <f>IFERROR(VLOOKUP(B104,'[1]ACT DEN8.1'!$AA$3:$AE$86,4,FALSE),0)</f>
        <v>0</v>
      </c>
      <c r="AP104" s="77"/>
      <c r="AQ104" s="77"/>
      <c r="AR104" s="77"/>
      <c r="AS104" s="77"/>
      <c r="AT104" s="77"/>
      <c r="AU104" s="77"/>
      <c r="AV104" s="77"/>
      <c r="AW104" s="77"/>
      <c r="AX104" s="77"/>
      <c r="AY104" s="4">
        <f t="shared" si="80"/>
        <v>0</v>
      </c>
    </row>
    <row r="105" spans="1:51" s="54" customFormat="1" ht="15" thickBot="1" x14ac:dyDescent="0.25">
      <c r="A105" s="1" t="s">
        <v>132</v>
      </c>
      <c r="B105" s="112" t="s">
        <v>128</v>
      </c>
      <c r="C105" s="53"/>
      <c r="D105" s="74"/>
      <c r="E105" s="77">
        <f>IFERROR(VLOOKUP(B105,'[1]NUM8.1'!$H$3:$L$156,2,FALSE),0)</f>
        <v>8</v>
      </c>
      <c r="F105" s="77">
        <f>IFERROR(VLOOKUP(B105,'[1]NUM8.1'!$H$3:$L$156,3,FALSE),0)</f>
        <v>6</v>
      </c>
      <c r="G105" s="77">
        <f>IFERROR(VLOOKUP(B105,'[1]NUM8.1'!$H$3:$L$156,4,FALSE),0)</f>
        <v>4</v>
      </c>
      <c r="H105" s="77"/>
      <c r="I105" s="77"/>
      <c r="J105" s="77"/>
      <c r="K105" s="77"/>
      <c r="L105" s="77"/>
      <c r="M105" s="77"/>
      <c r="N105" s="77"/>
      <c r="O105" s="77"/>
      <c r="P105" s="77"/>
      <c r="Q105" s="4">
        <f t="shared" si="115"/>
        <v>18</v>
      </c>
      <c r="R105" s="2"/>
      <c r="S105" s="12">
        <f>IFERROR(VLOOKUP(B105,'[2]DEN8.1'!$H$3:$K$162,3,FALSE),0)</f>
        <v>38</v>
      </c>
      <c r="T105" s="42">
        <f t="shared" si="116"/>
        <v>38</v>
      </c>
      <c r="U105" s="12"/>
      <c r="V105" s="51">
        <f t="shared" si="117"/>
        <v>0</v>
      </c>
      <c r="W105" s="51">
        <f t="shared" si="118"/>
        <v>0</v>
      </c>
      <c r="X105" s="12"/>
      <c r="Y105" s="6"/>
      <c r="Z105" s="77">
        <f>IFERROR(VLOOKUP(B105,'[1]ACT DEN8.1'!$H$3:$L$128,2,FALSE),0)</f>
        <v>0</v>
      </c>
      <c r="AA105" s="77">
        <f>IFERROR(VLOOKUP(B105,'[1]ACT DEN8.1'!$H$3:$L$128,3,FALSE),0)</f>
        <v>1</v>
      </c>
      <c r="AB105" s="77">
        <f>IFERROR(VLOOKUP(B105,'[1]ACT DEN8.1'!$H$3:$L$128,4,FALSE),0)</f>
        <v>0</v>
      </c>
      <c r="AC105" s="77"/>
      <c r="AD105" s="77"/>
      <c r="AE105" s="77"/>
      <c r="AF105" s="77"/>
      <c r="AG105" s="77"/>
      <c r="AH105" s="77"/>
      <c r="AI105" s="77"/>
      <c r="AJ105" s="77"/>
      <c r="AK105" s="77"/>
      <c r="AL105" s="4">
        <f>SUM(Z105:AK105)</f>
        <v>1</v>
      </c>
      <c r="AM105" s="77">
        <f>IFERROR(VLOOKUP(B105,'[1]ACT DEN8.1'!$AA$3:$AE$86,2,FALSE),0)</f>
        <v>0</v>
      </c>
      <c r="AN105" s="77">
        <f>IFERROR(VLOOKUP(B105,'[1]ACT DEN8.1'!$AA$3:$AE$86,3,FALSE),0)</f>
        <v>0</v>
      </c>
      <c r="AO105" s="77">
        <f>IFERROR(VLOOKUP(B105,'[1]ACT DEN8.1'!$AA$3:$AE$86,4,FALSE),0)</f>
        <v>1</v>
      </c>
      <c r="AP105" s="77"/>
      <c r="AQ105" s="77"/>
      <c r="AR105" s="77"/>
      <c r="AS105" s="77"/>
      <c r="AT105" s="77"/>
      <c r="AU105" s="77"/>
      <c r="AV105" s="77"/>
      <c r="AW105" s="77"/>
      <c r="AX105" s="77"/>
      <c r="AY105" s="4">
        <f t="shared" si="80"/>
        <v>1</v>
      </c>
    </row>
    <row r="106" spans="1:51" s="54" customFormat="1" ht="15" thickBot="1" x14ac:dyDescent="0.25">
      <c r="A106" s="1" t="s">
        <v>132</v>
      </c>
      <c r="B106" s="112" t="s">
        <v>129</v>
      </c>
      <c r="C106" s="53"/>
      <c r="D106" s="74"/>
      <c r="E106" s="77">
        <f>IFERROR(VLOOKUP(B106,'[1]NUM8.1'!$H$3:$L$156,2,FALSE),0)</f>
        <v>2</v>
      </c>
      <c r="F106" s="77">
        <f>IFERROR(VLOOKUP(B106,'[1]NUM8.1'!$H$3:$L$156,3,FALSE),0)</f>
        <v>11</v>
      </c>
      <c r="G106" s="77">
        <f>IFERROR(VLOOKUP(B106,'[1]NUM8.1'!$H$3:$L$156,4,FALSE),0)</f>
        <v>0</v>
      </c>
      <c r="H106" s="77"/>
      <c r="I106" s="77"/>
      <c r="J106" s="77"/>
      <c r="K106" s="77"/>
      <c r="L106" s="77"/>
      <c r="M106" s="77"/>
      <c r="N106" s="77"/>
      <c r="O106" s="77"/>
      <c r="P106" s="77"/>
      <c r="Q106" s="4">
        <f t="shared" si="115"/>
        <v>13</v>
      </c>
      <c r="R106" s="2"/>
      <c r="S106" s="12">
        <f>IFERROR(VLOOKUP(B106,'[2]DEN8.1'!$H$3:$K$162,3,FALSE),0)</f>
        <v>47</v>
      </c>
      <c r="T106" s="42">
        <f t="shared" si="116"/>
        <v>49</v>
      </c>
      <c r="U106" s="12"/>
      <c r="V106" s="51">
        <f t="shared" si="117"/>
        <v>0</v>
      </c>
      <c r="W106" s="51">
        <f t="shared" si="118"/>
        <v>0</v>
      </c>
      <c r="X106" s="12"/>
      <c r="Y106" s="6"/>
      <c r="Z106" s="77">
        <f>IFERROR(VLOOKUP(B106,'[1]ACT DEN8.1'!$H$3:$L$128,2,FALSE),0)</f>
        <v>2</v>
      </c>
      <c r="AA106" s="77">
        <f>IFERROR(VLOOKUP(B106,'[1]ACT DEN8.1'!$H$3:$L$128,3,FALSE),0)</f>
        <v>1</v>
      </c>
      <c r="AB106" s="77">
        <f>IFERROR(VLOOKUP(B106,'[1]ACT DEN8.1'!$H$3:$L$128,4,FALSE),0)</f>
        <v>0</v>
      </c>
      <c r="AC106" s="77"/>
      <c r="AD106" s="77"/>
      <c r="AE106" s="77"/>
      <c r="AF106" s="77"/>
      <c r="AG106" s="77"/>
      <c r="AH106" s="77"/>
      <c r="AI106" s="77"/>
      <c r="AJ106" s="77"/>
      <c r="AK106" s="77"/>
      <c r="AL106" s="4">
        <f>SUM(Z106:AK106)</f>
        <v>3</v>
      </c>
      <c r="AM106" s="77">
        <f>IFERROR(VLOOKUP(B106,'[1]ACT DEN8.1'!$AA$3:$AE$86,2,FALSE),0)</f>
        <v>1</v>
      </c>
      <c r="AN106" s="77">
        <f>IFERROR(VLOOKUP(B106,'[1]ACT DEN8.1'!$AA$3:$AE$86,3,FALSE),0)</f>
        <v>0</v>
      </c>
      <c r="AO106" s="77">
        <f>IFERROR(VLOOKUP(B106,'[1]ACT DEN8.1'!$AA$3:$AE$86,4,FALSE),0)</f>
        <v>0</v>
      </c>
      <c r="AP106" s="77"/>
      <c r="AQ106" s="77"/>
      <c r="AR106" s="77"/>
      <c r="AS106" s="77"/>
      <c r="AT106" s="77"/>
      <c r="AU106" s="77"/>
      <c r="AV106" s="77"/>
      <c r="AW106" s="77"/>
      <c r="AX106" s="77"/>
      <c r="AY106" s="4">
        <f t="shared" si="80"/>
        <v>1</v>
      </c>
    </row>
    <row r="107" spans="1:51" s="54" customFormat="1" ht="15" thickBot="1" x14ac:dyDescent="0.25">
      <c r="A107" s="1" t="s">
        <v>132</v>
      </c>
      <c r="B107" s="112" t="s">
        <v>130</v>
      </c>
      <c r="C107" s="53"/>
      <c r="D107" s="74"/>
      <c r="E107" s="77">
        <f>IFERROR(VLOOKUP(B107,'[1]NUM8.1'!$H$3:$L$156,2,FALSE),0)</f>
        <v>15</v>
      </c>
      <c r="F107" s="77">
        <f>IFERROR(VLOOKUP(B107,'[1]NUM8.1'!$H$3:$L$156,3,FALSE),0)</f>
        <v>12</v>
      </c>
      <c r="G107" s="77">
        <f>IFERROR(VLOOKUP(B107,'[1]NUM8.1'!$H$3:$L$156,4,FALSE),0)</f>
        <v>9</v>
      </c>
      <c r="H107" s="77"/>
      <c r="I107" s="77"/>
      <c r="J107" s="77"/>
      <c r="K107" s="77"/>
      <c r="L107" s="77"/>
      <c r="M107" s="77"/>
      <c r="N107" s="77"/>
      <c r="O107" s="77"/>
      <c r="P107" s="77"/>
      <c r="Q107" s="4">
        <f t="shared" si="115"/>
        <v>36</v>
      </c>
      <c r="R107" s="2"/>
      <c r="S107" s="12">
        <f>IFERROR(VLOOKUP(B107,'[2]DEN8.1'!$H$3:$K$162,3,FALSE),0)</f>
        <v>116</v>
      </c>
      <c r="T107" s="42">
        <f t="shared" si="116"/>
        <v>119</v>
      </c>
      <c r="U107" s="12"/>
      <c r="V107" s="51">
        <f t="shared" si="117"/>
        <v>0</v>
      </c>
      <c r="W107" s="51">
        <f t="shared" si="118"/>
        <v>0</v>
      </c>
      <c r="X107" s="12"/>
      <c r="Y107" s="6"/>
      <c r="Z107" s="77">
        <f>IFERROR(VLOOKUP(B107,'[1]ACT DEN8.1'!$H$3:$L$128,2,FALSE),0)</f>
        <v>0</v>
      </c>
      <c r="AA107" s="77">
        <f>IFERROR(VLOOKUP(B107,'[1]ACT DEN8.1'!$H$3:$L$128,3,FALSE),0)</f>
        <v>3</v>
      </c>
      <c r="AB107" s="77">
        <f>IFERROR(VLOOKUP(B107,'[1]ACT DEN8.1'!$H$3:$L$128,4,FALSE),0)</f>
        <v>0</v>
      </c>
      <c r="AC107" s="77"/>
      <c r="AD107" s="77"/>
      <c r="AE107" s="77"/>
      <c r="AF107" s="77"/>
      <c r="AG107" s="77"/>
      <c r="AH107" s="77"/>
      <c r="AI107" s="77"/>
      <c r="AJ107" s="77"/>
      <c r="AK107" s="77"/>
      <c r="AL107" s="4">
        <f>SUM(Z107:AK107)</f>
        <v>3</v>
      </c>
      <c r="AM107" s="77">
        <f>IFERROR(VLOOKUP(B107,'[1]ACT DEN8.1'!$AA$3:$AE$86,2,FALSE),0)</f>
        <v>0</v>
      </c>
      <c r="AN107" s="77">
        <f>IFERROR(VLOOKUP(B107,'[1]ACT DEN8.1'!$AA$3:$AE$86,3,FALSE),0)</f>
        <v>0</v>
      </c>
      <c r="AO107" s="77">
        <f>IFERROR(VLOOKUP(B107,'[1]ACT DEN8.1'!$AA$3:$AE$86,4,FALSE),0)</f>
        <v>0</v>
      </c>
      <c r="AP107" s="77"/>
      <c r="AQ107" s="77"/>
      <c r="AR107" s="77"/>
      <c r="AS107" s="77"/>
      <c r="AT107" s="77"/>
      <c r="AU107" s="77"/>
      <c r="AV107" s="77"/>
      <c r="AW107" s="77"/>
      <c r="AX107" s="77"/>
      <c r="AY107" s="4">
        <f t="shared" si="80"/>
        <v>0</v>
      </c>
    </row>
    <row r="108" spans="1:51" s="54" customFormat="1" ht="15" thickBot="1" x14ac:dyDescent="0.25">
      <c r="A108" s="1" t="s">
        <v>132</v>
      </c>
      <c r="B108" s="112" t="s">
        <v>131</v>
      </c>
      <c r="C108" s="53"/>
      <c r="D108" s="74"/>
      <c r="E108" s="77">
        <f>IFERROR(VLOOKUP(B108,'[1]NUM8.1'!$H$3:$L$156,2,FALSE),0)</f>
        <v>5</v>
      </c>
      <c r="F108" s="77">
        <f>IFERROR(VLOOKUP(B108,'[1]NUM8.1'!$H$3:$L$156,3,FALSE),0)</f>
        <v>6</v>
      </c>
      <c r="G108" s="77">
        <f>IFERROR(VLOOKUP(B108,'[1]NUM8.1'!$H$3:$L$156,4,FALSE),0)</f>
        <v>7</v>
      </c>
      <c r="H108" s="77"/>
      <c r="I108" s="77"/>
      <c r="J108" s="77"/>
      <c r="K108" s="77"/>
      <c r="L108" s="77"/>
      <c r="M108" s="77"/>
      <c r="N108" s="77"/>
      <c r="O108" s="77"/>
      <c r="P108" s="77"/>
      <c r="Q108" s="4">
        <f t="shared" si="115"/>
        <v>18</v>
      </c>
      <c r="R108" s="2"/>
      <c r="S108" s="12">
        <f>IFERROR(VLOOKUP(B108,'[2]DEN8.1'!$H$3:$K$162,3,FALSE),0)</f>
        <v>103</v>
      </c>
      <c r="T108" s="42">
        <f t="shared" si="116"/>
        <v>107</v>
      </c>
      <c r="U108" s="12"/>
      <c r="V108" s="51">
        <f t="shared" si="117"/>
        <v>0</v>
      </c>
      <c r="W108" s="51">
        <f t="shared" si="118"/>
        <v>0</v>
      </c>
      <c r="X108" s="12"/>
      <c r="Y108" s="6"/>
      <c r="Z108" s="77">
        <f>IFERROR(VLOOKUP(B108,'[1]ACT DEN8.1'!$H$3:$L$128,2,FALSE),0)</f>
        <v>0</v>
      </c>
      <c r="AA108" s="77">
        <f>IFERROR(VLOOKUP(B108,'[1]ACT DEN8.1'!$H$3:$L$128,3,FALSE),0)</f>
        <v>0</v>
      </c>
      <c r="AB108" s="77">
        <f>IFERROR(VLOOKUP(B108,'[1]ACT DEN8.1'!$H$3:$L$128,4,FALSE),0)</f>
        <v>4</v>
      </c>
      <c r="AC108" s="77"/>
      <c r="AD108" s="77"/>
      <c r="AE108" s="77"/>
      <c r="AF108" s="77"/>
      <c r="AG108" s="77"/>
      <c r="AH108" s="77"/>
      <c r="AI108" s="77"/>
      <c r="AJ108" s="77"/>
      <c r="AK108" s="77"/>
      <c r="AL108" s="4">
        <f t="shared" si="79"/>
        <v>4</v>
      </c>
      <c r="AM108" s="77">
        <f>IFERROR(VLOOKUP(B108,'[1]ACT DEN8.1'!$AA$3:$AE$86,2,FALSE),0)</f>
        <v>0</v>
      </c>
      <c r="AN108" s="77">
        <f>IFERROR(VLOOKUP(B108,'[1]ACT DEN8.1'!$AA$3:$AE$86,3,FALSE),0)</f>
        <v>0</v>
      </c>
      <c r="AO108" s="77">
        <f>IFERROR(VLOOKUP(B108,'[1]ACT DEN8.1'!$AA$3:$AE$86,4,FALSE),0)</f>
        <v>0</v>
      </c>
      <c r="AP108" s="77"/>
      <c r="AQ108" s="77"/>
      <c r="AR108" s="77"/>
      <c r="AS108" s="77"/>
      <c r="AT108" s="77"/>
      <c r="AU108" s="77"/>
      <c r="AV108" s="77"/>
      <c r="AW108" s="77"/>
      <c r="AX108" s="77"/>
      <c r="AY108" s="4">
        <f t="shared" si="80"/>
        <v>0</v>
      </c>
    </row>
    <row r="109" spans="1:51" s="54" customFormat="1" ht="15" thickBot="1" x14ac:dyDescent="0.25">
      <c r="A109" s="1" t="s">
        <v>132</v>
      </c>
      <c r="B109" s="112" t="s">
        <v>342</v>
      </c>
      <c r="C109" s="53"/>
      <c r="D109" s="74"/>
      <c r="E109" s="77">
        <f>IFERROR(VLOOKUP(B109,'[1]NUM8.1'!$H$3:$L$156,2,FALSE),0)</f>
        <v>7</v>
      </c>
      <c r="F109" s="77">
        <f>IFERROR(VLOOKUP(B109,'[1]NUM8.1'!$H$3:$L$156,3,FALSE),0)</f>
        <v>26</v>
      </c>
      <c r="G109" s="77">
        <f>IFERROR(VLOOKUP(B109,'[1]NUM8.1'!$H$3:$L$156,4,FALSE),0)</f>
        <v>16</v>
      </c>
      <c r="H109" s="77"/>
      <c r="I109" s="77"/>
      <c r="J109" s="77"/>
      <c r="K109" s="77"/>
      <c r="L109" s="77"/>
      <c r="M109" s="77"/>
      <c r="N109" s="77"/>
      <c r="O109" s="77"/>
      <c r="P109" s="77"/>
      <c r="Q109" s="4">
        <f t="shared" si="115"/>
        <v>49</v>
      </c>
      <c r="R109" s="2"/>
      <c r="S109" s="12">
        <f>IFERROR(VLOOKUP(B109,'[2]DEN8.1'!$H$3:$K$162,3,FALSE),0)</f>
        <v>75</v>
      </c>
      <c r="T109" s="42">
        <f t="shared" si="116"/>
        <v>85</v>
      </c>
      <c r="U109" s="12"/>
      <c r="V109" s="51">
        <f t="shared" si="117"/>
        <v>0</v>
      </c>
      <c r="W109" s="51">
        <f t="shared" si="118"/>
        <v>0</v>
      </c>
      <c r="X109" s="12"/>
      <c r="Y109" s="6"/>
      <c r="Z109" s="77">
        <f>IFERROR(VLOOKUP(B109,'[1]ACT DEN8.1'!$H$3:$L$128,2,FALSE),0)</f>
        <v>5</v>
      </c>
      <c r="AA109" s="77">
        <f>IFERROR(VLOOKUP(B109,'[1]ACT DEN8.1'!$H$3:$L$128,3,FALSE),0)</f>
        <v>4</v>
      </c>
      <c r="AB109" s="77">
        <f>IFERROR(VLOOKUP(B109,'[1]ACT DEN8.1'!$H$3:$L$128,4,FALSE),0)</f>
        <v>1</v>
      </c>
      <c r="AC109" s="77"/>
      <c r="AD109" s="77"/>
      <c r="AE109" s="77"/>
      <c r="AF109" s="77"/>
      <c r="AG109" s="77"/>
      <c r="AH109" s="77"/>
      <c r="AI109" s="77"/>
      <c r="AJ109" s="77"/>
      <c r="AK109" s="77"/>
      <c r="AL109" s="4">
        <f t="shared" si="79"/>
        <v>10</v>
      </c>
      <c r="AM109" s="77">
        <f>IFERROR(VLOOKUP(B109,'[1]ACT DEN8.1'!$AA$3:$AE$86,2,FALSE),0)</f>
        <v>0</v>
      </c>
      <c r="AN109" s="77">
        <f>IFERROR(VLOOKUP(B109,'[1]ACT DEN8.1'!$AA$3:$AE$86,3,FALSE),0)</f>
        <v>0</v>
      </c>
      <c r="AO109" s="77">
        <f>IFERROR(VLOOKUP(B109,'[1]ACT DEN8.1'!$AA$3:$AE$86,4,FALSE),0)</f>
        <v>0</v>
      </c>
      <c r="AP109" s="77"/>
      <c r="AQ109" s="77"/>
      <c r="AR109" s="77"/>
      <c r="AS109" s="77"/>
      <c r="AT109" s="77"/>
      <c r="AU109" s="77"/>
      <c r="AV109" s="77"/>
      <c r="AW109" s="77"/>
      <c r="AX109" s="77"/>
      <c r="AY109" s="4">
        <f t="shared" si="80"/>
        <v>0</v>
      </c>
    </row>
    <row r="110" spans="1:51" s="54" customFormat="1" ht="15" thickBot="1" x14ac:dyDescent="0.25">
      <c r="A110" s="1" t="s">
        <v>132</v>
      </c>
      <c r="B110" s="112" t="s">
        <v>388</v>
      </c>
      <c r="C110" s="53"/>
      <c r="D110" s="74"/>
      <c r="E110" s="77">
        <f>IFERROR(VLOOKUP(B110,'[1]NUM8.1'!$H$3:$L$156,2,FALSE),0)</f>
        <v>6</v>
      </c>
      <c r="F110" s="77">
        <f>IFERROR(VLOOKUP(B110,'[1]NUM8.1'!$H$3:$L$156,3,FALSE),0)</f>
        <v>2</v>
      </c>
      <c r="G110" s="77">
        <f>IFERROR(VLOOKUP(B110,'[1]NUM8.1'!$H$3:$L$156,4,FALSE),0)</f>
        <v>1</v>
      </c>
      <c r="H110" s="77"/>
      <c r="I110" s="77"/>
      <c r="J110" s="77"/>
      <c r="K110" s="77"/>
      <c r="L110" s="77"/>
      <c r="M110" s="77"/>
      <c r="N110" s="77"/>
      <c r="O110" s="77"/>
      <c r="P110" s="77"/>
      <c r="Q110" s="4">
        <f t="shared" si="115"/>
        <v>9</v>
      </c>
      <c r="R110" s="2"/>
      <c r="S110" s="12">
        <f>IFERROR(VLOOKUP(B110,'[2]DEN8.1'!$H$3:$K$162,3,FALSE),0)</f>
        <v>65</v>
      </c>
      <c r="T110" s="42">
        <f t="shared" si="116"/>
        <v>67</v>
      </c>
      <c r="U110" s="12"/>
      <c r="V110" s="51">
        <f t="shared" si="117"/>
        <v>0</v>
      </c>
      <c r="W110" s="51">
        <f t="shared" si="118"/>
        <v>0</v>
      </c>
      <c r="X110" s="12"/>
      <c r="Y110" s="6"/>
      <c r="Z110" s="77">
        <f>IFERROR(VLOOKUP(B110,'[1]ACT DEN8.1'!$H$3:$L$128,2,FALSE),0)</f>
        <v>2</v>
      </c>
      <c r="AA110" s="77">
        <f>IFERROR(VLOOKUP(B110,'[1]ACT DEN8.1'!$H$3:$L$128,3,FALSE),0)</f>
        <v>0</v>
      </c>
      <c r="AB110" s="77">
        <f>IFERROR(VLOOKUP(B110,'[1]ACT DEN8.1'!$H$3:$L$128,4,FALSE),0)</f>
        <v>0</v>
      </c>
      <c r="AC110" s="77"/>
      <c r="AD110" s="77"/>
      <c r="AE110" s="77"/>
      <c r="AF110" s="77"/>
      <c r="AG110" s="77"/>
      <c r="AH110" s="77"/>
      <c r="AI110" s="77"/>
      <c r="AJ110" s="77"/>
      <c r="AK110" s="77"/>
      <c r="AL110" s="4">
        <f t="shared" si="79"/>
        <v>2</v>
      </c>
      <c r="AM110" s="77">
        <f>IFERROR(VLOOKUP(B110,'[1]ACT DEN8.1'!$AA$3:$AE$86,2,FALSE),0)</f>
        <v>0</v>
      </c>
      <c r="AN110" s="77">
        <f>IFERROR(VLOOKUP(B110,'[1]ACT DEN8.1'!$AA$3:$AE$86,3,FALSE),0)</f>
        <v>0</v>
      </c>
      <c r="AO110" s="77">
        <f>IFERROR(VLOOKUP(B110,'[1]ACT DEN8.1'!$AA$3:$AE$86,4,FALSE),0)</f>
        <v>0</v>
      </c>
      <c r="AP110" s="77"/>
      <c r="AQ110" s="77"/>
      <c r="AR110" s="77"/>
      <c r="AS110" s="77"/>
      <c r="AT110" s="77"/>
      <c r="AU110" s="77"/>
      <c r="AV110" s="77"/>
      <c r="AW110" s="77"/>
      <c r="AX110" s="77"/>
      <c r="AY110" s="4"/>
    </row>
    <row r="111" spans="1:51" s="54" customFormat="1" ht="15" thickBot="1" x14ac:dyDescent="0.25">
      <c r="A111" s="308" t="s">
        <v>197</v>
      </c>
      <c r="B111" s="309"/>
      <c r="C111" s="181">
        <f>+D111/Metas!L13</f>
        <v>0.14885595376760299</v>
      </c>
      <c r="D111" s="14">
        <f>+Q111/R111</f>
        <v>2.718109715796431E-2</v>
      </c>
      <c r="E111" s="9">
        <f>SUM(E93:E110)</f>
        <v>277</v>
      </c>
      <c r="F111" s="9">
        <f t="shared" ref="F111:Q111" si="119">SUM(F93:F110)</f>
        <v>212</v>
      </c>
      <c r="G111" s="9">
        <f t="shared" si="119"/>
        <v>169</v>
      </c>
      <c r="H111" s="9">
        <f t="shared" si="119"/>
        <v>0</v>
      </c>
      <c r="I111" s="9">
        <f t="shared" si="119"/>
        <v>0</v>
      </c>
      <c r="J111" s="9">
        <f t="shared" si="119"/>
        <v>0</v>
      </c>
      <c r="K111" s="9">
        <f t="shared" si="119"/>
        <v>0</v>
      </c>
      <c r="L111" s="9">
        <f t="shared" si="119"/>
        <v>0</v>
      </c>
      <c r="M111" s="9">
        <f t="shared" si="119"/>
        <v>0</v>
      </c>
      <c r="N111" s="9">
        <f t="shared" ref="N111:P111" si="120">SUM(N93:N110)</f>
        <v>0</v>
      </c>
      <c r="O111" s="9">
        <f t="shared" si="120"/>
        <v>0</v>
      </c>
      <c r="P111" s="9">
        <f t="shared" si="120"/>
        <v>0</v>
      </c>
      <c r="Q111" s="9">
        <f t="shared" si="119"/>
        <v>658</v>
      </c>
      <c r="R111" s="10">
        <f>+Y111-S111</f>
        <v>24208</v>
      </c>
      <c r="S111" s="9">
        <f>SUM(S93:S110)</f>
        <v>2224</v>
      </c>
      <c r="T111" s="9">
        <f t="shared" ref="T111:AY111" si="121">SUM(T93:T110)</f>
        <v>2291</v>
      </c>
      <c r="U111" s="9">
        <f>SUM(U93:U110)</f>
        <v>0</v>
      </c>
      <c r="V111" s="9">
        <f t="shared" si="121"/>
        <v>0</v>
      </c>
      <c r="W111" s="9">
        <f t="shared" si="121"/>
        <v>0</v>
      </c>
      <c r="X111" s="9">
        <f>SUM(X93:X110)</f>
        <v>0</v>
      </c>
      <c r="Y111" s="9">
        <v>26432</v>
      </c>
      <c r="Z111" s="9">
        <f t="shared" si="121"/>
        <v>32</v>
      </c>
      <c r="AA111" s="9">
        <f t="shared" si="121"/>
        <v>25</v>
      </c>
      <c r="AB111" s="9">
        <f t="shared" si="121"/>
        <v>23</v>
      </c>
      <c r="AC111" s="9">
        <f t="shared" si="121"/>
        <v>0</v>
      </c>
      <c r="AD111" s="9">
        <f t="shared" si="121"/>
        <v>0</v>
      </c>
      <c r="AE111" s="9">
        <f t="shared" si="121"/>
        <v>0</v>
      </c>
      <c r="AF111" s="9">
        <f t="shared" si="121"/>
        <v>0</v>
      </c>
      <c r="AG111" s="9">
        <f t="shared" si="121"/>
        <v>0</v>
      </c>
      <c r="AH111" s="9">
        <f t="shared" si="121"/>
        <v>0</v>
      </c>
      <c r="AI111" s="9">
        <f t="shared" ref="AI111:AK111" si="122">SUM(AI93:AI110)</f>
        <v>0</v>
      </c>
      <c r="AJ111" s="9">
        <f t="shared" si="122"/>
        <v>0</v>
      </c>
      <c r="AK111" s="9">
        <f t="shared" si="122"/>
        <v>0</v>
      </c>
      <c r="AL111" s="9">
        <f t="shared" si="121"/>
        <v>80</v>
      </c>
      <c r="AM111" s="9">
        <f t="shared" si="121"/>
        <v>4</v>
      </c>
      <c r="AN111" s="9">
        <f t="shared" si="121"/>
        <v>2</v>
      </c>
      <c r="AO111" s="9">
        <f>SUM(AO93:AO110)</f>
        <v>7</v>
      </c>
      <c r="AP111" s="9">
        <f t="shared" si="121"/>
        <v>0</v>
      </c>
      <c r="AQ111" s="9">
        <f t="shared" si="121"/>
        <v>0</v>
      </c>
      <c r="AR111" s="9">
        <f t="shared" si="121"/>
        <v>0</v>
      </c>
      <c r="AS111" s="9">
        <f t="shared" si="121"/>
        <v>0</v>
      </c>
      <c r="AT111" s="9">
        <f t="shared" si="121"/>
        <v>0</v>
      </c>
      <c r="AU111" s="9">
        <f t="shared" si="121"/>
        <v>0</v>
      </c>
      <c r="AV111" s="9">
        <f t="shared" ref="AV111:AX111" si="123">SUM(AV93:AV110)</f>
        <v>0</v>
      </c>
      <c r="AW111" s="9">
        <f t="shared" si="123"/>
        <v>0</v>
      </c>
      <c r="AX111" s="9">
        <f t="shared" si="123"/>
        <v>0</v>
      </c>
      <c r="AY111" s="9">
        <f t="shared" si="121"/>
        <v>13</v>
      </c>
    </row>
    <row r="112" spans="1:51" s="54" customFormat="1" ht="15" thickBot="1" x14ac:dyDescent="0.25">
      <c r="A112" s="1" t="s">
        <v>145</v>
      </c>
      <c r="B112" s="112" t="s">
        <v>133</v>
      </c>
      <c r="C112" s="53"/>
      <c r="D112" s="74"/>
      <c r="E112" s="77">
        <f>IFERROR(VLOOKUP(B112,'[1]NUM8.1'!$H$3:$L$156,2,FALSE),0)</f>
        <v>1</v>
      </c>
      <c r="F112" s="77">
        <f>IFERROR(VLOOKUP(B112,'[1]NUM8.1'!$H$3:$L$156,3,FALSE),0)</f>
        <v>0</v>
      </c>
      <c r="G112" s="77">
        <f>IFERROR(VLOOKUP(B112,'[1]NUM8.1'!$H$3:$L$156,4,FALSE),0)</f>
        <v>0</v>
      </c>
      <c r="H112" s="77"/>
      <c r="I112" s="77"/>
      <c r="J112" s="77"/>
      <c r="K112" s="77"/>
      <c r="L112" s="77"/>
      <c r="M112" s="77"/>
      <c r="N112" s="77"/>
      <c r="O112" s="77"/>
      <c r="P112" s="77"/>
      <c r="Q112" s="4">
        <f t="shared" ref="Q112:Q123" si="124">SUM(E112:P112)</f>
        <v>1</v>
      </c>
      <c r="R112" s="2"/>
      <c r="S112" s="12">
        <f>IFERROR(VLOOKUP(B112,'[2]DEN8.1'!$H$3:$K$162,3,FALSE),0)</f>
        <v>3</v>
      </c>
      <c r="T112" s="42">
        <f t="shared" ref="T112:T123" si="125">S112+(Z112+AA112+AB112+AC112)-(AM112+AN112+AO112+AP112)</f>
        <v>4</v>
      </c>
      <c r="U112" s="12"/>
      <c r="V112" s="51">
        <f t="shared" ref="V112:V123" si="126">+U112+(AF112)-(AS112)</f>
        <v>0</v>
      </c>
      <c r="W112" s="51">
        <f t="shared" ref="W112:W123" si="127">+U112+(AF112+AG112+AH112+AI112)-(AS112+AT112+AU112+AV112)</f>
        <v>0</v>
      </c>
      <c r="X112" s="12"/>
      <c r="Y112" s="6"/>
      <c r="Z112" s="77">
        <f>IFERROR(VLOOKUP(B112,'[1]ACT DEN8.1'!$H$3:$L$128,2,FALSE),0)</f>
        <v>0</v>
      </c>
      <c r="AA112" s="77">
        <f>IFERROR(VLOOKUP(B112,'[1]ACT DEN8.1'!$H$3:$L$128,3,FALSE),0)</f>
        <v>0</v>
      </c>
      <c r="AB112" s="77">
        <f>IFERROR(VLOOKUP(B112,'[1]ACT DEN8.1'!$H$3:$L$128,4,FALSE),0)</f>
        <v>1</v>
      </c>
      <c r="AC112" s="77"/>
      <c r="AD112" s="77"/>
      <c r="AE112" s="77"/>
      <c r="AF112" s="77"/>
      <c r="AG112" s="77"/>
      <c r="AH112" s="77"/>
      <c r="AI112" s="77"/>
      <c r="AJ112" s="77"/>
      <c r="AK112" s="77"/>
      <c r="AL112" s="4">
        <f t="shared" si="79"/>
        <v>1</v>
      </c>
      <c r="AM112" s="77">
        <f>IFERROR(VLOOKUP(B112,'[1]ACT DEN8.1'!$AA$3:$AE$86,2,FALSE),0)</f>
        <v>0</v>
      </c>
      <c r="AN112" s="77">
        <f>IFERROR(VLOOKUP(B112,'[1]ACT DEN8.1'!$AA$3:$AE$86,3,FALSE),0)</f>
        <v>0</v>
      </c>
      <c r="AO112" s="77">
        <f>IFERROR(VLOOKUP(B112,'[1]ACT DEN8.1'!$AA$3:$AE$86,4,FALSE),0)</f>
        <v>0</v>
      </c>
      <c r="AP112" s="77"/>
      <c r="AQ112" s="77"/>
      <c r="AR112" s="77"/>
      <c r="AS112" s="77"/>
      <c r="AT112" s="77"/>
      <c r="AU112" s="77"/>
      <c r="AV112" s="77"/>
      <c r="AW112" s="77"/>
      <c r="AX112" s="77"/>
      <c r="AY112" s="4">
        <f t="shared" si="80"/>
        <v>0</v>
      </c>
    </row>
    <row r="113" spans="1:51" s="54" customFormat="1" ht="15" thickBot="1" x14ac:dyDescent="0.25">
      <c r="A113" s="1" t="s">
        <v>145</v>
      </c>
      <c r="B113" s="112" t="s">
        <v>134</v>
      </c>
      <c r="C113" s="53"/>
      <c r="D113" s="74"/>
      <c r="E113" s="77">
        <f>IFERROR(VLOOKUP(B113,'[1]NUM8.1'!$H$3:$L$156,2,FALSE),0)</f>
        <v>1</v>
      </c>
      <c r="F113" s="77">
        <f>IFERROR(VLOOKUP(B113,'[1]NUM8.1'!$H$3:$L$156,3,FALSE),0)</f>
        <v>0</v>
      </c>
      <c r="G113" s="77">
        <f>IFERROR(VLOOKUP(B113,'[1]NUM8.1'!$H$3:$L$156,4,FALSE),0)</f>
        <v>1</v>
      </c>
      <c r="H113" s="77"/>
      <c r="I113" s="77"/>
      <c r="J113" s="77"/>
      <c r="K113" s="77"/>
      <c r="L113" s="77"/>
      <c r="M113" s="77"/>
      <c r="N113" s="77"/>
      <c r="O113" s="77"/>
      <c r="P113" s="77"/>
      <c r="Q113" s="4">
        <f t="shared" si="124"/>
        <v>2</v>
      </c>
      <c r="R113" s="2"/>
      <c r="S113" s="12">
        <f>IFERROR(VLOOKUP(B113,'[2]DEN8.1'!$H$3:$K$162,3,FALSE),0)</f>
        <v>26</v>
      </c>
      <c r="T113" s="42">
        <f t="shared" si="125"/>
        <v>26</v>
      </c>
      <c r="U113" s="12"/>
      <c r="V113" s="51">
        <f t="shared" si="126"/>
        <v>0</v>
      </c>
      <c r="W113" s="51">
        <f t="shared" si="127"/>
        <v>0</v>
      </c>
      <c r="X113" s="12"/>
      <c r="Y113" s="6"/>
      <c r="Z113" s="77">
        <f>IFERROR(VLOOKUP(B113,'[1]ACT DEN8.1'!$H$3:$L$128,2,FALSE),0)</f>
        <v>0</v>
      </c>
      <c r="AA113" s="77">
        <f>IFERROR(VLOOKUP(B113,'[1]ACT DEN8.1'!$H$3:$L$128,3,FALSE),0)</f>
        <v>0</v>
      </c>
      <c r="AB113" s="77">
        <f>IFERROR(VLOOKUP(B113,'[1]ACT DEN8.1'!$H$3:$L$128,4,FALSE),0)</f>
        <v>0</v>
      </c>
      <c r="AC113" s="77"/>
      <c r="AD113" s="77"/>
      <c r="AE113" s="77"/>
      <c r="AF113" s="77"/>
      <c r="AG113" s="77"/>
      <c r="AH113" s="77"/>
      <c r="AI113" s="77"/>
      <c r="AJ113" s="77"/>
      <c r="AK113" s="77"/>
      <c r="AL113" s="4">
        <f t="shared" si="79"/>
        <v>0</v>
      </c>
      <c r="AM113" s="77">
        <f>IFERROR(VLOOKUP(B113,'[1]ACT DEN8.1'!$AA$3:$AE$86,2,FALSE),0)</f>
        <v>0</v>
      </c>
      <c r="AN113" s="77">
        <f>IFERROR(VLOOKUP(B113,'[1]ACT DEN8.1'!$AA$3:$AE$86,3,FALSE),0)</f>
        <v>0</v>
      </c>
      <c r="AO113" s="77">
        <f>IFERROR(VLOOKUP(B113,'[1]ACT DEN8.1'!$AA$3:$AE$86,4,FALSE),0)</f>
        <v>0</v>
      </c>
      <c r="AP113" s="77"/>
      <c r="AQ113" s="77"/>
      <c r="AR113" s="77"/>
      <c r="AS113" s="77"/>
      <c r="AT113" s="77"/>
      <c r="AU113" s="77"/>
      <c r="AV113" s="77"/>
      <c r="AW113" s="77"/>
      <c r="AX113" s="77"/>
      <c r="AY113" s="4">
        <f t="shared" si="80"/>
        <v>0</v>
      </c>
    </row>
    <row r="114" spans="1:51" s="54" customFormat="1" ht="15" thickBot="1" x14ac:dyDescent="0.25">
      <c r="A114" s="1" t="s">
        <v>145</v>
      </c>
      <c r="B114" s="112" t="s">
        <v>135</v>
      </c>
      <c r="C114" s="53"/>
      <c r="D114" s="74"/>
      <c r="E114" s="77">
        <f>IFERROR(VLOOKUP(B114,'[1]NUM8.1'!$H$3:$L$156,2,FALSE),0)</f>
        <v>0</v>
      </c>
      <c r="F114" s="77">
        <f>IFERROR(VLOOKUP(B114,'[1]NUM8.1'!$H$3:$L$156,3,FALSE),0)</f>
        <v>2</v>
      </c>
      <c r="G114" s="77">
        <f>IFERROR(VLOOKUP(B114,'[1]NUM8.1'!$H$3:$L$156,4,FALSE),0)</f>
        <v>0</v>
      </c>
      <c r="H114" s="77"/>
      <c r="I114" s="77"/>
      <c r="J114" s="77"/>
      <c r="K114" s="77"/>
      <c r="L114" s="77"/>
      <c r="M114" s="77"/>
      <c r="N114" s="77"/>
      <c r="O114" s="77"/>
      <c r="P114" s="77"/>
      <c r="Q114" s="4">
        <f t="shared" si="124"/>
        <v>2</v>
      </c>
      <c r="R114" s="2"/>
      <c r="S114" s="12">
        <f>IFERROR(VLOOKUP(B114,'[2]DEN8.1'!$H$3:$K$162,3,FALSE),0)</f>
        <v>18</v>
      </c>
      <c r="T114" s="42">
        <f t="shared" si="125"/>
        <v>18</v>
      </c>
      <c r="U114" s="12"/>
      <c r="V114" s="51">
        <f t="shared" si="126"/>
        <v>0</v>
      </c>
      <c r="W114" s="51">
        <f t="shared" si="127"/>
        <v>0</v>
      </c>
      <c r="X114" s="12"/>
      <c r="Y114" s="6"/>
      <c r="Z114" s="77">
        <f>IFERROR(VLOOKUP(B114,'[1]ACT DEN8.1'!$H$3:$L$128,2,FALSE),0)</f>
        <v>0</v>
      </c>
      <c r="AA114" s="77">
        <f>IFERROR(VLOOKUP(B114,'[1]ACT DEN8.1'!$H$3:$L$128,3,FALSE),0)</f>
        <v>0</v>
      </c>
      <c r="AB114" s="77">
        <f>IFERROR(VLOOKUP(B114,'[1]ACT DEN8.1'!$H$3:$L$128,4,FALSE),0)</f>
        <v>0</v>
      </c>
      <c r="AC114" s="77"/>
      <c r="AD114" s="77"/>
      <c r="AE114" s="77"/>
      <c r="AF114" s="77"/>
      <c r="AG114" s="77"/>
      <c r="AH114" s="77"/>
      <c r="AI114" s="77"/>
      <c r="AJ114" s="77"/>
      <c r="AK114" s="77"/>
      <c r="AL114" s="4">
        <f t="shared" si="79"/>
        <v>0</v>
      </c>
      <c r="AM114" s="77">
        <f>IFERROR(VLOOKUP(B114,'[1]ACT DEN8.1'!$AA$3:$AE$86,2,FALSE),0)</f>
        <v>0</v>
      </c>
      <c r="AN114" s="77">
        <f>IFERROR(VLOOKUP(B114,'[1]ACT DEN8.1'!$AA$3:$AE$86,3,FALSE),0)</f>
        <v>0</v>
      </c>
      <c r="AO114" s="77">
        <f>IFERROR(VLOOKUP(B114,'[1]ACT DEN8.1'!$AA$3:$AE$86,4,FALSE),0)</f>
        <v>0</v>
      </c>
      <c r="AP114" s="77"/>
      <c r="AQ114" s="77"/>
      <c r="AR114" s="77"/>
      <c r="AS114" s="77"/>
      <c r="AT114" s="77"/>
      <c r="AU114" s="77"/>
      <c r="AV114" s="77"/>
      <c r="AW114" s="77"/>
      <c r="AX114" s="77"/>
      <c r="AY114" s="4">
        <f t="shared" si="80"/>
        <v>0</v>
      </c>
    </row>
    <row r="115" spans="1:51" s="54" customFormat="1" ht="15" thickBot="1" x14ac:dyDescent="0.25">
      <c r="A115" s="1" t="s">
        <v>145</v>
      </c>
      <c r="B115" s="112" t="s">
        <v>136</v>
      </c>
      <c r="C115" s="53"/>
      <c r="D115" s="74"/>
      <c r="E115" s="77">
        <f>IFERROR(VLOOKUP(B115,'[1]NUM8.1'!$H$3:$L$156,2,FALSE),0)</f>
        <v>1</v>
      </c>
      <c r="F115" s="77">
        <f>IFERROR(VLOOKUP(B115,'[1]NUM8.1'!$H$3:$L$156,3,FALSE),0)</f>
        <v>0</v>
      </c>
      <c r="G115" s="77">
        <f>IFERROR(VLOOKUP(B115,'[1]NUM8.1'!$H$3:$L$156,4,FALSE),0)</f>
        <v>0</v>
      </c>
      <c r="H115" s="77"/>
      <c r="I115" s="77"/>
      <c r="J115" s="77"/>
      <c r="K115" s="77"/>
      <c r="L115" s="77"/>
      <c r="M115" s="77"/>
      <c r="N115" s="77"/>
      <c r="O115" s="77"/>
      <c r="P115" s="77"/>
      <c r="Q115" s="4">
        <f t="shared" si="124"/>
        <v>1</v>
      </c>
      <c r="R115" s="2"/>
      <c r="S115" s="12">
        <f>IFERROR(VLOOKUP(B115,'[2]DEN8.1'!$H$3:$K$162,3,FALSE),0)</f>
        <v>21</v>
      </c>
      <c r="T115" s="42">
        <f t="shared" si="125"/>
        <v>21</v>
      </c>
      <c r="U115" s="12"/>
      <c r="V115" s="51">
        <f t="shared" si="126"/>
        <v>0</v>
      </c>
      <c r="W115" s="51">
        <f t="shared" si="127"/>
        <v>0</v>
      </c>
      <c r="X115" s="12"/>
      <c r="Y115" s="6"/>
      <c r="Z115" s="77">
        <f>IFERROR(VLOOKUP(B115,'[1]ACT DEN8.1'!$H$3:$L$128,2,FALSE),0)</f>
        <v>0</v>
      </c>
      <c r="AA115" s="77">
        <f>IFERROR(VLOOKUP(B115,'[1]ACT DEN8.1'!$H$3:$L$128,3,FALSE),0)</f>
        <v>0</v>
      </c>
      <c r="AB115" s="77">
        <f>IFERROR(VLOOKUP(B115,'[1]ACT DEN8.1'!$H$3:$L$128,4,FALSE),0)</f>
        <v>0</v>
      </c>
      <c r="AC115" s="77"/>
      <c r="AD115" s="77"/>
      <c r="AE115" s="77"/>
      <c r="AF115" s="77"/>
      <c r="AG115" s="77"/>
      <c r="AH115" s="77"/>
      <c r="AI115" s="77"/>
      <c r="AJ115" s="77"/>
      <c r="AK115" s="77"/>
      <c r="AL115" s="4">
        <f t="shared" si="79"/>
        <v>0</v>
      </c>
      <c r="AM115" s="77">
        <f>IFERROR(VLOOKUP(B115,'[1]ACT DEN8.1'!$AA$3:$AE$86,2,FALSE),0)</f>
        <v>0</v>
      </c>
      <c r="AN115" s="77">
        <f>IFERROR(VLOOKUP(B115,'[1]ACT DEN8.1'!$AA$3:$AE$86,3,FALSE),0)</f>
        <v>0</v>
      </c>
      <c r="AO115" s="77">
        <f>IFERROR(VLOOKUP(B115,'[1]ACT DEN8.1'!$AA$3:$AE$86,4,FALSE),0)</f>
        <v>0</v>
      </c>
      <c r="AP115" s="77"/>
      <c r="AQ115" s="77"/>
      <c r="AR115" s="77"/>
      <c r="AS115" s="77"/>
      <c r="AT115" s="77"/>
      <c r="AU115" s="77"/>
      <c r="AV115" s="77"/>
      <c r="AW115" s="77"/>
      <c r="AX115" s="77"/>
      <c r="AY115" s="4">
        <f t="shared" si="80"/>
        <v>0</v>
      </c>
    </row>
    <row r="116" spans="1:51" s="54" customFormat="1" ht="15" thickBot="1" x14ac:dyDescent="0.25">
      <c r="A116" s="1" t="s">
        <v>145</v>
      </c>
      <c r="B116" s="112" t="s">
        <v>137</v>
      </c>
      <c r="C116" s="53"/>
      <c r="D116" s="74"/>
      <c r="E116" s="77">
        <f>IFERROR(VLOOKUP(B116,'[1]NUM8.1'!$H$3:$L$156,2,FALSE),0)</f>
        <v>2</v>
      </c>
      <c r="F116" s="77">
        <f>IFERROR(VLOOKUP(B116,'[1]NUM8.1'!$H$3:$L$156,3,FALSE),0)</f>
        <v>0</v>
      </c>
      <c r="G116" s="77">
        <f>IFERROR(VLOOKUP(B116,'[1]NUM8.1'!$H$3:$L$156,4,FALSE),0)</f>
        <v>0</v>
      </c>
      <c r="H116" s="77"/>
      <c r="I116" s="77"/>
      <c r="J116" s="77"/>
      <c r="K116" s="77"/>
      <c r="L116" s="77"/>
      <c r="M116" s="77"/>
      <c r="N116" s="77"/>
      <c r="O116" s="77"/>
      <c r="P116" s="77"/>
      <c r="Q116" s="4">
        <f t="shared" si="124"/>
        <v>2</v>
      </c>
      <c r="R116" s="2"/>
      <c r="S116" s="12">
        <f>IFERROR(VLOOKUP(B116,'[2]DEN8.1'!$H$3:$K$162,3,FALSE),0)</f>
        <v>41</v>
      </c>
      <c r="T116" s="42">
        <f t="shared" si="125"/>
        <v>41</v>
      </c>
      <c r="U116" s="12"/>
      <c r="V116" s="51">
        <f t="shared" si="126"/>
        <v>0</v>
      </c>
      <c r="W116" s="51">
        <f t="shared" si="127"/>
        <v>0</v>
      </c>
      <c r="X116" s="12"/>
      <c r="Y116" s="6"/>
      <c r="Z116" s="77">
        <f>IFERROR(VLOOKUP(B116,'[1]ACT DEN8.1'!$H$3:$L$128,2,FALSE),0)</f>
        <v>0</v>
      </c>
      <c r="AA116" s="77">
        <f>IFERROR(VLOOKUP(B116,'[1]ACT DEN8.1'!$H$3:$L$128,3,FALSE),0)</f>
        <v>0</v>
      </c>
      <c r="AB116" s="77">
        <f>IFERROR(VLOOKUP(B116,'[1]ACT DEN8.1'!$H$3:$L$128,4,FALSE),0)</f>
        <v>0</v>
      </c>
      <c r="AC116" s="77"/>
      <c r="AD116" s="77"/>
      <c r="AE116" s="77"/>
      <c r="AF116" s="77"/>
      <c r="AG116" s="77"/>
      <c r="AH116" s="77"/>
      <c r="AI116" s="77"/>
      <c r="AJ116" s="77"/>
      <c r="AK116" s="77"/>
      <c r="AL116" s="4">
        <f t="shared" si="79"/>
        <v>0</v>
      </c>
      <c r="AM116" s="77">
        <f>IFERROR(VLOOKUP(B116,'[1]ACT DEN8.1'!$AA$3:$AE$86,2,FALSE),0)</f>
        <v>0</v>
      </c>
      <c r="AN116" s="77">
        <f>IFERROR(VLOOKUP(B116,'[1]ACT DEN8.1'!$AA$3:$AE$86,3,FALSE),0)</f>
        <v>0</v>
      </c>
      <c r="AO116" s="77">
        <f>IFERROR(VLOOKUP(B116,'[1]ACT DEN8.1'!$AA$3:$AE$86,4,FALSE),0)</f>
        <v>0</v>
      </c>
      <c r="AP116" s="77"/>
      <c r="AQ116" s="77"/>
      <c r="AR116" s="77"/>
      <c r="AS116" s="77"/>
      <c r="AT116" s="77"/>
      <c r="AU116" s="77"/>
      <c r="AV116" s="77"/>
      <c r="AW116" s="77"/>
      <c r="AX116" s="77"/>
      <c r="AY116" s="4">
        <f t="shared" si="80"/>
        <v>0</v>
      </c>
    </row>
    <row r="117" spans="1:51" s="54" customFormat="1" ht="15" thickBot="1" x14ac:dyDescent="0.25">
      <c r="A117" s="1" t="s">
        <v>145</v>
      </c>
      <c r="B117" s="112" t="s">
        <v>138</v>
      </c>
      <c r="C117" s="53"/>
      <c r="D117" s="74"/>
      <c r="E117" s="77">
        <f>IFERROR(VLOOKUP(B117,'[1]NUM8.1'!$H$3:$L$156,2,FALSE),0)</f>
        <v>0</v>
      </c>
      <c r="F117" s="77">
        <f>IFERROR(VLOOKUP(B117,'[1]NUM8.1'!$H$3:$L$156,3,FALSE),0)</f>
        <v>2</v>
      </c>
      <c r="G117" s="77">
        <f>IFERROR(VLOOKUP(B117,'[1]NUM8.1'!$H$3:$L$156,4,FALSE),0)</f>
        <v>0</v>
      </c>
      <c r="H117" s="77"/>
      <c r="I117" s="77"/>
      <c r="J117" s="77"/>
      <c r="K117" s="77"/>
      <c r="L117" s="77"/>
      <c r="M117" s="77"/>
      <c r="N117" s="77"/>
      <c r="O117" s="77"/>
      <c r="P117" s="77"/>
      <c r="Q117" s="4">
        <f t="shared" si="124"/>
        <v>2</v>
      </c>
      <c r="R117" s="2"/>
      <c r="S117" s="12">
        <f>IFERROR(VLOOKUP(B117,'[2]DEN8.1'!$H$3:$K$162,3,FALSE),0)</f>
        <v>8</v>
      </c>
      <c r="T117" s="42">
        <f t="shared" si="125"/>
        <v>8</v>
      </c>
      <c r="U117" s="12"/>
      <c r="V117" s="51">
        <f t="shared" si="126"/>
        <v>0</v>
      </c>
      <c r="W117" s="51">
        <f t="shared" si="127"/>
        <v>0</v>
      </c>
      <c r="X117" s="12"/>
      <c r="Y117" s="6"/>
      <c r="Z117" s="77">
        <f>IFERROR(VLOOKUP(B117,'[1]ACT DEN8.1'!$H$3:$L$128,2,FALSE),0)</f>
        <v>0</v>
      </c>
      <c r="AA117" s="77">
        <f>IFERROR(VLOOKUP(B117,'[1]ACT DEN8.1'!$H$3:$L$128,3,FALSE),0)</f>
        <v>0</v>
      </c>
      <c r="AB117" s="77">
        <f>IFERROR(VLOOKUP(B117,'[1]ACT DEN8.1'!$H$3:$L$128,4,FALSE),0)</f>
        <v>0</v>
      </c>
      <c r="AC117" s="77"/>
      <c r="AD117" s="77"/>
      <c r="AE117" s="77"/>
      <c r="AF117" s="77"/>
      <c r="AG117" s="77"/>
      <c r="AH117" s="77"/>
      <c r="AI117" s="77"/>
      <c r="AJ117" s="77"/>
      <c r="AK117" s="77"/>
      <c r="AL117" s="4">
        <f t="shared" si="79"/>
        <v>0</v>
      </c>
      <c r="AM117" s="77">
        <f>IFERROR(VLOOKUP(B117,'[1]ACT DEN8.1'!$AA$3:$AE$86,2,FALSE),0)</f>
        <v>0</v>
      </c>
      <c r="AN117" s="77">
        <f>IFERROR(VLOOKUP(B117,'[1]ACT DEN8.1'!$AA$3:$AE$86,3,FALSE),0)</f>
        <v>0</v>
      </c>
      <c r="AO117" s="77">
        <f>IFERROR(VLOOKUP(B117,'[1]ACT DEN8.1'!$AA$3:$AE$86,4,FALSE),0)</f>
        <v>0</v>
      </c>
      <c r="AP117" s="77"/>
      <c r="AQ117" s="77"/>
      <c r="AR117" s="77"/>
      <c r="AS117" s="77"/>
      <c r="AT117" s="77"/>
      <c r="AU117" s="77"/>
      <c r="AV117" s="77"/>
      <c r="AW117" s="77"/>
      <c r="AX117" s="77"/>
      <c r="AY117" s="4">
        <f t="shared" si="80"/>
        <v>0</v>
      </c>
    </row>
    <row r="118" spans="1:51" s="54" customFormat="1" ht="15" thickBot="1" x14ac:dyDescent="0.25">
      <c r="A118" s="1" t="s">
        <v>145</v>
      </c>
      <c r="B118" s="112" t="s">
        <v>139</v>
      </c>
      <c r="C118" s="53"/>
      <c r="D118" s="74"/>
      <c r="E118" s="77">
        <f>IFERROR(VLOOKUP(B118,'[1]NUM8.1'!$H$3:$L$156,2,FALSE),0)</f>
        <v>0</v>
      </c>
      <c r="F118" s="77">
        <f>IFERROR(VLOOKUP(B118,'[1]NUM8.1'!$H$3:$L$156,3,FALSE),0)</f>
        <v>0</v>
      </c>
      <c r="G118" s="77">
        <f>IFERROR(VLOOKUP(B118,'[1]NUM8.1'!$H$3:$L$156,4,FALSE),0)</f>
        <v>0</v>
      </c>
      <c r="H118" s="77"/>
      <c r="I118" s="77"/>
      <c r="J118" s="77"/>
      <c r="K118" s="77"/>
      <c r="L118" s="77"/>
      <c r="M118" s="77"/>
      <c r="N118" s="77"/>
      <c r="O118" s="77"/>
      <c r="P118" s="77"/>
      <c r="Q118" s="4">
        <f t="shared" si="124"/>
        <v>0</v>
      </c>
      <c r="R118" s="2"/>
      <c r="S118" s="12">
        <f>IFERROR(VLOOKUP(B118,'[2]DEN8.1'!$H$3:$K$162,3,FALSE),0)</f>
        <v>14</v>
      </c>
      <c r="T118" s="42">
        <f t="shared" si="125"/>
        <v>14</v>
      </c>
      <c r="U118" s="12"/>
      <c r="V118" s="51">
        <f t="shared" si="126"/>
        <v>0</v>
      </c>
      <c r="W118" s="51">
        <f t="shared" si="127"/>
        <v>0</v>
      </c>
      <c r="X118" s="12"/>
      <c r="Y118" s="6"/>
      <c r="Z118" s="77">
        <f>IFERROR(VLOOKUP(B118,'[1]ACT DEN8.1'!$H$3:$L$128,2,FALSE),0)</f>
        <v>0</v>
      </c>
      <c r="AA118" s="77">
        <f>IFERROR(VLOOKUP(B118,'[1]ACT DEN8.1'!$H$3:$L$128,3,FALSE),0)</f>
        <v>0</v>
      </c>
      <c r="AB118" s="77">
        <f>IFERROR(VLOOKUP(B118,'[1]ACT DEN8.1'!$H$3:$L$128,4,FALSE),0)</f>
        <v>0</v>
      </c>
      <c r="AC118" s="77"/>
      <c r="AD118" s="77"/>
      <c r="AE118" s="77"/>
      <c r="AF118" s="77"/>
      <c r="AG118" s="77"/>
      <c r="AH118" s="77"/>
      <c r="AI118" s="77"/>
      <c r="AJ118" s="77"/>
      <c r="AK118" s="77"/>
      <c r="AL118" s="4">
        <f t="shared" si="79"/>
        <v>0</v>
      </c>
      <c r="AM118" s="77">
        <f>IFERROR(VLOOKUP(B118,'[1]ACT DEN8.1'!$AA$3:$AE$86,2,FALSE),0)</f>
        <v>0</v>
      </c>
      <c r="AN118" s="77">
        <f>IFERROR(VLOOKUP(B118,'[1]ACT DEN8.1'!$AA$3:$AE$86,3,FALSE),0)</f>
        <v>0</v>
      </c>
      <c r="AO118" s="77">
        <f>IFERROR(VLOOKUP(B118,'[1]ACT DEN8.1'!$AA$3:$AE$86,4,FALSE),0)</f>
        <v>0</v>
      </c>
      <c r="AP118" s="77"/>
      <c r="AQ118" s="77"/>
      <c r="AR118" s="77"/>
      <c r="AS118" s="77"/>
      <c r="AT118" s="77"/>
      <c r="AU118" s="77"/>
      <c r="AV118" s="77"/>
      <c r="AW118" s="77"/>
      <c r="AX118" s="77"/>
      <c r="AY118" s="4">
        <f t="shared" si="80"/>
        <v>0</v>
      </c>
    </row>
    <row r="119" spans="1:51" s="54" customFormat="1" ht="15" thickBot="1" x14ac:dyDescent="0.25">
      <c r="A119" s="1" t="s">
        <v>145</v>
      </c>
      <c r="B119" s="112" t="s">
        <v>140</v>
      </c>
      <c r="C119" s="53"/>
      <c r="D119" s="74"/>
      <c r="E119" s="77">
        <f>IFERROR(VLOOKUP(B119,'[1]NUM8.1'!$H$3:$L$156,2,FALSE),0)</f>
        <v>2</v>
      </c>
      <c r="F119" s="77">
        <f>IFERROR(VLOOKUP(B119,'[1]NUM8.1'!$H$3:$L$156,3,FALSE),0)</f>
        <v>2</v>
      </c>
      <c r="G119" s="77">
        <f>IFERROR(VLOOKUP(B119,'[1]NUM8.1'!$H$3:$L$156,4,FALSE),0)</f>
        <v>0</v>
      </c>
      <c r="H119" s="77"/>
      <c r="I119" s="77"/>
      <c r="J119" s="77"/>
      <c r="K119" s="77"/>
      <c r="L119" s="77"/>
      <c r="M119" s="77"/>
      <c r="N119" s="77"/>
      <c r="O119" s="77"/>
      <c r="P119" s="77"/>
      <c r="Q119" s="4">
        <f t="shared" si="124"/>
        <v>4</v>
      </c>
      <c r="R119" s="2"/>
      <c r="S119" s="12">
        <f>IFERROR(VLOOKUP(B119,'[2]DEN8.1'!$H$3:$K$162,3,FALSE),0)</f>
        <v>24</v>
      </c>
      <c r="T119" s="42">
        <f t="shared" si="125"/>
        <v>25</v>
      </c>
      <c r="U119" s="12"/>
      <c r="V119" s="51">
        <f t="shared" si="126"/>
        <v>0</v>
      </c>
      <c r="W119" s="51">
        <f t="shared" si="127"/>
        <v>0</v>
      </c>
      <c r="X119" s="12"/>
      <c r="Y119" s="6"/>
      <c r="Z119" s="77">
        <f>IFERROR(VLOOKUP(B119,'[1]ACT DEN8.1'!$H$3:$L$128,2,FALSE),0)</f>
        <v>1</v>
      </c>
      <c r="AA119" s="77">
        <f>IFERROR(VLOOKUP(B119,'[1]ACT DEN8.1'!$H$3:$L$128,3,FALSE),0)</f>
        <v>0</v>
      </c>
      <c r="AB119" s="77">
        <f>IFERROR(VLOOKUP(B119,'[1]ACT DEN8.1'!$H$3:$L$128,4,FALSE),0)</f>
        <v>0</v>
      </c>
      <c r="AC119" s="77"/>
      <c r="AD119" s="77"/>
      <c r="AE119" s="77"/>
      <c r="AF119" s="77"/>
      <c r="AG119" s="77"/>
      <c r="AH119" s="77"/>
      <c r="AI119" s="77"/>
      <c r="AJ119" s="77"/>
      <c r="AK119" s="77"/>
      <c r="AL119" s="4">
        <f t="shared" si="79"/>
        <v>1</v>
      </c>
      <c r="AM119" s="77">
        <f>IFERROR(VLOOKUP(B119,'[1]ACT DEN8.1'!$AA$3:$AE$86,2,FALSE),0)</f>
        <v>0</v>
      </c>
      <c r="AN119" s="77">
        <f>IFERROR(VLOOKUP(B119,'[1]ACT DEN8.1'!$AA$3:$AE$86,3,FALSE),0)</f>
        <v>0</v>
      </c>
      <c r="AO119" s="77">
        <f>IFERROR(VLOOKUP(B119,'[1]ACT DEN8.1'!$AA$3:$AE$86,4,FALSE),0)</f>
        <v>0</v>
      </c>
      <c r="AP119" s="77"/>
      <c r="AQ119" s="77"/>
      <c r="AR119" s="77"/>
      <c r="AS119" s="77"/>
      <c r="AT119" s="77"/>
      <c r="AU119" s="77"/>
      <c r="AV119" s="77"/>
      <c r="AW119" s="77"/>
      <c r="AX119" s="77"/>
      <c r="AY119" s="4">
        <f t="shared" si="80"/>
        <v>0</v>
      </c>
    </row>
    <row r="120" spans="1:51" s="54" customFormat="1" ht="15" thickBot="1" x14ac:dyDescent="0.25">
      <c r="A120" s="1" t="s">
        <v>145</v>
      </c>
      <c r="B120" s="112" t="s">
        <v>141</v>
      </c>
      <c r="C120" s="53"/>
      <c r="D120" s="74"/>
      <c r="E120" s="77">
        <f>IFERROR(VLOOKUP(B120,'[1]NUM8.1'!$H$3:$L$156,2,FALSE),0)</f>
        <v>0</v>
      </c>
      <c r="F120" s="77">
        <f>IFERROR(VLOOKUP(B120,'[1]NUM8.1'!$H$3:$L$156,3,FALSE),0)</f>
        <v>0</v>
      </c>
      <c r="G120" s="77">
        <f>IFERROR(VLOOKUP(B120,'[1]NUM8.1'!$H$3:$L$156,4,FALSE),0)</f>
        <v>0</v>
      </c>
      <c r="H120" s="77"/>
      <c r="I120" s="77"/>
      <c r="J120" s="77"/>
      <c r="K120" s="77"/>
      <c r="L120" s="77"/>
      <c r="M120" s="77"/>
      <c r="N120" s="77"/>
      <c r="O120" s="77"/>
      <c r="P120" s="77"/>
      <c r="Q120" s="4">
        <f t="shared" si="124"/>
        <v>0</v>
      </c>
      <c r="R120" s="2"/>
      <c r="S120" s="12">
        <f>IFERROR(VLOOKUP(B120,'[2]DEN8.1'!$H$3:$K$162,3,FALSE),0)</f>
        <v>22</v>
      </c>
      <c r="T120" s="42">
        <f t="shared" si="125"/>
        <v>22</v>
      </c>
      <c r="U120" s="12"/>
      <c r="V120" s="51">
        <f t="shared" si="126"/>
        <v>0</v>
      </c>
      <c r="W120" s="51">
        <f t="shared" si="127"/>
        <v>0</v>
      </c>
      <c r="X120" s="12"/>
      <c r="Y120" s="6"/>
      <c r="Z120" s="77">
        <f>IFERROR(VLOOKUP(B120,'[1]ACT DEN8.1'!$H$3:$L$128,2,FALSE),0)</f>
        <v>0</v>
      </c>
      <c r="AA120" s="77">
        <f>IFERROR(VLOOKUP(B120,'[1]ACT DEN8.1'!$H$3:$L$128,3,FALSE),0)</f>
        <v>0</v>
      </c>
      <c r="AB120" s="77">
        <f>IFERROR(VLOOKUP(B120,'[1]ACT DEN8.1'!$H$3:$L$128,4,FALSE),0)</f>
        <v>0</v>
      </c>
      <c r="AC120" s="77"/>
      <c r="AD120" s="77"/>
      <c r="AE120" s="77"/>
      <c r="AF120" s="77"/>
      <c r="AG120" s="77"/>
      <c r="AH120" s="77"/>
      <c r="AI120" s="77"/>
      <c r="AJ120" s="77"/>
      <c r="AK120" s="77"/>
      <c r="AL120" s="4">
        <f t="shared" si="79"/>
        <v>0</v>
      </c>
      <c r="AM120" s="77">
        <f>IFERROR(VLOOKUP(B120,'[1]ACT DEN8.1'!$AA$3:$AE$86,2,FALSE),0)</f>
        <v>0</v>
      </c>
      <c r="AN120" s="77">
        <f>IFERROR(VLOOKUP(B120,'[1]ACT DEN8.1'!$AA$3:$AE$86,3,FALSE),0)</f>
        <v>0</v>
      </c>
      <c r="AO120" s="77">
        <f>IFERROR(VLOOKUP(B120,'[1]ACT DEN8.1'!$AA$3:$AE$86,4,FALSE),0)</f>
        <v>0</v>
      </c>
      <c r="AP120" s="77"/>
      <c r="AQ120" s="77"/>
      <c r="AR120" s="77"/>
      <c r="AS120" s="77"/>
      <c r="AT120" s="77"/>
      <c r="AU120" s="77"/>
      <c r="AV120" s="77"/>
      <c r="AW120" s="77"/>
      <c r="AX120" s="77"/>
      <c r="AY120" s="4">
        <f t="shared" si="80"/>
        <v>0</v>
      </c>
    </row>
    <row r="121" spans="1:51" s="54" customFormat="1" ht="15" thickBot="1" x14ac:dyDescent="0.25">
      <c r="A121" s="1" t="s">
        <v>145</v>
      </c>
      <c r="B121" s="112" t="s">
        <v>142</v>
      </c>
      <c r="C121" s="53"/>
      <c r="D121" s="74"/>
      <c r="E121" s="77">
        <f>IFERROR(VLOOKUP(B121,'[1]NUM8.1'!$H$3:$L$156,2,FALSE),0)</f>
        <v>3</v>
      </c>
      <c r="F121" s="77">
        <f>IFERROR(VLOOKUP(B121,'[1]NUM8.1'!$H$3:$L$156,3,FALSE),0)</f>
        <v>1</v>
      </c>
      <c r="G121" s="77">
        <f>IFERROR(VLOOKUP(B121,'[1]NUM8.1'!$H$3:$L$156,4,FALSE),0)</f>
        <v>0</v>
      </c>
      <c r="H121" s="77"/>
      <c r="I121" s="77"/>
      <c r="J121" s="77"/>
      <c r="K121" s="77"/>
      <c r="L121" s="77"/>
      <c r="M121" s="77"/>
      <c r="N121" s="77"/>
      <c r="O121" s="77"/>
      <c r="P121" s="77"/>
      <c r="Q121" s="4">
        <f t="shared" si="124"/>
        <v>4</v>
      </c>
      <c r="R121" s="2"/>
      <c r="S121" s="12">
        <f>IFERROR(VLOOKUP(B121,'[2]DEN8.1'!$H$3:$K$162,3,FALSE),0)</f>
        <v>16</v>
      </c>
      <c r="T121" s="42">
        <f t="shared" si="125"/>
        <v>16</v>
      </c>
      <c r="U121" s="12"/>
      <c r="V121" s="51">
        <f t="shared" si="126"/>
        <v>0</v>
      </c>
      <c r="W121" s="51">
        <f t="shared" si="127"/>
        <v>0</v>
      </c>
      <c r="X121" s="12"/>
      <c r="Y121" s="6"/>
      <c r="Z121" s="77">
        <f>IFERROR(VLOOKUP(B121,'[1]ACT DEN8.1'!$H$3:$L$128,2,FALSE),0)</f>
        <v>0</v>
      </c>
      <c r="AA121" s="77">
        <f>IFERROR(VLOOKUP(B121,'[1]ACT DEN8.1'!$H$3:$L$128,3,FALSE),0)</f>
        <v>0</v>
      </c>
      <c r="AB121" s="77">
        <f>IFERROR(VLOOKUP(B121,'[1]ACT DEN8.1'!$H$3:$L$128,4,FALSE),0)</f>
        <v>0</v>
      </c>
      <c r="AC121" s="77"/>
      <c r="AD121" s="77"/>
      <c r="AE121" s="77"/>
      <c r="AF121" s="77"/>
      <c r="AG121" s="77"/>
      <c r="AH121" s="77"/>
      <c r="AI121" s="77"/>
      <c r="AJ121" s="77"/>
      <c r="AK121" s="77"/>
      <c r="AL121" s="4">
        <f t="shared" si="79"/>
        <v>0</v>
      </c>
      <c r="AM121" s="77">
        <f>IFERROR(VLOOKUP(B121,'[1]ACT DEN8.1'!$AA$3:$AE$86,2,FALSE),0)</f>
        <v>0</v>
      </c>
      <c r="AN121" s="77">
        <f>IFERROR(VLOOKUP(B121,'[1]ACT DEN8.1'!$AA$3:$AE$86,3,FALSE),0)</f>
        <v>0</v>
      </c>
      <c r="AO121" s="77">
        <f>IFERROR(VLOOKUP(B121,'[1]ACT DEN8.1'!$AA$3:$AE$86,4,FALSE),0)</f>
        <v>0</v>
      </c>
      <c r="AP121" s="77"/>
      <c r="AQ121" s="77"/>
      <c r="AR121" s="77"/>
      <c r="AS121" s="77"/>
      <c r="AT121" s="77"/>
      <c r="AU121" s="77"/>
      <c r="AV121" s="77"/>
      <c r="AW121" s="77"/>
      <c r="AX121" s="77"/>
      <c r="AY121" s="4">
        <f t="shared" si="80"/>
        <v>0</v>
      </c>
    </row>
    <row r="122" spans="1:51" s="54" customFormat="1" ht="15" thickBot="1" x14ac:dyDescent="0.25">
      <c r="A122" s="1" t="s">
        <v>145</v>
      </c>
      <c r="B122" s="112" t="s">
        <v>143</v>
      </c>
      <c r="C122" s="53"/>
      <c r="D122" s="74"/>
      <c r="E122" s="77">
        <f>IFERROR(VLOOKUP(B122,'[1]NUM8.1'!$H$3:$L$156,2,FALSE),0)</f>
        <v>1</v>
      </c>
      <c r="F122" s="77">
        <f>IFERROR(VLOOKUP(B122,'[1]NUM8.1'!$H$3:$L$156,3,FALSE),0)</f>
        <v>0</v>
      </c>
      <c r="G122" s="77">
        <f>IFERROR(VLOOKUP(B122,'[1]NUM8.1'!$H$3:$L$156,4,FALSE),0)</f>
        <v>2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4">
        <f t="shared" si="124"/>
        <v>3</v>
      </c>
      <c r="R122" s="2"/>
      <c r="S122" s="12">
        <f>IFERROR(VLOOKUP(B122,'[2]DEN8.1'!$H$3:$K$162,3,FALSE),0)</f>
        <v>16</v>
      </c>
      <c r="T122" s="42">
        <f t="shared" si="125"/>
        <v>16</v>
      </c>
      <c r="U122" s="12"/>
      <c r="V122" s="51">
        <f t="shared" si="126"/>
        <v>0</v>
      </c>
      <c r="W122" s="51">
        <f t="shared" si="127"/>
        <v>0</v>
      </c>
      <c r="X122" s="12"/>
      <c r="Y122" s="6"/>
      <c r="Z122" s="77">
        <f>IFERROR(VLOOKUP(B122,'[1]ACT DEN8.1'!$H$3:$L$128,2,FALSE),0)</f>
        <v>0</v>
      </c>
      <c r="AA122" s="77">
        <f>IFERROR(VLOOKUP(B122,'[1]ACT DEN8.1'!$H$3:$L$128,3,FALSE),0)</f>
        <v>0</v>
      </c>
      <c r="AB122" s="77">
        <f>IFERROR(VLOOKUP(B122,'[1]ACT DEN8.1'!$H$3:$L$128,4,FALSE),0)</f>
        <v>0</v>
      </c>
      <c r="AC122" s="77"/>
      <c r="AD122" s="77"/>
      <c r="AE122" s="77"/>
      <c r="AF122" s="77"/>
      <c r="AG122" s="77"/>
      <c r="AH122" s="77"/>
      <c r="AI122" s="77"/>
      <c r="AJ122" s="77"/>
      <c r="AK122" s="77"/>
      <c r="AL122" s="4">
        <f t="shared" si="79"/>
        <v>0</v>
      </c>
      <c r="AM122" s="77">
        <f>IFERROR(VLOOKUP(B122,'[1]ACT DEN8.1'!$AA$3:$AE$86,2,FALSE),0)</f>
        <v>0</v>
      </c>
      <c r="AN122" s="77">
        <f>IFERROR(VLOOKUP(B122,'[1]ACT DEN8.1'!$AA$3:$AE$86,3,FALSE),0)</f>
        <v>0</v>
      </c>
      <c r="AO122" s="77">
        <f>IFERROR(VLOOKUP(B122,'[1]ACT DEN8.1'!$AA$3:$AE$86,4,FALSE),0)</f>
        <v>0</v>
      </c>
      <c r="AP122" s="77"/>
      <c r="AQ122" s="77"/>
      <c r="AR122" s="77"/>
      <c r="AS122" s="77"/>
      <c r="AT122" s="77"/>
      <c r="AU122" s="77"/>
      <c r="AV122" s="77"/>
      <c r="AW122" s="77"/>
      <c r="AX122" s="77"/>
      <c r="AY122" s="4">
        <f t="shared" si="80"/>
        <v>0</v>
      </c>
    </row>
    <row r="123" spans="1:51" s="54" customFormat="1" ht="15" thickBot="1" x14ac:dyDescent="0.25">
      <c r="A123" s="1" t="s">
        <v>145</v>
      </c>
      <c r="B123" s="112" t="s">
        <v>144</v>
      </c>
      <c r="C123" s="53"/>
      <c r="D123" s="74"/>
      <c r="E123" s="77">
        <f>IFERROR(VLOOKUP(B123,'[1]NUM8.1'!$H$3:$L$156,2,FALSE),0)</f>
        <v>10</v>
      </c>
      <c r="F123" s="77">
        <f>IFERROR(VLOOKUP(B123,'[1]NUM8.1'!$H$3:$L$156,3,FALSE),0)</f>
        <v>0</v>
      </c>
      <c r="G123" s="77">
        <f>IFERROR(VLOOKUP(B123,'[1]NUM8.1'!$H$3:$L$156,4,FALSE),0)</f>
        <v>2</v>
      </c>
      <c r="H123" s="77"/>
      <c r="I123" s="77"/>
      <c r="J123" s="77"/>
      <c r="K123" s="77"/>
      <c r="L123" s="77"/>
      <c r="M123" s="77"/>
      <c r="N123" s="77"/>
      <c r="O123" s="77"/>
      <c r="P123" s="77"/>
      <c r="Q123" s="4">
        <f t="shared" si="124"/>
        <v>12</v>
      </c>
      <c r="R123" s="2"/>
      <c r="S123" s="12">
        <f>IFERROR(VLOOKUP(B123,'[2]DEN8.1'!$H$3:$K$162,3,FALSE),0)</f>
        <v>13</v>
      </c>
      <c r="T123" s="42">
        <f t="shared" si="125"/>
        <v>14</v>
      </c>
      <c r="U123" s="12"/>
      <c r="V123" s="51">
        <f t="shared" si="126"/>
        <v>0</v>
      </c>
      <c r="W123" s="51">
        <f t="shared" si="127"/>
        <v>0</v>
      </c>
      <c r="X123" s="12"/>
      <c r="Y123" s="6"/>
      <c r="Z123" s="77">
        <f>IFERROR(VLOOKUP(B123,'[1]ACT DEN8.1'!$H$3:$L$128,2,FALSE),0)</f>
        <v>1</v>
      </c>
      <c r="AA123" s="77">
        <f>IFERROR(VLOOKUP(B123,'[1]ACT DEN8.1'!$H$3:$L$128,3,FALSE),0)</f>
        <v>0</v>
      </c>
      <c r="AB123" s="77">
        <f>IFERROR(VLOOKUP(B123,'[1]ACT DEN8.1'!$H$3:$L$128,4,FALSE),0)</f>
        <v>0</v>
      </c>
      <c r="AC123" s="77"/>
      <c r="AD123" s="77"/>
      <c r="AE123" s="77"/>
      <c r="AF123" s="77"/>
      <c r="AG123" s="77"/>
      <c r="AH123" s="77"/>
      <c r="AI123" s="77"/>
      <c r="AJ123" s="77"/>
      <c r="AK123" s="77"/>
      <c r="AL123" s="4">
        <f t="shared" si="79"/>
        <v>1</v>
      </c>
      <c r="AM123" s="77">
        <f>IFERROR(VLOOKUP(B123,'[1]ACT DEN8.1'!$AA$3:$AE$86,2,FALSE),0)</f>
        <v>0</v>
      </c>
      <c r="AN123" s="77">
        <f>IFERROR(VLOOKUP(B123,'[1]ACT DEN8.1'!$AA$3:$AE$86,3,FALSE),0)</f>
        <v>0</v>
      </c>
      <c r="AO123" s="77">
        <f>IFERROR(VLOOKUP(B123,'[1]ACT DEN8.1'!$AA$3:$AE$86,4,FALSE),0)</f>
        <v>0</v>
      </c>
      <c r="AP123" s="77"/>
      <c r="AQ123" s="77"/>
      <c r="AR123" s="77"/>
      <c r="AS123" s="77"/>
      <c r="AT123" s="77"/>
      <c r="AU123" s="77"/>
      <c r="AV123" s="77"/>
      <c r="AW123" s="77"/>
      <c r="AX123" s="77"/>
      <c r="AY123" s="4">
        <f t="shared" si="80"/>
        <v>0</v>
      </c>
    </row>
    <row r="124" spans="1:51" s="54" customFormat="1" ht="15" thickBot="1" x14ac:dyDescent="0.25">
      <c r="A124" s="308" t="s">
        <v>198</v>
      </c>
      <c r="B124" s="309"/>
      <c r="C124" s="181">
        <f>+D124/Metas!L7</f>
        <v>0.10647307924984876</v>
      </c>
      <c r="D124" s="14">
        <f>+Q124/R124</f>
        <v>1.7600000000000001E-2</v>
      </c>
      <c r="E124" s="9">
        <f t="shared" ref="E124:H124" si="128">SUM(E112:E123)</f>
        <v>21</v>
      </c>
      <c r="F124" s="9">
        <f t="shared" si="128"/>
        <v>7</v>
      </c>
      <c r="G124" s="9">
        <f t="shared" si="128"/>
        <v>5</v>
      </c>
      <c r="H124" s="9">
        <f t="shared" si="128"/>
        <v>0</v>
      </c>
      <c r="I124" s="9">
        <f t="shared" ref="I124" si="129">SUM(I112:I123)</f>
        <v>0</v>
      </c>
      <c r="J124" s="9">
        <f t="shared" ref="J124:K124" si="130">SUM(J112:J123)</f>
        <v>0</v>
      </c>
      <c r="K124" s="9">
        <f t="shared" si="130"/>
        <v>0</v>
      </c>
      <c r="L124" s="9">
        <f t="shared" ref="L124:M124" si="131">SUM(L112:L123)</f>
        <v>0</v>
      </c>
      <c r="M124" s="9">
        <f t="shared" si="131"/>
        <v>0</v>
      </c>
      <c r="N124" s="9">
        <f t="shared" ref="N124:P124" si="132">SUM(N112:N123)</f>
        <v>0</v>
      </c>
      <c r="O124" s="9">
        <f t="shared" si="132"/>
        <v>0</v>
      </c>
      <c r="P124" s="9">
        <f t="shared" si="132"/>
        <v>0</v>
      </c>
      <c r="Q124" s="9">
        <f>SUM(Q112:Q123)</f>
        <v>33</v>
      </c>
      <c r="R124" s="10">
        <f>+Y124-S124</f>
        <v>1875</v>
      </c>
      <c r="S124" s="9">
        <f t="shared" ref="S124:W124" si="133">SUM(S112:S123)</f>
        <v>222</v>
      </c>
      <c r="T124" s="9">
        <f t="shared" si="133"/>
        <v>225</v>
      </c>
      <c r="U124" s="9">
        <f t="shared" si="133"/>
        <v>0</v>
      </c>
      <c r="V124" s="8">
        <f t="shared" si="133"/>
        <v>0</v>
      </c>
      <c r="W124" s="8">
        <f t="shared" si="133"/>
        <v>0</v>
      </c>
      <c r="X124" s="9">
        <f t="shared" ref="X124" si="134">SUM(X112:X123)</f>
        <v>0</v>
      </c>
      <c r="Y124" s="11">
        <v>2097</v>
      </c>
      <c r="Z124" s="8">
        <f>SUM(Z112:Z123)</f>
        <v>2</v>
      </c>
      <c r="AA124" s="8">
        <f t="shared" ref="AA124:AF124" si="135">SUM(AA112:AA123)</f>
        <v>0</v>
      </c>
      <c r="AB124" s="8">
        <f t="shared" si="135"/>
        <v>1</v>
      </c>
      <c r="AC124" s="8">
        <f t="shared" si="135"/>
        <v>0</v>
      </c>
      <c r="AD124" s="8">
        <f t="shared" ref="AD124:AE124" si="136">SUM(AD112:AD123)</f>
        <v>0</v>
      </c>
      <c r="AE124" s="8">
        <f t="shared" si="136"/>
        <v>0</v>
      </c>
      <c r="AF124" s="8">
        <f t="shared" si="135"/>
        <v>0</v>
      </c>
      <c r="AG124" s="8">
        <f t="shared" ref="AG124:AH124" si="137">SUM(AG112:AG123)</f>
        <v>0</v>
      </c>
      <c r="AH124" s="8">
        <f t="shared" si="137"/>
        <v>0</v>
      </c>
      <c r="AI124" s="8">
        <f t="shared" ref="AI124:AK124" si="138">SUM(AI112:AI123)</f>
        <v>0</v>
      </c>
      <c r="AJ124" s="8">
        <f t="shared" si="138"/>
        <v>0</v>
      </c>
      <c r="AK124" s="8">
        <f t="shared" si="138"/>
        <v>0</v>
      </c>
      <c r="AL124" s="8">
        <f t="shared" si="79"/>
        <v>3</v>
      </c>
      <c r="AM124" s="8">
        <f t="shared" ref="AM124:AP124" si="139">SUM(AM112:AM123)</f>
        <v>0</v>
      </c>
      <c r="AN124" s="8">
        <f t="shared" si="139"/>
        <v>0</v>
      </c>
      <c r="AO124" s="8">
        <f t="shared" si="139"/>
        <v>0</v>
      </c>
      <c r="AP124" s="8">
        <f t="shared" si="139"/>
        <v>0</v>
      </c>
      <c r="AQ124" s="8">
        <f t="shared" ref="AQ124:AS124" si="140">SUM(AQ112:AQ123)</f>
        <v>0</v>
      </c>
      <c r="AR124" s="8">
        <f t="shared" si="140"/>
        <v>0</v>
      </c>
      <c r="AS124" s="8">
        <f t="shared" si="140"/>
        <v>0</v>
      </c>
      <c r="AT124" s="8">
        <f t="shared" ref="AT124:AU124" si="141">SUM(AT112:AT123)</f>
        <v>0</v>
      </c>
      <c r="AU124" s="8">
        <f t="shared" si="141"/>
        <v>0</v>
      </c>
      <c r="AV124" s="8">
        <f t="shared" ref="AV124:AX124" si="142">SUM(AV112:AV123)</f>
        <v>0</v>
      </c>
      <c r="AW124" s="8">
        <f t="shared" si="142"/>
        <v>0</v>
      </c>
      <c r="AX124" s="8">
        <f t="shared" si="142"/>
        <v>0</v>
      </c>
      <c r="AY124" s="8">
        <f t="shared" si="80"/>
        <v>0</v>
      </c>
    </row>
    <row r="125" spans="1:51" s="54" customFormat="1" ht="15" thickBot="1" x14ac:dyDescent="0.25">
      <c r="A125" s="1" t="s">
        <v>159</v>
      </c>
      <c r="B125" s="112" t="s">
        <v>146</v>
      </c>
      <c r="C125" s="53"/>
      <c r="D125" s="74"/>
      <c r="E125" s="77">
        <f>IFERROR(VLOOKUP(B125,'[1]NUM8.1'!$H$3:$L$156,2,FALSE),0)</f>
        <v>6</v>
      </c>
      <c r="F125" s="77">
        <f>IFERROR(VLOOKUP(B125,'[1]NUM8.1'!$H$3:$L$156,3,FALSE),0)</f>
        <v>5</v>
      </c>
      <c r="G125" s="77">
        <f>IFERROR(VLOOKUP(B125,'[1]NUM8.1'!$H$3:$L$156,4,FALSE),0)</f>
        <v>1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4">
        <f t="shared" ref="Q125:Q137" si="143">SUM(E125:P125)</f>
        <v>12</v>
      </c>
      <c r="R125" s="2"/>
      <c r="S125" s="12">
        <f>IFERROR(VLOOKUP(B125,'[2]DEN8.1'!$H$3:$K$162,3,FALSE),0)</f>
        <v>208</v>
      </c>
      <c r="T125" s="42">
        <f t="shared" ref="T125:T137" si="144">S125+(Z125+AA125+AB125+AC125)-(AM125+AN125+AO125+AP125)</f>
        <v>219</v>
      </c>
      <c r="U125" s="12"/>
      <c r="V125" s="51">
        <f t="shared" ref="V125:V137" si="145">+U125+(AF125)-(AS125)</f>
        <v>0</v>
      </c>
      <c r="W125" s="51">
        <f t="shared" ref="W125:W137" si="146">+U125+(AF125+AG125+AH125+AI125)-(AS125+AT125+AU125+AV125)</f>
        <v>0</v>
      </c>
      <c r="X125" s="12"/>
      <c r="Y125" s="6"/>
      <c r="Z125" s="77">
        <f>IFERROR(VLOOKUP(B125,'[1]ACT DEN8.1'!$H$3:$L$128,2,FALSE),0)</f>
        <v>7</v>
      </c>
      <c r="AA125" s="77">
        <f>IFERROR(VLOOKUP(B125,'[1]ACT DEN8.1'!$H$3:$L$128,3,FALSE),0)</f>
        <v>3</v>
      </c>
      <c r="AB125" s="77">
        <f>IFERROR(VLOOKUP(B125,'[1]ACT DEN8.1'!$H$3:$L$128,4,FALSE),0)</f>
        <v>5</v>
      </c>
      <c r="AC125" s="77"/>
      <c r="AD125" s="77"/>
      <c r="AE125" s="77"/>
      <c r="AF125" s="77"/>
      <c r="AG125" s="77"/>
      <c r="AH125" s="77"/>
      <c r="AI125" s="77"/>
      <c r="AJ125" s="77"/>
      <c r="AK125" s="77"/>
      <c r="AL125" s="4">
        <f t="shared" si="79"/>
        <v>15</v>
      </c>
      <c r="AM125" s="77">
        <f>IFERROR(VLOOKUP(B125,'[1]ACT DEN8.1'!$AA$3:$AE$86,2,FALSE),0)</f>
        <v>3</v>
      </c>
      <c r="AN125" s="77">
        <f>IFERROR(VLOOKUP(B125,'[1]ACT DEN8.1'!$AA$3:$AE$86,3,FALSE),0)</f>
        <v>1</v>
      </c>
      <c r="AO125" s="77">
        <f>IFERROR(VLOOKUP(B125,'[1]ACT DEN8.1'!$AA$3:$AE$86,4,FALSE),0)</f>
        <v>0</v>
      </c>
      <c r="AP125" s="77"/>
      <c r="AQ125" s="77"/>
      <c r="AR125" s="77"/>
      <c r="AS125" s="77"/>
      <c r="AT125" s="77"/>
      <c r="AU125" s="77"/>
      <c r="AV125" s="77"/>
      <c r="AW125" s="77"/>
      <c r="AX125" s="77"/>
      <c r="AY125" s="4">
        <f t="shared" si="80"/>
        <v>4</v>
      </c>
    </row>
    <row r="126" spans="1:51" s="54" customFormat="1" ht="15" thickBot="1" x14ac:dyDescent="0.25">
      <c r="A126" s="1" t="s">
        <v>159</v>
      </c>
      <c r="B126" s="112" t="s">
        <v>147</v>
      </c>
      <c r="C126" s="53"/>
      <c r="D126" s="74"/>
      <c r="E126" s="77">
        <f>IFERROR(VLOOKUP(B126,'[1]NUM8.1'!$H$3:$L$156,2,FALSE),0)</f>
        <v>4</v>
      </c>
      <c r="F126" s="77">
        <f>IFERROR(VLOOKUP(B126,'[1]NUM8.1'!$H$3:$L$156,3,FALSE),0)</f>
        <v>0</v>
      </c>
      <c r="G126" s="77">
        <f>IFERROR(VLOOKUP(B126,'[1]NUM8.1'!$H$3:$L$156,4,FALSE),0)</f>
        <v>31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4">
        <f t="shared" si="143"/>
        <v>35</v>
      </c>
      <c r="R126" s="2"/>
      <c r="S126" s="12">
        <f>IFERROR(VLOOKUP(B126,'[2]DEN8.1'!$H$3:$K$162,3,FALSE),0)</f>
        <v>153</v>
      </c>
      <c r="T126" s="42">
        <f t="shared" si="144"/>
        <v>154</v>
      </c>
      <c r="U126" s="12"/>
      <c r="V126" s="51">
        <f t="shared" si="145"/>
        <v>0</v>
      </c>
      <c r="W126" s="51">
        <f t="shared" si="146"/>
        <v>0</v>
      </c>
      <c r="X126" s="12"/>
      <c r="Y126" s="6"/>
      <c r="Z126" s="77">
        <f>IFERROR(VLOOKUP(B126,'[1]ACT DEN8.1'!$H$3:$L$128,2,FALSE),0)</f>
        <v>0</v>
      </c>
      <c r="AA126" s="77">
        <f>IFERROR(VLOOKUP(B126,'[1]ACT DEN8.1'!$H$3:$L$128,3,FALSE),0)</f>
        <v>0</v>
      </c>
      <c r="AB126" s="77">
        <f>IFERROR(VLOOKUP(B126,'[1]ACT DEN8.1'!$H$3:$L$128,4,FALSE),0)</f>
        <v>1</v>
      </c>
      <c r="AC126" s="77"/>
      <c r="AD126" s="77"/>
      <c r="AE126" s="77"/>
      <c r="AF126" s="77"/>
      <c r="AG126" s="77"/>
      <c r="AH126" s="77"/>
      <c r="AI126" s="77"/>
      <c r="AJ126" s="77"/>
      <c r="AK126" s="77"/>
      <c r="AL126" s="4">
        <f t="shared" si="79"/>
        <v>1</v>
      </c>
      <c r="AM126" s="77">
        <f>IFERROR(VLOOKUP(B126,'[1]ACT DEN8.1'!$AA$3:$AE$86,2,FALSE),0)</f>
        <v>0</v>
      </c>
      <c r="AN126" s="77">
        <f>IFERROR(VLOOKUP(B126,'[1]ACT DEN8.1'!$AA$3:$AE$86,3,FALSE),0)</f>
        <v>0</v>
      </c>
      <c r="AO126" s="77">
        <f>IFERROR(VLOOKUP(B126,'[1]ACT DEN8.1'!$AA$3:$AE$86,4,FALSE),0)</f>
        <v>0</v>
      </c>
      <c r="AP126" s="77"/>
      <c r="AQ126" s="77"/>
      <c r="AR126" s="77"/>
      <c r="AS126" s="77"/>
      <c r="AT126" s="77"/>
      <c r="AU126" s="77"/>
      <c r="AV126" s="77"/>
      <c r="AW126" s="77"/>
      <c r="AX126" s="77"/>
      <c r="AY126" s="4">
        <f t="shared" si="80"/>
        <v>0</v>
      </c>
    </row>
    <row r="127" spans="1:51" s="54" customFormat="1" ht="15" thickBot="1" x14ac:dyDescent="0.25">
      <c r="A127" s="1" t="s">
        <v>159</v>
      </c>
      <c r="B127" s="112" t="s">
        <v>148</v>
      </c>
      <c r="C127" s="53"/>
      <c r="D127" s="74"/>
      <c r="E127" s="77">
        <f>IFERROR(VLOOKUP(B127,'[1]NUM8.1'!$H$3:$L$156,2,FALSE),0)</f>
        <v>12</v>
      </c>
      <c r="F127" s="77">
        <f>IFERROR(VLOOKUP(B127,'[1]NUM8.1'!$H$3:$L$156,3,FALSE),0)</f>
        <v>0</v>
      </c>
      <c r="G127" s="77">
        <f>IFERROR(VLOOKUP(B127,'[1]NUM8.1'!$H$3:$L$156,4,FALSE),0)</f>
        <v>1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4">
        <f t="shared" si="143"/>
        <v>13</v>
      </c>
      <c r="R127" s="2"/>
      <c r="S127" s="12">
        <f>IFERROR(VLOOKUP(B127,'[2]DEN8.1'!$H$3:$K$162,3,FALSE),0)</f>
        <v>91</v>
      </c>
      <c r="T127" s="42">
        <f t="shared" si="144"/>
        <v>86</v>
      </c>
      <c r="U127" s="12"/>
      <c r="V127" s="51">
        <f t="shared" si="145"/>
        <v>0</v>
      </c>
      <c r="W127" s="51">
        <f t="shared" si="146"/>
        <v>0</v>
      </c>
      <c r="X127" s="12"/>
      <c r="Y127" s="6"/>
      <c r="Z127" s="77">
        <f>IFERROR(VLOOKUP(B127,'[1]ACT DEN8.1'!$H$3:$L$128,2,FALSE),0)</f>
        <v>0</v>
      </c>
      <c r="AA127" s="77">
        <f>IFERROR(VLOOKUP(B127,'[1]ACT DEN8.1'!$H$3:$L$128,3,FALSE),0)</f>
        <v>0</v>
      </c>
      <c r="AB127" s="77">
        <f>IFERROR(VLOOKUP(B127,'[1]ACT DEN8.1'!$H$3:$L$128,4,FALSE),0)</f>
        <v>0</v>
      </c>
      <c r="AC127" s="77"/>
      <c r="AD127" s="77"/>
      <c r="AE127" s="77"/>
      <c r="AF127" s="77"/>
      <c r="AG127" s="77"/>
      <c r="AH127" s="77"/>
      <c r="AI127" s="77"/>
      <c r="AJ127" s="77"/>
      <c r="AK127" s="77"/>
      <c r="AL127" s="4">
        <f t="shared" si="79"/>
        <v>0</v>
      </c>
      <c r="AM127" s="77">
        <f>IFERROR(VLOOKUP(B127,'[1]ACT DEN8.1'!$AA$3:$AE$86,2,FALSE),0)</f>
        <v>2</v>
      </c>
      <c r="AN127" s="77">
        <f>IFERROR(VLOOKUP(B127,'[1]ACT DEN8.1'!$AA$3:$AE$86,3,FALSE),0)</f>
        <v>0</v>
      </c>
      <c r="AO127" s="77">
        <f>IFERROR(VLOOKUP(B127,'[1]ACT DEN8.1'!$AA$3:$AE$86,4,FALSE),0)</f>
        <v>3</v>
      </c>
      <c r="AP127" s="77"/>
      <c r="AQ127" s="77"/>
      <c r="AR127" s="77"/>
      <c r="AS127" s="77"/>
      <c r="AT127" s="77"/>
      <c r="AU127" s="77"/>
      <c r="AV127" s="77"/>
      <c r="AW127" s="77"/>
      <c r="AX127" s="77"/>
      <c r="AY127" s="4">
        <f t="shared" si="80"/>
        <v>5</v>
      </c>
    </row>
    <row r="128" spans="1:51" s="54" customFormat="1" ht="15" thickBot="1" x14ac:dyDescent="0.25">
      <c r="A128" s="1" t="s">
        <v>159</v>
      </c>
      <c r="B128" s="112" t="s">
        <v>149</v>
      </c>
      <c r="C128" s="53"/>
      <c r="D128" s="74"/>
      <c r="E128" s="77">
        <f>IFERROR(VLOOKUP(B128,'[1]NUM8.1'!$H$3:$L$156,2,FALSE),0)</f>
        <v>7</v>
      </c>
      <c r="F128" s="77">
        <f>IFERROR(VLOOKUP(B128,'[1]NUM8.1'!$H$3:$L$156,3,FALSE),0)</f>
        <v>19</v>
      </c>
      <c r="G128" s="77">
        <f>IFERROR(VLOOKUP(B128,'[1]NUM8.1'!$H$3:$L$156,4,FALSE),0)</f>
        <v>27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4">
        <f t="shared" si="143"/>
        <v>53</v>
      </c>
      <c r="R128" s="2"/>
      <c r="S128" s="12">
        <f>IFERROR(VLOOKUP(B128,'[2]DEN8.1'!$H$3:$K$162,3,FALSE),0)</f>
        <v>202</v>
      </c>
      <c r="T128" s="42">
        <f t="shared" si="144"/>
        <v>204</v>
      </c>
      <c r="U128" s="12"/>
      <c r="V128" s="51">
        <f t="shared" si="145"/>
        <v>0</v>
      </c>
      <c r="W128" s="51">
        <f t="shared" si="146"/>
        <v>0</v>
      </c>
      <c r="X128" s="12"/>
      <c r="Y128" s="6"/>
      <c r="Z128" s="77">
        <f>IFERROR(VLOOKUP(B128,'[1]ACT DEN8.1'!$H$3:$L$128,2,FALSE),0)</f>
        <v>0</v>
      </c>
      <c r="AA128" s="77">
        <f>IFERROR(VLOOKUP(B128,'[1]ACT DEN8.1'!$H$3:$L$128,3,FALSE),0)</f>
        <v>1</v>
      </c>
      <c r="AB128" s="77">
        <f>IFERROR(VLOOKUP(B128,'[1]ACT DEN8.1'!$H$3:$L$128,4,FALSE),0)</f>
        <v>2</v>
      </c>
      <c r="AC128" s="77"/>
      <c r="AD128" s="77"/>
      <c r="AE128" s="77"/>
      <c r="AF128" s="77"/>
      <c r="AG128" s="77"/>
      <c r="AH128" s="77"/>
      <c r="AI128" s="77"/>
      <c r="AJ128" s="77"/>
      <c r="AK128" s="77"/>
      <c r="AL128" s="4">
        <f t="shared" si="79"/>
        <v>3</v>
      </c>
      <c r="AM128" s="77">
        <f>IFERROR(VLOOKUP(B128,'[1]ACT DEN8.1'!$AA$3:$AE$86,2,FALSE),0)</f>
        <v>0</v>
      </c>
      <c r="AN128" s="77">
        <f>IFERROR(VLOOKUP(B128,'[1]ACT DEN8.1'!$AA$3:$AE$86,3,FALSE),0)</f>
        <v>1</v>
      </c>
      <c r="AO128" s="77">
        <f>IFERROR(VLOOKUP(B128,'[1]ACT DEN8.1'!$AA$3:$AE$86,4,FALSE),0)</f>
        <v>0</v>
      </c>
      <c r="AP128" s="77"/>
      <c r="AQ128" s="77"/>
      <c r="AR128" s="77"/>
      <c r="AS128" s="77"/>
      <c r="AT128" s="77"/>
      <c r="AU128" s="77"/>
      <c r="AV128" s="77"/>
      <c r="AW128" s="77"/>
      <c r="AX128" s="77"/>
      <c r="AY128" s="4">
        <f t="shared" si="80"/>
        <v>1</v>
      </c>
    </row>
    <row r="129" spans="1:51" s="54" customFormat="1" ht="15" thickBot="1" x14ac:dyDescent="0.25">
      <c r="A129" s="1" t="s">
        <v>159</v>
      </c>
      <c r="B129" s="112" t="s">
        <v>150</v>
      </c>
      <c r="C129" s="53"/>
      <c r="D129" s="74"/>
      <c r="E129" s="77">
        <f>IFERROR(VLOOKUP(B129,'[1]NUM8.1'!$H$3:$L$156,2,FALSE),0)</f>
        <v>0</v>
      </c>
      <c r="F129" s="77">
        <f>IFERROR(VLOOKUP(B129,'[1]NUM8.1'!$H$3:$L$156,3,FALSE),0)</f>
        <v>4</v>
      </c>
      <c r="G129" s="77">
        <f>IFERROR(VLOOKUP(B129,'[1]NUM8.1'!$H$3:$L$156,4,FALSE),0)</f>
        <v>1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4">
        <f t="shared" si="143"/>
        <v>5</v>
      </c>
      <c r="R129" s="2"/>
      <c r="S129" s="12">
        <f>IFERROR(VLOOKUP(B129,'[2]DEN8.1'!$H$3:$K$162,3,FALSE),0)</f>
        <v>21</v>
      </c>
      <c r="T129" s="42">
        <f t="shared" si="144"/>
        <v>21</v>
      </c>
      <c r="U129" s="12"/>
      <c r="V129" s="51">
        <f t="shared" si="145"/>
        <v>0</v>
      </c>
      <c r="W129" s="51">
        <f t="shared" si="146"/>
        <v>0</v>
      </c>
      <c r="X129" s="12"/>
      <c r="Y129" s="6"/>
      <c r="Z129" s="77">
        <f>IFERROR(VLOOKUP(B129,'[1]ACT DEN8.1'!$H$3:$L$128,2,FALSE),0)</f>
        <v>0</v>
      </c>
      <c r="AA129" s="77">
        <f>IFERROR(VLOOKUP(B129,'[1]ACT DEN8.1'!$H$3:$L$128,3,FALSE),0)</f>
        <v>0</v>
      </c>
      <c r="AB129" s="77">
        <f>IFERROR(VLOOKUP(B129,'[1]ACT DEN8.1'!$H$3:$L$128,4,FALSE),0)</f>
        <v>0</v>
      </c>
      <c r="AC129" s="77"/>
      <c r="AD129" s="77"/>
      <c r="AE129" s="77"/>
      <c r="AF129" s="77"/>
      <c r="AG129" s="77"/>
      <c r="AH129" s="77"/>
      <c r="AI129" s="77"/>
      <c r="AJ129" s="77"/>
      <c r="AK129" s="77"/>
      <c r="AL129" s="4">
        <f t="shared" si="79"/>
        <v>0</v>
      </c>
      <c r="AM129" s="77">
        <f>IFERROR(VLOOKUP(B129,'[1]ACT DEN8.1'!$AA$3:$AE$86,2,FALSE),0)</f>
        <v>0</v>
      </c>
      <c r="AN129" s="77">
        <f>IFERROR(VLOOKUP(B129,'[1]ACT DEN8.1'!$AA$3:$AE$86,3,FALSE),0)</f>
        <v>0</v>
      </c>
      <c r="AO129" s="77">
        <f>IFERROR(VLOOKUP(B129,'[1]ACT DEN8.1'!$AA$3:$AE$86,4,FALSE),0)</f>
        <v>0</v>
      </c>
      <c r="AP129" s="77"/>
      <c r="AQ129" s="77"/>
      <c r="AR129" s="77"/>
      <c r="AS129" s="77"/>
      <c r="AT129" s="77"/>
      <c r="AU129" s="77"/>
      <c r="AV129" s="77"/>
      <c r="AW129" s="77"/>
      <c r="AX129" s="77"/>
      <c r="AY129" s="4">
        <f t="shared" si="80"/>
        <v>0</v>
      </c>
    </row>
    <row r="130" spans="1:51" s="54" customFormat="1" ht="15" thickBot="1" x14ac:dyDescent="0.25">
      <c r="A130" s="1" t="s">
        <v>159</v>
      </c>
      <c r="B130" s="112" t="s">
        <v>151</v>
      </c>
      <c r="C130" s="53"/>
      <c r="D130" s="74"/>
      <c r="E130" s="77">
        <f>IFERROR(VLOOKUP(B130,'[1]NUM8.1'!$H$3:$L$156,2,FALSE),0)</f>
        <v>2</v>
      </c>
      <c r="F130" s="77">
        <f>IFERROR(VLOOKUP(B130,'[1]NUM8.1'!$H$3:$L$156,3,FALSE),0)</f>
        <v>2</v>
      </c>
      <c r="G130" s="77">
        <f>IFERROR(VLOOKUP(B130,'[1]NUM8.1'!$H$3:$L$156,4,FALSE),0)</f>
        <v>2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4">
        <f t="shared" si="143"/>
        <v>6</v>
      </c>
      <c r="R130" s="2"/>
      <c r="S130" s="12">
        <f>IFERROR(VLOOKUP(B130,'[2]DEN8.1'!$H$3:$K$162,3,FALSE),0)</f>
        <v>18</v>
      </c>
      <c r="T130" s="42">
        <f t="shared" si="144"/>
        <v>18</v>
      </c>
      <c r="U130" s="12"/>
      <c r="V130" s="51">
        <f t="shared" si="145"/>
        <v>0</v>
      </c>
      <c r="W130" s="51">
        <f t="shared" si="146"/>
        <v>0</v>
      </c>
      <c r="X130" s="12"/>
      <c r="Y130" s="6"/>
      <c r="Z130" s="77">
        <f>IFERROR(VLOOKUP(B130,'[1]ACT DEN8.1'!$H$3:$L$128,2,FALSE),0)</f>
        <v>0</v>
      </c>
      <c r="AA130" s="77">
        <f>IFERROR(VLOOKUP(B130,'[1]ACT DEN8.1'!$H$3:$L$128,3,FALSE),0)</f>
        <v>0</v>
      </c>
      <c r="AB130" s="77">
        <f>IFERROR(VLOOKUP(B130,'[1]ACT DEN8.1'!$H$3:$L$128,4,FALSE),0)</f>
        <v>0</v>
      </c>
      <c r="AC130" s="77"/>
      <c r="AD130" s="77"/>
      <c r="AE130" s="77"/>
      <c r="AF130" s="77"/>
      <c r="AG130" s="77"/>
      <c r="AH130" s="77"/>
      <c r="AI130" s="77"/>
      <c r="AJ130" s="77"/>
      <c r="AK130" s="77"/>
      <c r="AL130" s="4">
        <f t="shared" si="79"/>
        <v>0</v>
      </c>
      <c r="AM130" s="77">
        <f>IFERROR(VLOOKUP(B130,'[1]ACT DEN8.1'!$AA$3:$AE$86,2,FALSE),0)</f>
        <v>0</v>
      </c>
      <c r="AN130" s="77">
        <f>IFERROR(VLOOKUP(B130,'[1]ACT DEN8.1'!$AA$3:$AE$86,3,FALSE),0)</f>
        <v>0</v>
      </c>
      <c r="AO130" s="77">
        <f>IFERROR(VLOOKUP(B130,'[1]ACT DEN8.1'!$AA$3:$AE$86,4,FALSE),0)</f>
        <v>0</v>
      </c>
      <c r="AP130" s="77"/>
      <c r="AQ130" s="77"/>
      <c r="AR130" s="77"/>
      <c r="AS130" s="77"/>
      <c r="AT130" s="77"/>
      <c r="AU130" s="77"/>
      <c r="AV130" s="77"/>
      <c r="AW130" s="77"/>
      <c r="AX130" s="77"/>
      <c r="AY130" s="4">
        <f t="shared" si="80"/>
        <v>0</v>
      </c>
    </row>
    <row r="131" spans="1:51" s="54" customFormat="1" ht="15" thickBot="1" x14ac:dyDescent="0.25">
      <c r="A131" s="1" t="s">
        <v>159</v>
      </c>
      <c r="B131" s="112" t="s">
        <v>152</v>
      </c>
      <c r="C131" s="53"/>
      <c r="D131" s="74"/>
      <c r="E131" s="77">
        <f>IFERROR(VLOOKUP(B131,'[1]NUM8.1'!$H$3:$L$156,2,FALSE),0)</f>
        <v>0</v>
      </c>
      <c r="F131" s="77">
        <f>IFERROR(VLOOKUP(B131,'[1]NUM8.1'!$H$3:$L$156,3,FALSE),0)</f>
        <v>0</v>
      </c>
      <c r="G131" s="77">
        <f>IFERROR(VLOOKUP(B131,'[1]NUM8.1'!$H$3:$L$156,4,FALSE),0)</f>
        <v>2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4">
        <f t="shared" si="143"/>
        <v>2</v>
      </c>
      <c r="R131" s="2"/>
      <c r="S131" s="12">
        <f>IFERROR(VLOOKUP(B131,'[2]DEN8.1'!$H$3:$K$162,3,FALSE),0)</f>
        <v>17</v>
      </c>
      <c r="T131" s="42">
        <f t="shared" si="144"/>
        <v>17</v>
      </c>
      <c r="U131" s="12"/>
      <c r="V131" s="51">
        <f t="shared" si="145"/>
        <v>0</v>
      </c>
      <c r="W131" s="51">
        <f t="shared" si="146"/>
        <v>0</v>
      </c>
      <c r="X131" s="12"/>
      <c r="Y131" s="6"/>
      <c r="Z131" s="77">
        <f>IFERROR(VLOOKUP(B131,'[1]ACT DEN8.1'!$H$3:$L$128,2,FALSE),0)</f>
        <v>0</v>
      </c>
      <c r="AA131" s="77">
        <f>IFERROR(VLOOKUP(B131,'[1]ACT DEN8.1'!$H$3:$L$128,3,FALSE),0)</f>
        <v>0</v>
      </c>
      <c r="AB131" s="77">
        <f>IFERROR(VLOOKUP(B131,'[1]ACT DEN8.1'!$H$3:$L$128,4,FALSE),0)</f>
        <v>0</v>
      </c>
      <c r="AC131" s="77"/>
      <c r="AD131" s="77"/>
      <c r="AE131" s="77"/>
      <c r="AF131" s="77"/>
      <c r="AG131" s="77"/>
      <c r="AH131" s="77"/>
      <c r="AI131" s="77"/>
      <c r="AJ131" s="77"/>
      <c r="AK131" s="77"/>
      <c r="AL131" s="4">
        <f t="shared" si="79"/>
        <v>0</v>
      </c>
      <c r="AM131" s="77">
        <f>IFERROR(VLOOKUP(B131,'[1]ACT DEN8.1'!$AA$3:$AE$86,2,FALSE),0)</f>
        <v>0</v>
      </c>
      <c r="AN131" s="77">
        <f>IFERROR(VLOOKUP(B131,'[1]ACT DEN8.1'!$AA$3:$AE$86,3,FALSE),0)</f>
        <v>0</v>
      </c>
      <c r="AO131" s="77">
        <f>IFERROR(VLOOKUP(B131,'[1]ACT DEN8.1'!$AA$3:$AE$86,4,FALSE),0)</f>
        <v>0</v>
      </c>
      <c r="AP131" s="77"/>
      <c r="AQ131" s="77"/>
      <c r="AR131" s="77"/>
      <c r="AS131" s="77"/>
      <c r="AT131" s="77"/>
      <c r="AU131" s="77"/>
      <c r="AV131" s="77"/>
      <c r="AW131" s="77"/>
      <c r="AX131" s="77"/>
      <c r="AY131" s="4">
        <f t="shared" si="80"/>
        <v>0</v>
      </c>
    </row>
    <row r="132" spans="1:51" s="54" customFormat="1" ht="15" thickBot="1" x14ac:dyDescent="0.25">
      <c r="A132" s="1" t="s">
        <v>159</v>
      </c>
      <c r="B132" s="112" t="s">
        <v>153</v>
      </c>
      <c r="C132" s="53"/>
      <c r="D132" s="74"/>
      <c r="E132" s="77">
        <f>IFERROR(VLOOKUP(B132,'[1]NUM8.1'!$H$3:$L$156,2,FALSE),0)</f>
        <v>0</v>
      </c>
      <c r="F132" s="77">
        <f>IFERROR(VLOOKUP(B132,'[1]NUM8.1'!$H$3:$L$156,3,FALSE),0)</f>
        <v>0</v>
      </c>
      <c r="G132" s="77">
        <f>IFERROR(VLOOKUP(B132,'[1]NUM8.1'!$H$3:$L$156,4,FALSE),0)</f>
        <v>3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4">
        <f t="shared" si="143"/>
        <v>3</v>
      </c>
      <c r="R132" s="2"/>
      <c r="S132" s="12">
        <f>IFERROR(VLOOKUP(B132,'[2]DEN8.1'!$H$3:$K$162,3,FALSE),0)</f>
        <v>25</v>
      </c>
      <c r="T132" s="42">
        <f t="shared" si="144"/>
        <v>25</v>
      </c>
      <c r="U132" s="12"/>
      <c r="V132" s="51">
        <f t="shared" si="145"/>
        <v>0</v>
      </c>
      <c r="W132" s="51">
        <f t="shared" si="146"/>
        <v>0</v>
      </c>
      <c r="X132" s="12"/>
      <c r="Y132" s="6"/>
      <c r="Z132" s="77">
        <f>IFERROR(VLOOKUP(B132,'[1]ACT DEN8.1'!$H$3:$L$128,2,FALSE),0)</f>
        <v>0</v>
      </c>
      <c r="AA132" s="77">
        <f>IFERROR(VLOOKUP(B132,'[1]ACT DEN8.1'!$H$3:$L$128,3,FALSE),0)</f>
        <v>0</v>
      </c>
      <c r="AB132" s="77">
        <f>IFERROR(VLOOKUP(B132,'[1]ACT DEN8.1'!$H$3:$L$128,4,FALSE),0)</f>
        <v>0</v>
      </c>
      <c r="AC132" s="77"/>
      <c r="AD132" s="77"/>
      <c r="AE132" s="77"/>
      <c r="AF132" s="77"/>
      <c r="AG132" s="77"/>
      <c r="AH132" s="77"/>
      <c r="AI132" s="77"/>
      <c r="AJ132" s="77"/>
      <c r="AK132" s="77"/>
      <c r="AL132" s="4">
        <f t="shared" si="79"/>
        <v>0</v>
      </c>
      <c r="AM132" s="77">
        <f>IFERROR(VLOOKUP(B132,'[1]ACT DEN8.1'!$AA$3:$AE$86,2,FALSE),0)</f>
        <v>0</v>
      </c>
      <c r="AN132" s="77">
        <f>IFERROR(VLOOKUP(B132,'[1]ACT DEN8.1'!$AA$3:$AE$86,3,FALSE),0)</f>
        <v>0</v>
      </c>
      <c r="AO132" s="77">
        <f>IFERROR(VLOOKUP(B132,'[1]ACT DEN8.1'!$AA$3:$AE$86,4,FALSE),0)</f>
        <v>0</v>
      </c>
      <c r="AP132" s="77"/>
      <c r="AQ132" s="77"/>
      <c r="AR132" s="77"/>
      <c r="AS132" s="77"/>
      <c r="AT132" s="77"/>
      <c r="AU132" s="77"/>
      <c r="AV132" s="77"/>
      <c r="AW132" s="77"/>
      <c r="AX132" s="77"/>
      <c r="AY132" s="4">
        <f t="shared" si="80"/>
        <v>0</v>
      </c>
    </row>
    <row r="133" spans="1:51" s="54" customFormat="1" ht="15" thickBot="1" x14ac:dyDescent="0.25">
      <c r="A133" s="1" t="s">
        <v>159</v>
      </c>
      <c r="B133" s="112" t="s">
        <v>154</v>
      </c>
      <c r="C133" s="53"/>
      <c r="D133" s="74"/>
      <c r="E133" s="77">
        <f>IFERROR(VLOOKUP(B133,'[1]NUM8.1'!$H$3:$L$156,2,FALSE),0)</f>
        <v>0</v>
      </c>
      <c r="F133" s="77">
        <f>IFERROR(VLOOKUP(B133,'[1]NUM8.1'!$H$3:$L$156,3,FALSE),0)</f>
        <v>5</v>
      </c>
      <c r="G133" s="77">
        <f>IFERROR(VLOOKUP(B133,'[1]NUM8.1'!$H$3:$L$156,4,FALSE),0)</f>
        <v>2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4">
        <f t="shared" si="143"/>
        <v>7</v>
      </c>
      <c r="R133" s="2"/>
      <c r="S133" s="12">
        <f>IFERROR(VLOOKUP(B133,'[2]DEN8.1'!$H$3:$K$162,3,FALSE),0)</f>
        <v>27</v>
      </c>
      <c r="T133" s="42">
        <f t="shared" si="144"/>
        <v>27</v>
      </c>
      <c r="U133" s="12"/>
      <c r="V133" s="51">
        <f t="shared" si="145"/>
        <v>0</v>
      </c>
      <c r="W133" s="51">
        <f t="shared" si="146"/>
        <v>0</v>
      </c>
      <c r="X133" s="12"/>
      <c r="Y133" s="6"/>
      <c r="Z133" s="77">
        <f>IFERROR(VLOOKUP(B133,'[1]ACT DEN8.1'!$H$3:$L$128,2,FALSE),0)</f>
        <v>0</v>
      </c>
      <c r="AA133" s="77">
        <f>IFERROR(VLOOKUP(B133,'[1]ACT DEN8.1'!$H$3:$L$128,3,FALSE),0)</f>
        <v>0</v>
      </c>
      <c r="AB133" s="77">
        <f>IFERROR(VLOOKUP(B133,'[1]ACT DEN8.1'!$H$3:$L$128,4,FALSE),0)</f>
        <v>0</v>
      </c>
      <c r="AC133" s="77"/>
      <c r="AD133" s="77"/>
      <c r="AE133" s="77"/>
      <c r="AF133" s="77"/>
      <c r="AG133" s="77"/>
      <c r="AH133" s="77"/>
      <c r="AI133" s="77"/>
      <c r="AJ133" s="77"/>
      <c r="AK133" s="77"/>
      <c r="AL133" s="4">
        <f t="shared" si="79"/>
        <v>0</v>
      </c>
      <c r="AM133" s="77">
        <f>IFERROR(VLOOKUP(B133,'[1]ACT DEN8.1'!$AA$3:$AE$86,2,FALSE),0)</f>
        <v>0</v>
      </c>
      <c r="AN133" s="77">
        <f>IFERROR(VLOOKUP(B133,'[1]ACT DEN8.1'!$AA$3:$AE$86,3,FALSE),0)</f>
        <v>0</v>
      </c>
      <c r="AO133" s="77">
        <f>IFERROR(VLOOKUP(B133,'[1]ACT DEN8.1'!$AA$3:$AE$86,4,FALSE),0)</f>
        <v>0</v>
      </c>
      <c r="AP133" s="77"/>
      <c r="AQ133" s="77"/>
      <c r="AR133" s="77"/>
      <c r="AS133" s="77"/>
      <c r="AT133" s="77"/>
      <c r="AU133" s="77"/>
      <c r="AV133" s="77"/>
      <c r="AW133" s="77"/>
      <c r="AX133" s="77"/>
      <c r="AY133" s="4">
        <f t="shared" si="80"/>
        <v>0</v>
      </c>
    </row>
    <row r="134" spans="1:51" s="54" customFormat="1" ht="15" thickBot="1" x14ac:dyDescent="0.25">
      <c r="A134" s="1" t="s">
        <v>159</v>
      </c>
      <c r="B134" s="112" t="s">
        <v>155</v>
      </c>
      <c r="C134" s="53"/>
      <c r="D134" s="74"/>
      <c r="E134" s="77">
        <f>IFERROR(VLOOKUP(B134,'[1]NUM8.1'!$H$3:$L$156,2,FALSE),0)</f>
        <v>6</v>
      </c>
      <c r="F134" s="77">
        <f>IFERROR(VLOOKUP(B134,'[1]NUM8.1'!$H$3:$L$156,3,FALSE),0)</f>
        <v>4</v>
      </c>
      <c r="G134" s="77">
        <f>IFERROR(VLOOKUP(B134,'[1]NUM8.1'!$H$3:$L$156,4,FALSE),0)</f>
        <v>11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4">
        <f t="shared" si="143"/>
        <v>21</v>
      </c>
      <c r="R134" s="2"/>
      <c r="S134" s="12">
        <f>IFERROR(VLOOKUP(B134,'[2]DEN8.1'!$H$3:$K$162,3,FALSE),0)</f>
        <v>29</v>
      </c>
      <c r="T134" s="42">
        <f t="shared" si="144"/>
        <v>31</v>
      </c>
      <c r="U134" s="12"/>
      <c r="V134" s="51">
        <f t="shared" si="145"/>
        <v>0</v>
      </c>
      <c r="W134" s="51">
        <f t="shared" si="146"/>
        <v>0</v>
      </c>
      <c r="X134" s="12"/>
      <c r="Y134" s="6"/>
      <c r="Z134" s="77">
        <f>IFERROR(VLOOKUP(B134,'[1]ACT DEN8.1'!$H$3:$L$128,2,FALSE),0)</f>
        <v>1</v>
      </c>
      <c r="AA134" s="77">
        <f>IFERROR(VLOOKUP(B134,'[1]ACT DEN8.1'!$H$3:$L$128,3,FALSE),0)</f>
        <v>1</v>
      </c>
      <c r="AB134" s="77">
        <f>IFERROR(VLOOKUP(B134,'[1]ACT DEN8.1'!$H$3:$L$128,4,FALSE),0)</f>
        <v>0</v>
      </c>
      <c r="AC134" s="77"/>
      <c r="AD134" s="77"/>
      <c r="AE134" s="77"/>
      <c r="AF134" s="77"/>
      <c r="AG134" s="77"/>
      <c r="AH134" s="77"/>
      <c r="AI134" s="77"/>
      <c r="AJ134" s="77"/>
      <c r="AK134" s="77"/>
      <c r="AL134" s="4">
        <f t="shared" si="79"/>
        <v>2</v>
      </c>
      <c r="AM134" s="77">
        <f>IFERROR(VLOOKUP(B134,'[1]ACT DEN8.1'!$AA$3:$AE$86,2,FALSE),0)</f>
        <v>0</v>
      </c>
      <c r="AN134" s="77">
        <f>IFERROR(VLOOKUP(B134,'[1]ACT DEN8.1'!$AA$3:$AE$86,3,FALSE),0)</f>
        <v>0</v>
      </c>
      <c r="AO134" s="77">
        <f>IFERROR(VLOOKUP(B134,'[1]ACT DEN8.1'!$AA$3:$AE$86,4,FALSE),0)</f>
        <v>0</v>
      </c>
      <c r="AP134" s="77"/>
      <c r="AQ134" s="77"/>
      <c r="AR134" s="77"/>
      <c r="AS134" s="77"/>
      <c r="AT134" s="77"/>
      <c r="AU134" s="77"/>
      <c r="AV134" s="77"/>
      <c r="AW134" s="77"/>
      <c r="AX134" s="77"/>
      <c r="AY134" s="4">
        <f t="shared" si="80"/>
        <v>0</v>
      </c>
    </row>
    <row r="135" spans="1:51" s="54" customFormat="1" ht="15" thickBot="1" x14ac:dyDescent="0.25">
      <c r="A135" s="1" t="s">
        <v>159</v>
      </c>
      <c r="B135" s="112" t="s">
        <v>156</v>
      </c>
      <c r="C135" s="53"/>
      <c r="D135" s="74"/>
      <c r="E135" s="77">
        <f>IFERROR(VLOOKUP(B135,'[1]NUM8.1'!$H$3:$L$156,2,FALSE),0)</f>
        <v>0</v>
      </c>
      <c r="F135" s="77">
        <f>IFERROR(VLOOKUP(B135,'[1]NUM8.1'!$H$3:$L$156,3,FALSE),0)</f>
        <v>0</v>
      </c>
      <c r="G135" s="77">
        <f>IFERROR(VLOOKUP(B135,'[1]NUM8.1'!$H$3:$L$156,4,FALSE),0)</f>
        <v>8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4">
        <f t="shared" si="143"/>
        <v>8</v>
      </c>
      <c r="S135" s="12">
        <f>IFERROR(VLOOKUP(B135,'[2]DEN8.1'!$H$3:$K$162,3,FALSE),0)</f>
        <v>16</v>
      </c>
      <c r="T135" s="42">
        <f t="shared" si="144"/>
        <v>16</v>
      </c>
      <c r="U135" s="12"/>
      <c r="V135" s="51">
        <f t="shared" si="145"/>
        <v>0</v>
      </c>
      <c r="W135" s="51">
        <f t="shared" si="146"/>
        <v>0</v>
      </c>
      <c r="X135" s="12"/>
      <c r="Y135" s="6"/>
      <c r="Z135" s="77">
        <f>IFERROR(VLOOKUP(B135,'[1]ACT DEN8.1'!$H$3:$L$128,2,FALSE),0)</f>
        <v>0</v>
      </c>
      <c r="AA135" s="77">
        <f>IFERROR(VLOOKUP(B135,'[1]ACT DEN8.1'!$H$3:$L$128,3,FALSE),0)</f>
        <v>0</v>
      </c>
      <c r="AB135" s="77">
        <f>IFERROR(VLOOKUP(B135,'[1]ACT DEN8.1'!$H$3:$L$128,4,FALSE),0)</f>
        <v>0</v>
      </c>
      <c r="AC135" s="77"/>
      <c r="AD135" s="77"/>
      <c r="AE135" s="77"/>
      <c r="AF135" s="77"/>
      <c r="AG135" s="77"/>
      <c r="AH135" s="77"/>
      <c r="AI135" s="77"/>
      <c r="AJ135" s="77"/>
      <c r="AK135" s="77"/>
      <c r="AL135" s="4">
        <f t="shared" si="79"/>
        <v>0</v>
      </c>
      <c r="AM135" s="77">
        <f>IFERROR(VLOOKUP(B135,'[1]ACT DEN8.1'!$AA$3:$AE$86,2,FALSE),0)</f>
        <v>0</v>
      </c>
      <c r="AN135" s="77">
        <f>IFERROR(VLOOKUP(B135,'[1]ACT DEN8.1'!$AA$3:$AE$86,3,FALSE),0)</f>
        <v>0</v>
      </c>
      <c r="AO135" s="77">
        <f>IFERROR(VLOOKUP(B135,'[1]ACT DEN8.1'!$AA$3:$AE$86,4,FALSE),0)</f>
        <v>0</v>
      </c>
      <c r="AP135" s="77"/>
      <c r="AQ135" s="77"/>
      <c r="AR135" s="77"/>
      <c r="AS135" s="77"/>
      <c r="AT135" s="77"/>
      <c r="AU135" s="77"/>
      <c r="AV135" s="77"/>
      <c r="AW135" s="77"/>
      <c r="AX135" s="77"/>
      <c r="AY135" s="4">
        <f t="shared" si="80"/>
        <v>0</v>
      </c>
    </row>
    <row r="136" spans="1:51" s="54" customFormat="1" ht="15" thickBot="1" x14ac:dyDescent="0.25">
      <c r="A136" s="1" t="s">
        <v>159</v>
      </c>
      <c r="B136" s="112" t="s">
        <v>157</v>
      </c>
      <c r="C136" s="53"/>
      <c r="D136" s="74"/>
      <c r="E136" s="77">
        <f>IFERROR(VLOOKUP(B136,'[1]NUM8.1'!$H$3:$L$156,2,FALSE),0)</f>
        <v>2</v>
      </c>
      <c r="F136" s="77">
        <f>IFERROR(VLOOKUP(B136,'[1]NUM8.1'!$H$3:$L$156,3,FALSE),0)</f>
        <v>0</v>
      </c>
      <c r="G136" s="77">
        <f>IFERROR(VLOOKUP(B136,'[1]NUM8.1'!$H$3:$L$156,4,FALSE),0)</f>
        <v>3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4">
        <f t="shared" si="143"/>
        <v>5</v>
      </c>
      <c r="S136" s="12">
        <f>IFERROR(VLOOKUP(B136,'[2]DEN8.1'!$H$3:$K$162,3,FALSE),0)</f>
        <v>12</v>
      </c>
      <c r="T136" s="42">
        <f t="shared" si="144"/>
        <v>13</v>
      </c>
      <c r="U136" s="12"/>
      <c r="V136" s="51">
        <f t="shared" si="145"/>
        <v>0</v>
      </c>
      <c r="W136" s="51">
        <f t="shared" si="146"/>
        <v>0</v>
      </c>
      <c r="X136" s="12"/>
      <c r="Y136" s="6"/>
      <c r="Z136" s="77">
        <f>IFERROR(VLOOKUP(B136,'[1]ACT DEN8.1'!$H$3:$L$128,2,FALSE),0)</f>
        <v>0</v>
      </c>
      <c r="AA136" s="77">
        <f>IFERROR(VLOOKUP(B136,'[1]ACT DEN8.1'!$H$3:$L$128,3,FALSE),0)</f>
        <v>0</v>
      </c>
      <c r="AB136" s="77">
        <f>IFERROR(VLOOKUP(B136,'[1]ACT DEN8.1'!$H$3:$L$128,4,FALSE),0)</f>
        <v>1</v>
      </c>
      <c r="AC136" s="77"/>
      <c r="AD136" s="77"/>
      <c r="AE136" s="77"/>
      <c r="AF136" s="77"/>
      <c r="AG136" s="77"/>
      <c r="AH136" s="77"/>
      <c r="AI136" s="77"/>
      <c r="AJ136" s="77"/>
      <c r="AK136" s="77"/>
      <c r="AL136" s="4">
        <f t="shared" si="79"/>
        <v>1</v>
      </c>
      <c r="AM136" s="77">
        <f>IFERROR(VLOOKUP(B136,'[1]ACT DEN8.1'!$AA$3:$AE$86,2,FALSE),0)</f>
        <v>0</v>
      </c>
      <c r="AN136" s="77">
        <f>IFERROR(VLOOKUP(B136,'[1]ACT DEN8.1'!$AA$3:$AE$86,3,FALSE),0)</f>
        <v>0</v>
      </c>
      <c r="AO136" s="77">
        <f>IFERROR(VLOOKUP(B136,'[1]ACT DEN8.1'!$AA$3:$AE$86,4,FALSE),0)</f>
        <v>0</v>
      </c>
      <c r="AP136" s="77"/>
      <c r="AQ136" s="77"/>
      <c r="AR136" s="77"/>
      <c r="AS136" s="77"/>
      <c r="AT136" s="77"/>
      <c r="AU136" s="77"/>
      <c r="AV136" s="77"/>
      <c r="AW136" s="77"/>
      <c r="AX136" s="77"/>
      <c r="AY136" s="4">
        <f t="shared" si="80"/>
        <v>0</v>
      </c>
    </row>
    <row r="137" spans="1:51" s="54" customFormat="1" ht="15" thickBot="1" x14ac:dyDescent="0.25">
      <c r="A137" s="1" t="s">
        <v>159</v>
      </c>
      <c r="B137" s="112" t="s">
        <v>158</v>
      </c>
      <c r="C137" s="53"/>
      <c r="D137" s="74"/>
      <c r="E137" s="77">
        <f>IFERROR(VLOOKUP(B137,'[1]NUM8.1'!$H$3:$L$156,2,FALSE),0)</f>
        <v>0</v>
      </c>
      <c r="F137" s="77">
        <f>IFERROR(VLOOKUP(B137,'[1]NUM8.1'!$H$3:$L$156,3,FALSE),0)</f>
        <v>2</v>
      </c>
      <c r="G137" s="77">
        <f>IFERROR(VLOOKUP(B137,'[1]NUM8.1'!$H$3:$L$156,4,FALSE),0)</f>
        <v>0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4">
        <f t="shared" si="143"/>
        <v>2</v>
      </c>
      <c r="S137" s="12">
        <f>IFERROR(VLOOKUP(B137,'[2]DEN8.1'!$H$3:$K$162,3,FALSE),0)</f>
        <v>4</v>
      </c>
      <c r="T137" s="42">
        <f t="shared" si="144"/>
        <v>4</v>
      </c>
      <c r="U137" s="12"/>
      <c r="V137" s="51">
        <f t="shared" si="145"/>
        <v>0</v>
      </c>
      <c r="W137" s="51">
        <f t="shared" si="146"/>
        <v>0</v>
      </c>
      <c r="X137" s="12"/>
      <c r="Y137" s="6"/>
      <c r="Z137" s="77">
        <f>IFERROR(VLOOKUP(B137,'[1]ACT DEN8.1'!$H$3:$L$128,2,FALSE),0)</f>
        <v>0</v>
      </c>
      <c r="AA137" s="77">
        <f>IFERROR(VLOOKUP(B137,'[1]ACT DEN8.1'!$H$3:$L$128,3,FALSE),0)</f>
        <v>0</v>
      </c>
      <c r="AB137" s="77">
        <f>IFERROR(VLOOKUP(B137,'[1]ACT DEN8.1'!$H$3:$L$128,4,FALSE),0)</f>
        <v>0</v>
      </c>
      <c r="AC137" s="77"/>
      <c r="AD137" s="77"/>
      <c r="AE137" s="77"/>
      <c r="AF137" s="77"/>
      <c r="AG137" s="77"/>
      <c r="AH137" s="77"/>
      <c r="AI137" s="77"/>
      <c r="AJ137" s="77"/>
      <c r="AK137" s="77"/>
      <c r="AL137" s="4">
        <f t="shared" si="79"/>
        <v>0</v>
      </c>
      <c r="AM137" s="77">
        <f>IFERROR(VLOOKUP(B137,'[1]ACT DEN8.1'!$AA$3:$AE$86,2,FALSE),0)</f>
        <v>0</v>
      </c>
      <c r="AN137" s="77">
        <f>IFERROR(VLOOKUP(B137,'[1]ACT DEN8.1'!$AA$3:$AE$86,3,FALSE),0)</f>
        <v>0</v>
      </c>
      <c r="AO137" s="77">
        <f>IFERROR(VLOOKUP(B137,'[1]ACT DEN8.1'!$AA$3:$AE$86,4,FALSE),0)</f>
        <v>0</v>
      </c>
      <c r="AP137" s="77"/>
      <c r="AQ137" s="77"/>
      <c r="AR137" s="77"/>
      <c r="AS137" s="77"/>
      <c r="AT137" s="77"/>
      <c r="AU137" s="77"/>
      <c r="AV137" s="77"/>
      <c r="AW137" s="77"/>
      <c r="AX137" s="77"/>
      <c r="AY137" s="4">
        <f t="shared" si="80"/>
        <v>0</v>
      </c>
    </row>
    <row r="138" spans="1:51" s="54" customFormat="1" ht="25.5" customHeight="1" thickBot="1" x14ac:dyDescent="0.25">
      <c r="A138" s="308" t="s">
        <v>199</v>
      </c>
      <c r="B138" s="309"/>
      <c r="C138" s="181">
        <f>+D138/Metas!L12</f>
        <v>0.11159720778595551</v>
      </c>
      <c r="D138" s="14">
        <f>+Q138/R138</f>
        <v>1.8447018447018446E-2</v>
      </c>
      <c r="E138" s="9">
        <f t="shared" ref="E138:H138" si="147">SUM(E125:E137)</f>
        <v>39</v>
      </c>
      <c r="F138" s="9">
        <f t="shared" si="147"/>
        <v>41</v>
      </c>
      <c r="G138" s="9">
        <f t="shared" si="147"/>
        <v>92</v>
      </c>
      <c r="H138" s="9">
        <f t="shared" si="147"/>
        <v>0</v>
      </c>
      <c r="I138" s="9">
        <f t="shared" ref="I138" si="148">SUM(I125:I137)</f>
        <v>0</v>
      </c>
      <c r="J138" s="9">
        <f t="shared" ref="J138:K138" si="149">SUM(J125:J137)</f>
        <v>0</v>
      </c>
      <c r="K138" s="9">
        <f t="shared" si="149"/>
        <v>0</v>
      </c>
      <c r="L138" s="9">
        <f t="shared" ref="L138:M138" si="150">SUM(L125:L137)</f>
        <v>0</v>
      </c>
      <c r="M138" s="9">
        <f t="shared" si="150"/>
        <v>0</v>
      </c>
      <c r="N138" s="9">
        <f t="shared" ref="N138:P138" si="151">SUM(N125:N137)</f>
        <v>0</v>
      </c>
      <c r="O138" s="9">
        <f t="shared" si="151"/>
        <v>0</v>
      </c>
      <c r="P138" s="9">
        <f t="shared" si="151"/>
        <v>0</v>
      </c>
      <c r="Q138" s="9">
        <f>SUM(Q125:Q137)</f>
        <v>172</v>
      </c>
      <c r="R138" s="10">
        <f>+Y138-S138</f>
        <v>9324</v>
      </c>
      <c r="S138" s="9">
        <f t="shared" ref="S138:W138" si="152">SUM(S125:S137)</f>
        <v>823</v>
      </c>
      <c r="T138" s="9">
        <f t="shared" si="152"/>
        <v>835</v>
      </c>
      <c r="U138" s="9">
        <f t="shared" si="152"/>
        <v>0</v>
      </c>
      <c r="V138" s="8">
        <f t="shared" si="152"/>
        <v>0</v>
      </c>
      <c r="W138" s="8">
        <f t="shared" si="152"/>
        <v>0</v>
      </c>
      <c r="X138" s="9">
        <f t="shared" ref="X138" si="153">SUM(X125:X137)</f>
        <v>0</v>
      </c>
      <c r="Y138" s="11">
        <v>10147</v>
      </c>
      <c r="Z138" s="8">
        <f>SUM(Z125:Z137)</f>
        <v>8</v>
      </c>
      <c r="AA138" s="8">
        <f t="shared" ref="AA138:AF138" si="154">SUM(AA125:AA137)</f>
        <v>5</v>
      </c>
      <c r="AB138" s="8">
        <f t="shared" si="154"/>
        <v>9</v>
      </c>
      <c r="AC138" s="8">
        <f t="shared" si="154"/>
        <v>0</v>
      </c>
      <c r="AD138" s="8">
        <f t="shared" ref="AD138:AE138" si="155">SUM(AD125:AD137)</f>
        <v>0</v>
      </c>
      <c r="AE138" s="8">
        <f t="shared" si="155"/>
        <v>0</v>
      </c>
      <c r="AF138" s="8">
        <f t="shared" si="154"/>
        <v>0</v>
      </c>
      <c r="AG138" s="8">
        <f t="shared" ref="AG138:AH138" si="156">SUM(AG125:AG137)</f>
        <v>0</v>
      </c>
      <c r="AH138" s="8">
        <f t="shared" si="156"/>
        <v>0</v>
      </c>
      <c r="AI138" s="8">
        <f t="shared" ref="AI138:AK138" si="157">SUM(AI125:AI137)</f>
        <v>0</v>
      </c>
      <c r="AJ138" s="8">
        <f t="shared" si="157"/>
        <v>0</v>
      </c>
      <c r="AK138" s="8">
        <f t="shared" si="157"/>
        <v>0</v>
      </c>
      <c r="AL138" s="8">
        <f t="shared" si="79"/>
        <v>22</v>
      </c>
      <c r="AM138" s="8">
        <f t="shared" ref="AM138:AP138" si="158">SUM(AM125:AM137)</f>
        <v>5</v>
      </c>
      <c r="AN138" s="8">
        <f t="shared" si="158"/>
        <v>2</v>
      </c>
      <c r="AO138" s="8">
        <f t="shared" si="158"/>
        <v>3</v>
      </c>
      <c r="AP138" s="8">
        <f t="shared" si="158"/>
        <v>0</v>
      </c>
      <c r="AQ138" s="8">
        <f t="shared" ref="AQ138:AS138" si="159">SUM(AQ125:AQ137)</f>
        <v>0</v>
      </c>
      <c r="AR138" s="8">
        <f t="shared" si="159"/>
        <v>0</v>
      </c>
      <c r="AS138" s="8">
        <f t="shared" si="159"/>
        <v>0</v>
      </c>
      <c r="AT138" s="8">
        <f t="shared" ref="AT138:AU138" si="160">SUM(AT125:AT137)</f>
        <v>0</v>
      </c>
      <c r="AU138" s="8">
        <f t="shared" si="160"/>
        <v>0</v>
      </c>
      <c r="AV138" s="8">
        <f t="shared" ref="AV138:AX138" si="161">SUM(AV125:AV137)</f>
        <v>0</v>
      </c>
      <c r="AW138" s="8">
        <f t="shared" si="161"/>
        <v>0</v>
      </c>
      <c r="AX138" s="8">
        <f t="shared" si="161"/>
        <v>0</v>
      </c>
      <c r="AY138" s="8">
        <f t="shared" si="80"/>
        <v>10</v>
      </c>
    </row>
    <row r="139" spans="1:51" s="60" customFormat="1" ht="15" thickBot="1" x14ac:dyDescent="0.25">
      <c r="A139" s="5" t="s">
        <v>164</v>
      </c>
      <c r="B139" s="112" t="s">
        <v>160</v>
      </c>
      <c r="C139" s="53"/>
      <c r="D139" s="74"/>
      <c r="E139" s="77">
        <f>IFERROR(VLOOKUP(B139,'[1]NUM8.1'!$H$3:$L$156,2,FALSE),0)</f>
        <v>0</v>
      </c>
      <c r="F139" s="77">
        <f>IFERROR(VLOOKUP(B139,'[1]NUM8.1'!$H$3:$L$156,3,FALSE),0)</f>
        <v>2</v>
      </c>
      <c r="G139" s="77">
        <f>IFERROR(VLOOKUP(B139,'[1]NUM8.1'!$H$3:$L$156,4,FALSE),0)</f>
        <v>4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4">
        <f>SUM(E139:P139)</f>
        <v>6</v>
      </c>
      <c r="R139" s="57"/>
      <c r="S139" s="12">
        <f>IFERROR(VLOOKUP(B139,'[2]DEN8.1'!$H$3:$K$162,3,FALSE),0)</f>
        <v>199</v>
      </c>
      <c r="T139" s="42">
        <f t="shared" ref="T139:T142" si="162">S139+(Z139+AA139+AB139+AC139)-(AM139+AN139+AO139+AP139)</f>
        <v>212</v>
      </c>
      <c r="U139" s="12"/>
      <c r="V139" s="51">
        <f t="shared" ref="V139:V142" si="163">+U139+(AF139)-(AS139)</f>
        <v>0</v>
      </c>
      <c r="W139" s="51">
        <f t="shared" ref="W139:W142" si="164">+U139+(AF139+AG139+AH139+AI139)-(AS139+AT139+AU139+AV139)</f>
        <v>0</v>
      </c>
      <c r="X139" s="12"/>
      <c r="Y139" s="6"/>
      <c r="Z139" s="77">
        <f>IFERROR(VLOOKUP(B139,'[1]ACT DEN8.1'!$H$3:$L$128,2,FALSE),0)</f>
        <v>8</v>
      </c>
      <c r="AA139" s="77">
        <f>IFERROR(VLOOKUP(B139,'[1]ACT DEN8.1'!$H$3:$L$128,3,FALSE),0)</f>
        <v>5</v>
      </c>
      <c r="AB139" s="77">
        <f>IFERROR(VLOOKUP(B139,'[1]ACT DEN8.1'!$H$3:$L$128,4,FALSE),0)</f>
        <v>0</v>
      </c>
      <c r="AC139" s="77"/>
      <c r="AD139" s="77"/>
      <c r="AE139" s="77"/>
      <c r="AF139" s="77"/>
      <c r="AG139" s="77"/>
      <c r="AH139" s="77"/>
      <c r="AI139" s="77"/>
      <c r="AJ139" s="77"/>
      <c r="AK139" s="77"/>
      <c r="AL139" s="4">
        <f t="shared" si="79"/>
        <v>13</v>
      </c>
      <c r="AM139" s="77">
        <f>IFERROR(VLOOKUP(B139,'[1]ACT DEN8.1'!$AA$3:$AE$86,2,FALSE),0)</f>
        <v>0</v>
      </c>
      <c r="AN139" s="77">
        <f>IFERROR(VLOOKUP(B139,'[1]ACT DEN8.1'!$AA$3:$AE$86,3,FALSE),0)</f>
        <v>0</v>
      </c>
      <c r="AO139" s="77">
        <f>IFERROR(VLOOKUP(B139,'[1]ACT DEN8.1'!$AA$3:$AE$86,4,FALSE),0)</f>
        <v>0</v>
      </c>
      <c r="AP139" s="77"/>
      <c r="AQ139" s="77"/>
      <c r="AR139" s="77"/>
      <c r="AS139" s="77"/>
      <c r="AT139" s="77"/>
      <c r="AU139" s="77"/>
      <c r="AV139" s="77"/>
      <c r="AW139" s="77"/>
      <c r="AX139" s="77"/>
      <c r="AY139" s="4">
        <f t="shared" si="80"/>
        <v>0</v>
      </c>
    </row>
    <row r="140" spans="1:51" ht="15" thickBot="1" x14ac:dyDescent="0.25">
      <c r="A140" s="5" t="s">
        <v>164</v>
      </c>
      <c r="B140" s="112" t="s">
        <v>161</v>
      </c>
      <c r="C140" s="53"/>
      <c r="D140" s="74"/>
      <c r="E140" s="77">
        <f>IFERROR(VLOOKUP(B140,'[1]NUM8.1'!$H$3:$L$156,2,FALSE),0)</f>
        <v>0</v>
      </c>
      <c r="F140" s="77">
        <f>IFERROR(VLOOKUP(B140,'[1]NUM8.1'!$H$3:$L$156,3,FALSE),0)</f>
        <v>0</v>
      </c>
      <c r="G140" s="77">
        <f>IFERROR(VLOOKUP(B140,'[1]NUM8.1'!$H$3:$L$156,4,FALSE),0)</f>
        <v>0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4">
        <f>SUM(E140:P140)</f>
        <v>0</v>
      </c>
      <c r="R140" s="57"/>
      <c r="S140" s="12">
        <f>IFERROR(VLOOKUP(B140,'[2]DEN8.1'!$H$3:$K$162,3,FALSE),0)</f>
        <v>41</v>
      </c>
      <c r="T140" s="42">
        <f t="shared" si="162"/>
        <v>42</v>
      </c>
      <c r="U140" s="12"/>
      <c r="V140" s="51">
        <f t="shared" si="163"/>
        <v>0</v>
      </c>
      <c r="W140" s="51">
        <f t="shared" si="164"/>
        <v>0</v>
      </c>
      <c r="X140" s="12"/>
      <c r="Y140" s="6"/>
      <c r="Z140" s="77">
        <f>IFERROR(VLOOKUP(B140,'[1]ACT DEN8.1'!$H$3:$L$128,2,FALSE),0)</f>
        <v>0</v>
      </c>
      <c r="AA140" s="77">
        <f>IFERROR(VLOOKUP(B140,'[1]ACT DEN8.1'!$H$3:$L$128,3,FALSE),0)</f>
        <v>0</v>
      </c>
      <c r="AB140" s="77">
        <f>IFERROR(VLOOKUP(B140,'[1]ACT DEN8.1'!$H$3:$L$128,4,FALSE),0)</f>
        <v>1</v>
      </c>
      <c r="AC140" s="77"/>
      <c r="AD140" s="77"/>
      <c r="AE140" s="77"/>
      <c r="AF140" s="77"/>
      <c r="AG140" s="77"/>
      <c r="AH140" s="77"/>
      <c r="AI140" s="77"/>
      <c r="AJ140" s="77"/>
      <c r="AK140" s="77"/>
      <c r="AL140" s="4">
        <f t="shared" si="79"/>
        <v>1</v>
      </c>
      <c r="AM140" s="77">
        <f>IFERROR(VLOOKUP(B140,'[1]ACT DEN8.1'!$AA$3:$AE$86,2,FALSE),0)</f>
        <v>0</v>
      </c>
      <c r="AN140" s="77">
        <f>IFERROR(VLOOKUP(B140,'[1]ACT DEN8.1'!$AA$3:$AE$86,3,FALSE),0)</f>
        <v>0</v>
      </c>
      <c r="AO140" s="77">
        <f>IFERROR(VLOOKUP(B140,'[1]ACT DEN8.1'!$AA$3:$AE$86,4,FALSE),0)</f>
        <v>0</v>
      </c>
      <c r="AP140" s="77"/>
      <c r="AQ140" s="77"/>
      <c r="AR140" s="77"/>
      <c r="AS140" s="77"/>
      <c r="AT140" s="77"/>
      <c r="AU140" s="77"/>
      <c r="AV140" s="77"/>
      <c r="AW140" s="77"/>
      <c r="AX140" s="77"/>
      <c r="AY140" s="4">
        <f t="shared" si="80"/>
        <v>0</v>
      </c>
    </row>
    <row r="141" spans="1:51" ht="15" thickBot="1" x14ac:dyDescent="0.25">
      <c r="A141" s="5" t="s">
        <v>164</v>
      </c>
      <c r="B141" s="112" t="s">
        <v>162</v>
      </c>
      <c r="C141" s="53"/>
      <c r="D141" s="74"/>
      <c r="E141" s="77">
        <f>IFERROR(VLOOKUP(B141,'[1]NUM8.1'!$H$3:$L$156,2,FALSE),0)</f>
        <v>0</v>
      </c>
      <c r="F141" s="77">
        <f>IFERROR(VLOOKUP(B141,'[1]NUM8.1'!$H$3:$L$156,3,FALSE),0)</f>
        <v>0</v>
      </c>
      <c r="G141" s="77">
        <f>IFERROR(VLOOKUP(B141,'[1]NUM8.1'!$H$3:$L$156,4,FALSE),0)</f>
        <v>0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4">
        <f>SUM(E141:P141)</f>
        <v>0</v>
      </c>
      <c r="R141" s="57"/>
      <c r="S141" s="12">
        <f>IFERROR(VLOOKUP(B141,'[2]DEN8.1'!$H$3:$K$162,3,FALSE),0)</f>
        <v>6</v>
      </c>
      <c r="T141" s="42">
        <f t="shared" si="162"/>
        <v>6</v>
      </c>
      <c r="U141" s="12"/>
      <c r="V141" s="51">
        <f t="shared" si="163"/>
        <v>0</v>
      </c>
      <c r="W141" s="51">
        <f t="shared" si="164"/>
        <v>0</v>
      </c>
      <c r="X141" s="12"/>
      <c r="Y141" s="6"/>
      <c r="Z141" s="77">
        <f>IFERROR(VLOOKUP(B141,'[1]ACT DEN8.1'!$H$3:$L$128,2,FALSE),0)</f>
        <v>0</v>
      </c>
      <c r="AA141" s="77">
        <f>IFERROR(VLOOKUP(B141,'[1]ACT DEN8.1'!$H$3:$L$128,3,FALSE),0)</f>
        <v>0</v>
      </c>
      <c r="AB141" s="77">
        <f>IFERROR(VLOOKUP(B141,'[1]ACT DEN8.1'!$H$3:$L$128,4,FALSE),0)</f>
        <v>0</v>
      </c>
      <c r="AC141" s="77"/>
      <c r="AD141" s="77"/>
      <c r="AE141" s="77"/>
      <c r="AF141" s="77"/>
      <c r="AG141" s="77"/>
      <c r="AH141" s="77"/>
      <c r="AI141" s="77"/>
      <c r="AJ141" s="77"/>
      <c r="AK141" s="77"/>
      <c r="AL141" s="4">
        <f t="shared" si="79"/>
        <v>0</v>
      </c>
      <c r="AM141" s="77">
        <f>IFERROR(VLOOKUP(B141,'[1]ACT DEN8.1'!$AA$3:$AE$86,2,FALSE),0)</f>
        <v>0</v>
      </c>
      <c r="AN141" s="77">
        <f>IFERROR(VLOOKUP(B141,'[1]ACT DEN8.1'!$AA$3:$AE$86,3,FALSE),0)</f>
        <v>0</v>
      </c>
      <c r="AO141" s="77">
        <f>IFERROR(VLOOKUP(B141,'[1]ACT DEN8.1'!$AA$3:$AE$86,4,FALSE),0)</f>
        <v>0</v>
      </c>
      <c r="AP141" s="77"/>
      <c r="AQ141" s="77"/>
      <c r="AR141" s="77"/>
      <c r="AS141" s="77"/>
      <c r="AT141" s="77"/>
      <c r="AU141" s="77"/>
      <c r="AV141" s="77"/>
      <c r="AW141" s="77"/>
      <c r="AX141" s="77"/>
      <c r="AY141" s="4">
        <f t="shared" si="80"/>
        <v>0</v>
      </c>
    </row>
    <row r="142" spans="1:51" ht="15" thickBot="1" x14ac:dyDescent="0.25">
      <c r="A142" s="5" t="s">
        <v>164</v>
      </c>
      <c r="B142" s="112" t="s">
        <v>163</v>
      </c>
      <c r="C142" s="53"/>
      <c r="D142" s="74"/>
      <c r="E142" s="77">
        <f>IFERROR(VLOOKUP(B142,'[1]NUM8.1'!$H$3:$L$156,2,FALSE),0)</f>
        <v>0</v>
      </c>
      <c r="F142" s="77">
        <f>IFERROR(VLOOKUP(B142,'[1]NUM8.1'!$H$3:$L$156,3,FALSE),0)</f>
        <v>0</v>
      </c>
      <c r="G142" s="77">
        <f>IFERROR(VLOOKUP(B142,'[1]NUM8.1'!$H$3:$L$156,4,FALSE),0)</f>
        <v>0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4">
        <f>SUM(E142:P142)</f>
        <v>0</v>
      </c>
      <c r="R142" s="57"/>
      <c r="S142" s="12">
        <f>IFERROR(VLOOKUP(B142,'[2]DEN8.1'!$H$3:$K$162,3,FALSE),0)</f>
        <v>5</v>
      </c>
      <c r="T142" s="42">
        <f t="shared" si="162"/>
        <v>5</v>
      </c>
      <c r="U142" s="12"/>
      <c r="V142" s="51">
        <f t="shared" si="163"/>
        <v>0</v>
      </c>
      <c r="W142" s="51">
        <f t="shared" si="164"/>
        <v>0</v>
      </c>
      <c r="X142" s="12"/>
      <c r="Y142" s="6"/>
      <c r="Z142" s="77">
        <f>IFERROR(VLOOKUP(B142,'[1]ACT DEN8.1'!$H$3:$L$128,2,FALSE),0)</f>
        <v>0</v>
      </c>
      <c r="AA142" s="77">
        <f>IFERROR(VLOOKUP(B142,'[1]ACT DEN8.1'!$H$3:$L$128,3,FALSE),0)</f>
        <v>0</v>
      </c>
      <c r="AB142" s="77">
        <f>IFERROR(VLOOKUP(B142,'[1]ACT DEN8.1'!$H$3:$L$128,4,FALSE),0)</f>
        <v>0</v>
      </c>
      <c r="AC142" s="77"/>
      <c r="AD142" s="77"/>
      <c r="AE142" s="77"/>
      <c r="AF142" s="77"/>
      <c r="AG142" s="77"/>
      <c r="AH142" s="77"/>
      <c r="AI142" s="77"/>
      <c r="AJ142" s="77"/>
      <c r="AK142" s="77"/>
      <c r="AL142" s="4">
        <f t="shared" si="79"/>
        <v>0</v>
      </c>
      <c r="AM142" s="77">
        <f>IFERROR(VLOOKUP(B142,'[1]ACT DEN8.1'!$AA$3:$AE$86,2,FALSE),0)</f>
        <v>0</v>
      </c>
      <c r="AN142" s="77">
        <f>IFERROR(VLOOKUP(B142,'[1]ACT DEN8.1'!$AA$3:$AE$86,3,FALSE),0)</f>
        <v>0</v>
      </c>
      <c r="AO142" s="77">
        <f>IFERROR(VLOOKUP(B142,'[1]ACT DEN8.1'!$AA$3:$AE$86,4,FALSE),0)</f>
        <v>0</v>
      </c>
      <c r="AP142" s="77"/>
      <c r="AQ142" s="77"/>
      <c r="AR142" s="77"/>
      <c r="AS142" s="77"/>
      <c r="AT142" s="77"/>
      <c r="AU142" s="77"/>
      <c r="AV142" s="77"/>
      <c r="AW142" s="77"/>
      <c r="AX142" s="77"/>
      <c r="AY142" s="4">
        <f t="shared" si="80"/>
        <v>0</v>
      </c>
    </row>
    <row r="143" spans="1:51" s="54" customFormat="1" ht="15" thickBot="1" x14ac:dyDescent="0.25">
      <c r="A143" s="308" t="s">
        <v>200</v>
      </c>
      <c r="B143" s="309"/>
      <c r="C143" s="181">
        <f>+D143/Metas!L14</f>
        <v>1.1978529683395481E-2</v>
      </c>
      <c r="D143" s="14">
        <f>+Q143/R143</f>
        <v>2.004008016032064E-3</v>
      </c>
      <c r="E143" s="9">
        <f t="shared" ref="E143:H143" si="165">SUM(E139:E142)</f>
        <v>0</v>
      </c>
      <c r="F143" s="9">
        <f t="shared" si="165"/>
        <v>2</v>
      </c>
      <c r="G143" s="9">
        <f t="shared" si="165"/>
        <v>4</v>
      </c>
      <c r="H143" s="9">
        <f t="shared" si="165"/>
        <v>0</v>
      </c>
      <c r="I143" s="9">
        <f t="shared" ref="I143" si="166">SUM(I139:I142)</f>
        <v>0</v>
      </c>
      <c r="J143" s="9">
        <f t="shared" ref="J143:K143" si="167">SUM(J139:J142)</f>
        <v>0</v>
      </c>
      <c r="K143" s="9">
        <f t="shared" si="167"/>
        <v>0</v>
      </c>
      <c r="L143" s="9">
        <f t="shared" ref="L143:M143" si="168">SUM(L139:L142)</f>
        <v>0</v>
      </c>
      <c r="M143" s="9">
        <f t="shared" si="168"/>
        <v>0</v>
      </c>
      <c r="N143" s="9">
        <f t="shared" ref="N143:P143" si="169">SUM(N139:N142)</f>
        <v>0</v>
      </c>
      <c r="O143" s="9">
        <f t="shared" si="169"/>
        <v>0</v>
      </c>
      <c r="P143" s="9">
        <f t="shared" si="169"/>
        <v>0</v>
      </c>
      <c r="Q143" s="9">
        <f>SUM(Q139:Q142)</f>
        <v>6</v>
      </c>
      <c r="R143" s="10">
        <f>+Y143-S143</f>
        <v>2994</v>
      </c>
      <c r="S143" s="9">
        <f t="shared" ref="S143:W143" si="170">SUM(S139:S142)</f>
        <v>251</v>
      </c>
      <c r="T143" s="9">
        <f t="shared" si="170"/>
        <v>265</v>
      </c>
      <c r="U143" s="9">
        <f t="shared" si="170"/>
        <v>0</v>
      </c>
      <c r="V143" s="8">
        <f t="shared" si="170"/>
        <v>0</v>
      </c>
      <c r="W143" s="8">
        <f t="shared" si="170"/>
        <v>0</v>
      </c>
      <c r="X143" s="9">
        <f t="shared" ref="X143" si="171">SUM(X139:X142)</f>
        <v>0</v>
      </c>
      <c r="Y143" s="11">
        <v>3245</v>
      </c>
      <c r="Z143" s="39">
        <v>0</v>
      </c>
      <c r="AA143" s="39">
        <v>0</v>
      </c>
      <c r="AB143" s="39">
        <v>0</v>
      </c>
      <c r="AC143" s="39">
        <v>0</v>
      </c>
      <c r="AD143" s="39">
        <v>0</v>
      </c>
      <c r="AE143" s="39">
        <v>0</v>
      </c>
      <c r="AF143" s="39">
        <f t="shared" ref="AF143:AL143" si="172">SUM(AF139:AF142)</f>
        <v>0</v>
      </c>
      <c r="AG143" s="39">
        <f t="shared" ref="AG143:AH143" si="173">SUM(AG139:AG142)</f>
        <v>0</v>
      </c>
      <c r="AH143" s="39">
        <f t="shared" si="173"/>
        <v>0</v>
      </c>
      <c r="AI143" s="39">
        <f t="shared" ref="AI143:AK143" si="174">SUM(AI139:AI142)</f>
        <v>0</v>
      </c>
      <c r="AJ143" s="39">
        <f t="shared" si="174"/>
        <v>0</v>
      </c>
      <c r="AK143" s="39">
        <f t="shared" si="174"/>
        <v>0</v>
      </c>
      <c r="AL143" s="39">
        <f t="shared" si="172"/>
        <v>14</v>
      </c>
      <c r="AM143" s="39">
        <f t="shared" ref="AM143:AP143" si="175">SUM(AM139:AM142)</f>
        <v>0</v>
      </c>
      <c r="AN143" s="39">
        <f t="shared" si="175"/>
        <v>0</v>
      </c>
      <c r="AO143" s="39">
        <f t="shared" si="175"/>
        <v>0</v>
      </c>
      <c r="AP143" s="39">
        <f t="shared" si="175"/>
        <v>0</v>
      </c>
      <c r="AQ143" s="39">
        <f t="shared" ref="AQ143:AS143" si="176">SUM(AQ139:AQ142)</f>
        <v>0</v>
      </c>
      <c r="AR143" s="39">
        <f t="shared" si="176"/>
        <v>0</v>
      </c>
      <c r="AS143" s="39">
        <f t="shared" si="176"/>
        <v>0</v>
      </c>
      <c r="AT143" s="39">
        <f t="shared" ref="AT143:AU143" si="177">SUM(AT139:AT142)</f>
        <v>0</v>
      </c>
      <c r="AU143" s="39">
        <f t="shared" si="177"/>
        <v>0</v>
      </c>
      <c r="AV143" s="39">
        <f t="shared" ref="AV143:AX143" si="178">SUM(AV139:AV142)</f>
        <v>0</v>
      </c>
      <c r="AW143" s="39">
        <f t="shared" si="178"/>
        <v>0</v>
      </c>
      <c r="AX143" s="39">
        <f t="shared" si="178"/>
        <v>0</v>
      </c>
      <c r="AY143" s="8">
        <f t="shared" si="80"/>
        <v>0</v>
      </c>
    </row>
    <row r="144" spans="1:51" ht="15" thickBot="1" x14ac:dyDescent="0.25">
      <c r="A144" s="75" t="s">
        <v>172</v>
      </c>
      <c r="B144" s="112" t="s">
        <v>165</v>
      </c>
      <c r="C144" s="53"/>
      <c r="D144" s="74"/>
      <c r="E144" s="77">
        <f>IFERROR(VLOOKUP(B144,'[1]NUM8.1'!$H$3:$L$156,2,FALSE),0)</f>
        <v>1</v>
      </c>
      <c r="F144" s="77">
        <f>IFERROR(VLOOKUP(B144,'[1]NUM8.1'!$H$3:$L$156,3,FALSE),0)</f>
        <v>0</v>
      </c>
      <c r="G144" s="77">
        <f>IFERROR(VLOOKUP(B144,'[1]NUM8.1'!$H$3:$L$156,4,FALSE),0)</f>
        <v>0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4">
        <f t="shared" ref="Q144:Q150" si="179">SUM(E144:P144)</f>
        <v>1</v>
      </c>
      <c r="S144" s="12">
        <f>IFERROR(VLOOKUP(B144,'[2]DEN8.1'!$H$3:$K$162,3,FALSE),0)</f>
        <v>60</v>
      </c>
      <c r="T144" s="42">
        <f t="shared" ref="T144:T150" si="180">S144+(Z144+AA144+AB144+AC144)-(AM144+AN144+AO144+AP144)</f>
        <v>61</v>
      </c>
      <c r="U144" s="12"/>
      <c r="V144" s="51">
        <f t="shared" ref="V144:V150" si="181">+U144+(AF144)-(AS144)</f>
        <v>0</v>
      </c>
      <c r="W144" s="51">
        <f t="shared" ref="W144:W150" si="182">+U144+(AF144+AG144+AH144+AI144)-(AS144+AT144+AU144+AV144)</f>
        <v>0</v>
      </c>
      <c r="X144" s="12"/>
      <c r="Y144" s="6"/>
      <c r="Z144" s="77">
        <f>IFERROR(VLOOKUP(B144,'[1]ACT DEN8.1'!$H$3:$L$128,2,FALSE),0)</f>
        <v>1</v>
      </c>
      <c r="AA144" s="77">
        <f>IFERROR(VLOOKUP(B144,'[1]ACT DEN8.1'!$H$3:$L$128,3,FALSE),0)</f>
        <v>0</v>
      </c>
      <c r="AB144" s="77">
        <f>IFERROR(VLOOKUP(B144,'[1]ACT DEN8.1'!$H$3:$L$128,4,FALSE),0)</f>
        <v>1</v>
      </c>
      <c r="AC144" s="77"/>
      <c r="AD144" s="77"/>
      <c r="AE144" s="77"/>
      <c r="AF144" s="77"/>
      <c r="AG144" s="77"/>
      <c r="AH144" s="77"/>
      <c r="AI144" s="77"/>
      <c r="AJ144" s="77"/>
      <c r="AK144" s="77"/>
      <c r="AL144" s="4">
        <f t="shared" si="79"/>
        <v>2</v>
      </c>
      <c r="AM144" s="77">
        <f>IFERROR(VLOOKUP(B144,'[1]ACT DEN8.1'!$AA$3:$AE$86,2,FALSE),0)</f>
        <v>0</v>
      </c>
      <c r="AN144" s="77">
        <f>IFERROR(VLOOKUP(B144,'[1]ACT DEN8.1'!$AA$3:$AE$86,3,FALSE),0)</f>
        <v>0</v>
      </c>
      <c r="AO144" s="77">
        <f>IFERROR(VLOOKUP(B144,'[1]ACT DEN8.1'!$AA$3:$AE$86,4,FALSE),0)</f>
        <v>1</v>
      </c>
      <c r="AP144" s="77"/>
      <c r="AQ144" s="77"/>
      <c r="AR144" s="77"/>
      <c r="AS144" s="77"/>
      <c r="AT144" s="77"/>
      <c r="AU144" s="77"/>
      <c r="AV144" s="77"/>
      <c r="AW144" s="77"/>
      <c r="AX144" s="77"/>
      <c r="AY144" s="4">
        <f t="shared" si="80"/>
        <v>1</v>
      </c>
    </row>
    <row r="145" spans="1:51" ht="15" thickBot="1" x14ac:dyDescent="0.25">
      <c r="A145" s="75" t="s">
        <v>172</v>
      </c>
      <c r="B145" s="112" t="s">
        <v>166</v>
      </c>
      <c r="C145" s="53"/>
      <c r="D145" s="74"/>
      <c r="E145" s="77">
        <f>IFERROR(VLOOKUP(B145,'[1]NUM8.1'!$H$3:$L$156,2,FALSE),0)</f>
        <v>0</v>
      </c>
      <c r="F145" s="77">
        <f>IFERROR(VLOOKUP(B145,'[1]NUM8.1'!$H$3:$L$156,3,FALSE),0)</f>
        <v>0</v>
      </c>
      <c r="G145" s="77">
        <f>IFERROR(VLOOKUP(B145,'[1]NUM8.1'!$H$3:$L$156,4,FALSE),0)</f>
        <v>0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4">
        <f t="shared" si="179"/>
        <v>0</v>
      </c>
      <c r="S145" s="12">
        <f>IFERROR(VLOOKUP(B145,'[2]DEN8.1'!$H$3:$K$162,3,FALSE),0)</f>
        <v>9</v>
      </c>
      <c r="T145" s="42">
        <f t="shared" si="180"/>
        <v>9</v>
      </c>
      <c r="U145" s="12"/>
      <c r="V145" s="51">
        <f t="shared" si="181"/>
        <v>0</v>
      </c>
      <c r="W145" s="51">
        <f t="shared" si="182"/>
        <v>0</v>
      </c>
      <c r="X145" s="12"/>
      <c r="Y145" s="6"/>
      <c r="Z145" s="77">
        <f>IFERROR(VLOOKUP(B145,'[1]ACT DEN8.1'!$H$3:$L$128,2,FALSE),0)</f>
        <v>0</v>
      </c>
      <c r="AA145" s="77">
        <f>IFERROR(VLOOKUP(B145,'[1]ACT DEN8.1'!$H$3:$L$128,3,FALSE),0)</f>
        <v>0</v>
      </c>
      <c r="AB145" s="77">
        <f>IFERROR(VLOOKUP(B145,'[1]ACT DEN8.1'!$H$3:$L$128,4,FALSE),0)</f>
        <v>0</v>
      </c>
      <c r="AC145" s="77"/>
      <c r="AD145" s="77"/>
      <c r="AE145" s="77"/>
      <c r="AF145" s="77"/>
      <c r="AG145" s="77"/>
      <c r="AH145" s="77"/>
      <c r="AI145" s="77"/>
      <c r="AJ145" s="77"/>
      <c r="AK145" s="77"/>
      <c r="AL145" s="4">
        <f t="shared" ref="AL145:AL151" si="183">SUM(Z145:AK145)</f>
        <v>0</v>
      </c>
      <c r="AM145" s="77">
        <f>IFERROR(VLOOKUP(B145,'[1]ACT DEN8.1'!$AA$3:$AE$86,2,FALSE),0)</f>
        <v>0</v>
      </c>
      <c r="AN145" s="77">
        <f>IFERROR(VLOOKUP(B145,'[1]ACT DEN8.1'!$AA$3:$AE$86,3,FALSE),0)</f>
        <v>0</v>
      </c>
      <c r="AO145" s="77">
        <f>IFERROR(VLOOKUP(B145,'[1]ACT DEN8.1'!$AA$3:$AE$86,4,FALSE),0)</f>
        <v>0</v>
      </c>
      <c r="AP145" s="77"/>
      <c r="AQ145" s="77"/>
      <c r="AR145" s="77"/>
      <c r="AS145" s="77"/>
      <c r="AT145" s="77"/>
      <c r="AU145" s="77"/>
      <c r="AV145" s="77"/>
      <c r="AW145" s="77"/>
      <c r="AX145" s="77"/>
      <c r="AY145" s="4">
        <f t="shared" ref="AY145:AY151" si="184">SUM(AM145:AX145)</f>
        <v>0</v>
      </c>
    </row>
    <row r="146" spans="1:51" ht="15" thickBot="1" x14ac:dyDescent="0.25">
      <c r="A146" s="75" t="s">
        <v>172</v>
      </c>
      <c r="B146" s="112" t="s">
        <v>167</v>
      </c>
      <c r="C146" s="53"/>
      <c r="D146" s="74"/>
      <c r="E146" s="77">
        <f>IFERROR(VLOOKUP(B146,'[1]NUM8.1'!$H$3:$L$156,2,FALSE),0)</f>
        <v>0</v>
      </c>
      <c r="F146" s="77">
        <f>IFERROR(VLOOKUP(B146,'[1]NUM8.1'!$H$3:$L$156,3,FALSE),0)</f>
        <v>0</v>
      </c>
      <c r="G146" s="77">
        <f>IFERROR(VLOOKUP(B146,'[1]NUM8.1'!$H$3:$L$156,4,FALSE),0)</f>
        <v>1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4">
        <f t="shared" si="179"/>
        <v>1</v>
      </c>
      <c r="S146" s="12">
        <f>IFERROR(VLOOKUP(B146,'[2]DEN8.1'!$H$3:$K$162,3,FALSE),0)</f>
        <v>16</v>
      </c>
      <c r="T146" s="42">
        <f t="shared" si="180"/>
        <v>16</v>
      </c>
      <c r="U146" s="12"/>
      <c r="V146" s="51">
        <f t="shared" si="181"/>
        <v>0</v>
      </c>
      <c r="W146" s="51">
        <f t="shared" si="182"/>
        <v>0</v>
      </c>
      <c r="X146" s="12"/>
      <c r="Y146" s="6"/>
      <c r="Z146" s="77">
        <f>IFERROR(VLOOKUP(B146,'[1]ACT DEN8.1'!$H$3:$L$128,2,FALSE),0)</f>
        <v>0</v>
      </c>
      <c r="AA146" s="77">
        <f>IFERROR(VLOOKUP(B146,'[1]ACT DEN8.1'!$H$3:$L$128,3,FALSE),0)</f>
        <v>0</v>
      </c>
      <c r="AB146" s="77">
        <f>IFERROR(VLOOKUP(B146,'[1]ACT DEN8.1'!$H$3:$L$128,4,FALSE),0)</f>
        <v>0</v>
      </c>
      <c r="AC146" s="77"/>
      <c r="AD146" s="77"/>
      <c r="AE146" s="77"/>
      <c r="AF146" s="77"/>
      <c r="AG146" s="77"/>
      <c r="AH146" s="77"/>
      <c r="AI146" s="77"/>
      <c r="AJ146" s="77"/>
      <c r="AK146" s="77"/>
      <c r="AL146" s="4">
        <f t="shared" si="183"/>
        <v>0</v>
      </c>
      <c r="AM146" s="77">
        <f>IFERROR(VLOOKUP(B146,'[1]ACT DEN8.1'!$AA$3:$AE$86,2,FALSE),0)</f>
        <v>0</v>
      </c>
      <c r="AN146" s="77">
        <f>IFERROR(VLOOKUP(B146,'[1]ACT DEN8.1'!$AA$3:$AE$86,3,FALSE),0)</f>
        <v>0</v>
      </c>
      <c r="AO146" s="77">
        <f>IFERROR(VLOOKUP(B146,'[1]ACT DEN8.1'!$AA$3:$AE$86,4,FALSE),0)</f>
        <v>0</v>
      </c>
      <c r="AP146" s="77"/>
      <c r="AQ146" s="77"/>
      <c r="AR146" s="77"/>
      <c r="AS146" s="77"/>
      <c r="AT146" s="77"/>
      <c r="AU146" s="77"/>
      <c r="AV146" s="77"/>
      <c r="AW146" s="77"/>
      <c r="AX146" s="77"/>
      <c r="AY146" s="4">
        <f t="shared" si="184"/>
        <v>0</v>
      </c>
    </row>
    <row r="147" spans="1:51" ht="15" thickBot="1" x14ac:dyDescent="0.25">
      <c r="A147" s="75" t="s">
        <v>172</v>
      </c>
      <c r="B147" s="112" t="s">
        <v>168</v>
      </c>
      <c r="C147" s="53"/>
      <c r="D147" s="74"/>
      <c r="E147" s="77">
        <f>IFERROR(VLOOKUP(B147,'[1]NUM8.1'!$H$3:$L$156,2,FALSE),0)</f>
        <v>0</v>
      </c>
      <c r="F147" s="77">
        <f>IFERROR(VLOOKUP(B147,'[1]NUM8.1'!$H$3:$L$156,3,FALSE),0)</f>
        <v>0</v>
      </c>
      <c r="G147" s="77">
        <f>IFERROR(VLOOKUP(B147,'[1]NUM8.1'!$H$3:$L$156,4,FALSE),0)</f>
        <v>2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4">
        <f t="shared" si="179"/>
        <v>2</v>
      </c>
      <c r="S147" s="12">
        <f>IFERROR(VLOOKUP(B147,'[2]DEN8.1'!$H$3:$K$162,3,FALSE),0)</f>
        <v>11</v>
      </c>
      <c r="T147" s="42">
        <f t="shared" si="180"/>
        <v>11</v>
      </c>
      <c r="U147" s="12"/>
      <c r="V147" s="51">
        <f t="shared" si="181"/>
        <v>0</v>
      </c>
      <c r="W147" s="51">
        <f t="shared" si="182"/>
        <v>0</v>
      </c>
      <c r="X147" s="12"/>
      <c r="Y147" s="6"/>
      <c r="Z147" s="77">
        <f>IFERROR(VLOOKUP(B147,'[1]ACT DEN8.1'!$H$3:$L$128,2,FALSE),0)</f>
        <v>0</v>
      </c>
      <c r="AA147" s="77">
        <f>IFERROR(VLOOKUP(B147,'[1]ACT DEN8.1'!$H$3:$L$128,3,FALSE),0)</f>
        <v>0</v>
      </c>
      <c r="AB147" s="77">
        <f>IFERROR(VLOOKUP(B147,'[1]ACT DEN8.1'!$H$3:$L$128,4,FALSE),0)</f>
        <v>0</v>
      </c>
      <c r="AC147" s="77"/>
      <c r="AD147" s="77"/>
      <c r="AE147" s="77"/>
      <c r="AF147" s="77"/>
      <c r="AG147" s="77"/>
      <c r="AH147" s="77"/>
      <c r="AI147" s="77"/>
      <c r="AJ147" s="77"/>
      <c r="AK147" s="77"/>
      <c r="AL147" s="4">
        <f t="shared" si="183"/>
        <v>0</v>
      </c>
      <c r="AM147" s="77">
        <f>IFERROR(VLOOKUP(B147,'[1]ACT DEN8.1'!$AA$3:$AE$86,2,FALSE),0)</f>
        <v>0</v>
      </c>
      <c r="AN147" s="77">
        <f>IFERROR(VLOOKUP(B147,'[1]ACT DEN8.1'!$AA$3:$AE$86,3,FALSE),0)</f>
        <v>0</v>
      </c>
      <c r="AO147" s="77">
        <f>IFERROR(VLOOKUP(B147,'[1]ACT DEN8.1'!$AA$3:$AE$86,4,FALSE),0)</f>
        <v>0</v>
      </c>
      <c r="AP147" s="77"/>
      <c r="AQ147" s="77"/>
      <c r="AR147" s="77"/>
      <c r="AS147" s="77"/>
      <c r="AT147" s="77"/>
      <c r="AU147" s="77"/>
      <c r="AV147" s="77"/>
      <c r="AW147" s="77"/>
      <c r="AX147" s="77"/>
      <c r="AY147" s="4">
        <f t="shared" si="184"/>
        <v>0</v>
      </c>
    </row>
    <row r="148" spans="1:51" ht="15" thickBot="1" x14ac:dyDescent="0.25">
      <c r="A148" s="75" t="s">
        <v>172</v>
      </c>
      <c r="B148" s="112" t="s">
        <v>169</v>
      </c>
      <c r="C148" s="53"/>
      <c r="D148" s="74"/>
      <c r="E148" s="77">
        <f>IFERROR(VLOOKUP(B148,'[1]NUM8.1'!$H$3:$L$156,2,FALSE),0)</f>
        <v>0</v>
      </c>
      <c r="F148" s="77">
        <f>IFERROR(VLOOKUP(B148,'[1]NUM8.1'!$H$3:$L$156,3,FALSE),0)</f>
        <v>1</v>
      </c>
      <c r="G148" s="77">
        <f>IFERROR(VLOOKUP(B148,'[1]NUM8.1'!$H$3:$L$156,4,FALSE),0)</f>
        <v>1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4">
        <f t="shared" si="179"/>
        <v>2</v>
      </c>
      <c r="S148" s="12">
        <f>IFERROR(VLOOKUP(B148,'[2]DEN8.1'!$H$3:$K$162,3,FALSE),0)</f>
        <v>32</v>
      </c>
      <c r="T148" s="42">
        <f t="shared" si="180"/>
        <v>32</v>
      </c>
      <c r="U148" s="12"/>
      <c r="V148" s="51">
        <f t="shared" si="181"/>
        <v>0</v>
      </c>
      <c r="W148" s="51">
        <f t="shared" si="182"/>
        <v>0</v>
      </c>
      <c r="X148" s="12"/>
      <c r="Y148" s="6"/>
      <c r="Z148" s="77">
        <f>IFERROR(VLOOKUP(B148,'[1]ACT DEN8.1'!$H$3:$L$128,2,FALSE),0)</f>
        <v>0</v>
      </c>
      <c r="AA148" s="77">
        <f>IFERROR(VLOOKUP(B148,'[1]ACT DEN8.1'!$H$3:$L$128,3,FALSE),0)</f>
        <v>0</v>
      </c>
      <c r="AB148" s="77">
        <f>IFERROR(VLOOKUP(B148,'[1]ACT DEN8.1'!$H$3:$L$128,4,FALSE),0)</f>
        <v>0</v>
      </c>
      <c r="AC148" s="77"/>
      <c r="AD148" s="77"/>
      <c r="AE148" s="77"/>
      <c r="AF148" s="77"/>
      <c r="AG148" s="77"/>
      <c r="AH148" s="77"/>
      <c r="AI148" s="77"/>
      <c r="AJ148" s="77"/>
      <c r="AK148" s="77"/>
      <c r="AL148" s="4">
        <f t="shared" si="183"/>
        <v>0</v>
      </c>
      <c r="AM148" s="77">
        <f>IFERROR(VLOOKUP(B148,'[1]ACT DEN8.1'!$AA$3:$AE$86,2,FALSE),0)</f>
        <v>0</v>
      </c>
      <c r="AN148" s="77">
        <f>IFERROR(VLOOKUP(B148,'[1]ACT DEN8.1'!$AA$3:$AE$86,3,FALSE),0)</f>
        <v>0</v>
      </c>
      <c r="AO148" s="77">
        <f>IFERROR(VLOOKUP(B148,'[1]ACT DEN8.1'!$AA$3:$AE$86,4,FALSE),0)</f>
        <v>0</v>
      </c>
      <c r="AP148" s="77"/>
      <c r="AQ148" s="77"/>
      <c r="AR148" s="77"/>
      <c r="AS148" s="77"/>
      <c r="AT148" s="77"/>
      <c r="AU148" s="77"/>
      <c r="AV148" s="77"/>
      <c r="AW148" s="77"/>
      <c r="AX148" s="77"/>
      <c r="AY148" s="4">
        <f t="shared" si="184"/>
        <v>0</v>
      </c>
    </row>
    <row r="149" spans="1:51" ht="15" thickBot="1" x14ac:dyDescent="0.25">
      <c r="A149" s="75" t="s">
        <v>172</v>
      </c>
      <c r="B149" s="112" t="s">
        <v>170</v>
      </c>
      <c r="C149" s="53"/>
      <c r="D149" s="74"/>
      <c r="E149" s="77">
        <f>IFERROR(VLOOKUP(B149,'[1]NUM8.1'!$H$3:$L$156,2,FALSE),0)</f>
        <v>0</v>
      </c>
      <c r="F149" s="77">
        <f>IFERROR(VLOOKUP(B149,'[1]NUM8.1'!$H$3:$L$156,3,FALSE),0)</f>
        <v>0</v>
      </c>
      <c r="G149" s="77">
        <f>IFERROR(VLOOKUP(B149,'[1]NUM8.1'!$H$3:$L$156,4,FALSE),0)</f>
        <v>3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4">
        <f t="shared" si="179"/>
        <v>3</v>
      </c>
      <c r="S149" s="12">
        <f>IFERROR(VLOOKUP(B149,'[2]DEN8.1'!$H$3:$K$162,3,FALSE),0)</f>
        <v>22</v>
      </c>
      <c r="T149" s="42">
        <f t="shared" si="180"/>
        <v>23</v>
      </c>
      <c r="U149" s="12"/>
      <c r="V149" s="51">
        <f t="shared" si="181"/>
        <v>0</v>
      </c>
      <c r="W149" s="51">
        <f t="shared" si="182"/>
        <v>0</v>
      </c>
      <c r="X149" s="12"/>
      <c r="Y149" s="6"/>
      <c r="Z149" s="77">
        <f>IFERROR(VLOOKUP(B149,'[1]ACT DEN8.1'!$H$3:$L$128,2,FALSE),0)</f>
        <v>1</v>
      </c>
      <c r="AA149" s="77">
        <f>IFERROR(VLOOKUP(B149,'[1]ACT DEN8.1'!$H$3:$L$128,3,FALSE),0)</f>
        <v>0</v>
      </c>
      <c r="AB149" s="77">
        <f>IFERROR(VLOOKUP(B149,'[1]ACT DEN8.1'!$H$3:$L$128,4,FALSE),0)</f>
        <v>0</v>
      </c>
      <c r="AC149" s="77"/>
      <c r="AD149" s="77"/>
      <c r="AE149" s="77"/>
      <c r="AF149" s="77"/>
      <c r="AG149" s="77"/>
      <c r="AH149" s="77"/>
      <c r="AI149" s="77"/>
      <c r="AJ149" s="77"/>
      <c r="AK149" s="77"/>
      <c r="AL149" s="4">
        <f t="shared" si="183"/>
        <v>1</v>
      </c>
      <c r="AM149" s="77">
        <f>IFERROR(VLOOKUP(B149,'[1]ACT DEN8.1'!$AA$3:$AE$86,2,FALSE),0)</f>
        <v>0</v>
      </c>
      <c r="AN149" s="77">
        <f>IFERROR(VLOOKUP(B149,'[1]ACT DEN8.1'!$AA$3:$AE$86,3,FALSE),0)</f>
        <v>0</v>
      </c>
      <c r="AO149" s="77">
        <f>IFERROR(VLOOKUP(B149,'[1]ACT DEN8.1'!$AA$3:$AE$86,4,FALSE),0)</f>
        <v>0</v>
      </c>
      <c r="AP149" s="77"/>
      <c r="AQ149" s="77"/>
      <c r="AR149" s="77"/>
      <c r="AS149" s="77"/>
      <c r="AT149" s="77"/>
      <c r="AU149" s="77"/>
      <c r="AV149" s="77"/>
      <c r="AW149" s="77"/>
      <c r="AX149" s="77"/>
      <c r="AY149" s="4">
        <f t="shared" si="184"/>
        <v>0</v>
      </c>
    </row>
    <row r="150" spans="1:51" ht="15" thickBot="1" x14ac:dyDescent="0.25">
      <c r="A150" s="75" t="s">
        <v>172</v>
      </c>
      <c r="B150" s="112" t="s">
        <v>171</v>
      </c>
      <c r="C150" s="53"/>
      <c r="D150" s="74"/>
      <c r="E150" s="77">
        <f>IFERROR(VLOOKUP(B150,'[1]NUM8.1'!$H$3:$L$156,2,FALSE),0)</f>
        <v>8</v>
      </c>
      <c r="F150" s="77">
        <f>IFERROR(VLOOKUP(B150,'[1]NUM8.1'!$H$3:$L$156,3,FALSE),0)</f>
        <v>0</v>
      </c>
      <c r="G150" s="77">
        <f>IFERROR(VLOOKUP(B150,'[1]NUM8.1'!$H$3:$L$156,4,FALSE),0)</f>
        <v>0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4">
        <f t="shared" si="179"/>
        <v>8</v>
      </c>
      <c r="S150" s="12">
        <f>IFERROR(VLOOKUP(B150,'[2]DEN8.1'!$H$3:$K$162,3,FALSE),0)</f>
        <v>9</v>
      </c>
      <c r="T150" s="42">
        <f t="shared" si="180"/>
        <v>9</v>
      </c>
      <c r="U150" s="12"/>
      <c r="V150" s="51">
        <f t="shared" si="181"/>
        <v>0</v>
      </c>
      <c r="W150" s="51">
        <f t="shared" si="182"/>
        <v>0</v>
      </c>
      <c r="X150" s="12"/>
      <c r="Y150" s="6"/>
      <c r="Z150" s="77">
        <f>IFERROR(VLOOKUP(B150,'[1]ACT DEN8.1'!$H$3:$L$128,2,FALSE),0)</f>
        <v>0</v>
      </c>
      <c r="AA150" s="77">
        <f>IFERROR(VLOOKUP(B150,'[1]ACT DEN8.1'!$H$3:$L$128,3,FALSE),0)</f>
        <v>0</v>
      </c>
      <c r="AB150" s="77">
        <f>IFERROR(VLOOKUP(B150,'[1]ACT DEN8.1'!$H$3:$L$128,4,FALSE),0)</f>
        <v>0</v>
      </c>
      <c r="AC150" s="77"/>
      <c r="AD150" s="77"/>
      <c r="AE150" s="77"/>
      <c r="AF150" s="77"/>
      <c r="AG150" s="77"/>
      <c r="AH150" s="77"/>
      <c r="AI150" s="77"/>
      <c r="AJ150" s="77"/>
      <c r="AK150" s="77"/>
      <c r="AL150" s="4">
        <f t="shared" si="183"/>
        <v>0</v>
      </c>
      <c r="AM150" s="77">
        <f>IFERROR(VLOOKUP(B150,'[1]ACT DEN8.1'!$AA$3:$AE$86,2,FALSE),0)</f>
        <v>0</v>
      </c>
      <c r="AN150" s="77">
        <f>IFERROR(VLOOKUP(B150,'[1]ACT DEN8.1'!$AA$3:$AE$86,3,FALSE),0)</f>
        <v>0</v>
      </c>
      <c r="AO150" s="77">
        <f>IFERROR(VLOOKUP(B150,'[1]ACT DEN8.1'!$AA$3:$AE$86,4,FALSE),0)</f>
        <v>0</v>
      </c>
      <c r="AP150" s="77"/>
      <c r="AQ150" s="77"/>
      <c r="AR150" s="77"/>
      <c r="AS150" s="77"/>
      <c r="AT150" s="77"/>
      <c r="AU150" s="77"/>
      <c r="AV150" s="77"/>
      <c r="AW150" s="77"/>
      <c r="AX150" s="77"/>
      <c r="AY150" s="4">
        <f t="shared" si="184"/>
        <v>0</v>
      </c>
    </row>
    <row r="151" spans="1:51" s="54" customFormat="1" ht="15" thickBot="1" x14ac:dyDescent="0.25">
      <c r="A151" s="308" t="s">
        <v>201</v>
      </c>
      <c r="B151" s="309"/>
      <c r="C151" s="181">
        <f>+D151/Metas!L15</f>
        <v>8.1714858404974042E-2</v>
      </c>
      <c r="D151" s="14">
        <f>+Q151/R151</f>
        <v>1.4667817083692839E-2</v>
      </c>
      <c r="E151" s="9">
        <f t="shared" ref="E151:H151" si="185">SUM(E144:E150)</f>
        <v>9</v>
      </c>
      <c r="F151" s="9">
        <f t="shared" si="185"/>
        <v>1</v>
      </c>
      <c r="G151" s="9">
        <f t="shared" si="185"/>
        <v>7</v>
      </c>
      <c r="H151" s="9">
        <f t="shared" si="185"/>
        <v>0</v>
      </c>
      <c r="I151" s="9">
        <f t="shared" ref="I151" si="186">SUM(I144:I150)</f>
        <v>0</v>
      </c>
      <c r="J151" s="9">
        <f t="shared" ref="J151:K151" si="187">SUM(J144:J150)</f>
        <v>0</v>
      </c>
      <c r="K151" s="9">
        <f t="shared" si="187"/>
        <v>0</v>
      </c>
      <c r="L151" s="9">
        <f t="shared" ref="L151:M151" si="188">SUM(L144:L150)</f>
        <v>0</v>
      </c>
      <c r="M151" s="9">
        <f t="shared" si="188"/>
        <v>0</v>
      </c>
      <c r="N151" s="9">
        <f t="shared" ref="N151:P151" si="189">SUM(N144:N150)</f>
        <v>0</v>
      </c>
      <c r="O151" s="9">
        <f t="shared" si="189"/>
        <v>0</v>
      </c>
      <c r="P151" s="9">
        <f t="shared" si="189"/>
        <v>0</v>
      </c>
      <c r="Q151" s="9">
        <f>SUM(Q144:Q150)</f>
        <v>17</v>
      </c>
      <c r="R151" s="10">
        <f>+Y151-S151</f>
        <v>1159</v>
      </c>
      <c r="S151" s="9">
        <f t="shared" ref="S151:W151" si="190">SUM(S144:S150)</f>
        <v>159</v>
      </c>
      <c r="T151" s="9">
        <f>SUM(T144:T150)</f>
        <v>161</v>
      </c>
      <c r="U151" s="9">
        <f t="shared" si="190"/>
        <v>0</v>
      </c>
      <c r="V151" s="8">
        <f t="shared" si="190"/>
        <v>0</v>
      </c>
      <c r="W151" s="8">
        <f t="shared" si="190"/>
        <v>0</v>
      </c>
      <c r="X151" s="9">
        <f t="shared" ref="X151" si="191">SUM(X144:X150)</f>
        <v>0</v>
      </c>
      <c r="Y151" s="11">
        <v>1318</v>
      </c>
      <c r="Z151" s="8">
        <f>SUM(Z144:Z150)</f>
        <v>2</v>
      </c>
      <c r="AA151" s="8">
        <f t="shared" ref="AA151:AF151" si="192">SUM(AA144:AA150)</f>
        <v>0</v>
      </c>
      <c r="AB151" s="8">
        <f t="shared" si="192"/>
        <v>1</v>
      </c>
      <c r="AC151" s="8">
        <f t="shared" si="192"/>
        <v>0</v>
      </c>
      <c r="AD151" s="8">
        <f t="shared" ref="AD151:AE151" si="193">SUM(AD144:AD150)</f>
        <v>0</v>
      </c>
      <c r="AE151" s="8">
        <f t="shared" si="193"/>
        <v>0</v>
      </c>
      <c r="AF151" s="8">
        <f t="shared" si="192"/>
        <v>0</v>
      </c>
      <c r="AG151" s="8">
        <f t="shared" ref="AG151:AH151" si="194">SUM(AG144:AG150)</f>
        <v>0</v>
      </c>
      <c r="AH151" s="8">
        <f t="shared" si="194"/>
        <v>0</v>
      </c>
      <c r="AI151" s="8">
        <f t="shared" ref="AI151:AK151" si="195">SUM(AI144:AI150)</f>
        <v>0</v>
      </c>
      <c r="AJ151" s="8">
        <f t="shared" si="195"/>
        <v>0</v>
      </c>
      <c r="AK151" s="8">
        <f t="shared" si="195"/>
        <v>0</v>
      </c>
      <c r="AL151" s="8">
        <f t="shared" si="183"/>
        <v>3</v>
      </c>
      <c r="AM151" s="8">
        <f t="shared" ref="AM151:AP151" si="196">SUM(AM144:AM150)</f>
        <v>0</v>
      </c>
      <c r="AN151" s="8">
        <f t="shared" si="196"/>
        <v>0</v>
      </c>
      <c r="AO151" s="8">
        <f t="shared" si="196"/>
        <v>1</v>
      </c>
      <c r="AP151" s="8">
        <f t="shared" si="196"/>
        <v>0</v>
      </c>
      <c r="AQ151" s="8">
        <f t="shared" ref="AQ151:AS151" si="197">SUM(AQ144:AQ150)</f>
        <v>0</v>
      </c>
      <c r="AR151" s="8">
        <f t="shared" si="197"/>
        <v>0</v>
      </c>
      <c r="AS151" s="8">
        <f t="shared" si="197"/>
        <v>0</v>
      </c>
      <c r="AT151" s="8">
        <f t="shared" ref="AT151:AU151" si="198">SUM(AT144:AT150)</f>
        <v>0</v>
      </c>
      <c r="AU151" s="8">
        <f t="shared" si="198"/>
        <v>0</v>
      </c>
      <c r="AV151" s="8">
        <f t="shared" ref="AV151:AX151" si="199">SUM(AV144:AV150)</f>
        <v>0</v>
      </c>
      <c r="AW151" s="8">
        <f t="shared" si="199"/>
        <v>0</v>
      </c>
      <c r="AX151" s="8">
        <f t="shared" si="199"/>
        <v>0</v>
      </c>
      <c r="AY151" s="8">
        <f t="shared" si="184"/>
        <v>1</v>
      </c>
    </row>
    <row r="152" spans="1:51" s="75" customFormat="1" ht="15" x14ac:dyDescent="0.25">
      <c r="B152" s="80" t="s">
        <v>188</v>
      </c>
      <c r="C152" s="192"/>
      <c r="D152" s="76"/>
      <c r="E152" s="76">
        <f t="shared" ref="E152:AY152" si="200">+E26+E38+E49+E64+E75+E81+E92+E111+E124+E138+E143+E151</f>
        <v>1436</v>
      </c>
      <c r="F152" s="76">
        <f t="shared" si="200"/>
        <v>1452</v>
      </c>
      <c r="G152" s="76">
        <f t="shared" si="200"/>
        <v>1980</v>
      </c>
      <c r="H152" s="76">
        <f t="shared" si="200"/>
        <v>0</v>
      </c>
      <c r="I152" s="76">
        <f t="shared" ref="I152" si="201">+I26+I38+I49+I64+I75+I81+I92+I111+I124+I138+I143+I151</f>
        <v>0</v>
      </c>
      <c r="J152" s="76">
        <f t="shared" ref="J152:K152" si="202">+J26+J38+J49+J64+J75+J81+J92+J111+J124+J138+J143+J151</f>
        <v>0</v>
      </c>
      <c r="K152" s="76">
        <f t="shared" si="202"/>
        <v>0</v>
      </c>
      <c r="L152" s="76">
        <f t="shared" ref="L152:M152" si="203">+L26+L38+L49+L64+L75+L81+L92+L111+L124+L138+L143+L151</f>
        <v>0</v>
      </c>
      <c r="M152" s="76">
        <f t="shared" si="203"/>
        <v>0</v>
      </c>
      <c r="N152" s="76">
        <f t="shared" ref="N152:P152" si="204">+N26+N38+N49+N64+N75+N81+N92+N111+N124+N138+N143+N151</f>
        <v>0</v>
      </c>
      <c r="O152" s="76">
        <f t="shared" si="204"/>
        <v>0</v>
      </c>
      <c r="P152" s="76">
        <f t="shared" si="204"/>
        <v>0</v>
      </c>
      <c r="Q152" s="76">
        <f>+Q26+Q38+Q49+Q64+Q75+Q81+Q92+Q111+Q124+Q138+Q143+Q151</f>
        <v>4868</v>
      </c>
      <c r="R152" s="76">
        <f>+R26+R38+R49+R64+R75+R81+R92+R111+R124+R138+R143+R151</f>
        <v>153890</v>
      </c>
      <c r="S152" s="91">
        <f t="shared" si="200"/>
        <v>13519</v>
      </c>
      <c r="T152" s="91">
        <f t="shared" si="200"/>
        <v>14035</v>
      </c>
      <c r="U152" s="91">
        <f t="shared" si="200"/>
        <v>0</v>
      </c>
      <c r="V152" s="76">
        <f t="shared" si="200"/>
        <v>0</v>
      </c>
      <c r="W152" s="76">
        <f>+W26+W38+W49+W64+W75+W81+W92+W111+W124+W138+W143+W151</f>
        <v>0</v>
      </c>
      <c r="X152" s="91">
        <f t="shared" ref="X152" si="205">+X26+X38+X49+X64+X75+X81+X92+X111+X124+X138+X143+X151</f>
        <v>0</v>
      </c>
      <c r="Y152" s="76">
        <f t="shared" si="200"/>
        <v>167409</v>
      </c>
      <c r="Z152" s="76">
        <f t="shared" si="200"/>
        <v>193</v>
      </c>
      <c r="AA152" s="76">
        <f t="shared" si="200"/>
        <v>173</v>
      </c>
      <c r="AB152" s="76">
        <f t="shared" si="200"/>
        <v>251</v>
      </c>
      <c r="AC152" s="76">
        <f t="shared" si="200"/>
        <v>0</v>
      </c>
      <c r="AD152" s="76">
        <f t="shared" ref="AD152:AE152" si="206">+AD26+AD38+AD49+AD64+AD75+AD81+AD92+AD111+AD124+AD138+AD143+AD151</f>
        <v>0</v>
      </c>
      <c r="AE152" s="76">
        <f t="shared" si="206"/>
        <v>0</v>
      </c>
      <c r="AF152" s="76">
        <f t="shared" si="200"/>
        <v>0</v>
      </c>
      <c r="AG152" s="76">
        <f t="shared" ref="AG152:AH152" si="207">+AG26+AG38+AG49+AG64+AG75+AG81+AG92+AG111+AG124+AG138+AG143+AG151</f>
        <v>0</v>
      </c>
      <c r="AH152" s="76">
        <f t="shared" si="207"/>
        <v>0</v>
      </c>
      <c r="AI152" s="76">
        <f t="shared" ref="AI152:AK152" si="208">+AI26+AI38+AI49+AI64+AI75+AI81+AI92+AI111+AI124+AI138+AI143+AI151</f>
        <v>0</v>
      </c>
      <c r="AJ152" s="76">
        <f t="shared" si="208"/>
        <v>0</v>
      </c>
      <c r="AK152" s="76">
        <f t="shared" si="208"/>
        <v>0</v>
      </c>
      <c r="AL152" s="95">
        <f t="shared" si="200"/>
        <v>631</v>
      </c>
      <c r="AM152" s="76">
        <f t="shared" si="200"/>
        <v>46</v>
      </c>
      <c r="AN152" s="76">
        <f t="shared" si="200"/>
        <v>32</v>
      </c>
      <c r="AO152" s="76">
        <f t="shared" si="200"/>
        <v>37</v>
      </c>
      <c r="AP152" s="76">
        <f t="shared" si="200"/>
        <v>0</v>
      </c>
      <c r="AQ152" s="76">
        <f t="shared" ref="AQ152:AS152" si="209">+AQ26+AQ38+AQ49+AQ64+AQ75+AQ81+AQ92+AQ111+AQ124+AQ138+AQ143+AQ151</f>
        <v>0</v>
      </c>
      <c r="AR152" s="76">
        <f t="shared" si="209"/>
        <v>0</v>
      </c>
      <c r="AS152" s="76">
        <f t="shared" si="209"/>
        <v>0</v>
      </c>
      <c r="AT152" s="76">
        <f>+AT26+AT38+AT49+AT64+AT75+AT81+AT92+AT111+AT124+AT138+AT143+AT151</f>
        <v>0</v>
      </c>
      <c r="AU152" s="76">
        <f>+AU26+AU38+AU49+AU64+AU75+AU81+AU92+AU111+AU124+AU138+AU143+AU151</f>
        <v>0</v>
      </c>
      <c r="AV152" s="76">
        <f>+AV26+AV38+AV49+AV64+AV75+AV81+AV92+AV111+AV124+AV138+AV143+AV151</f>
        <v>0</v>
      </c>
      <c r="AW152" s="76">
        <f t="shared" ref="AW152:AX152" si="210">+AW26+AW38+AW49+AW64+AW75+AW81+AW92+AW111+AW124+AW138+AW143+AW151</f>
        <v>0</v>
      </c>
      <c r="AX152" s="76">
        <f t="shared" si="210"/>
        <v>0</v>
      </c>
      <c r="AY152" s="95">
        <f t="shared" si="200"/>
        <v>115</v>
      </c>
    </row>
    <row r="153" spans="1:51" x14ac:dyDescent="0.2">
      <c r="C153" s="189"/>
      <c r="D153" s="71"/>
    </row>
    <row r="155" spans="1:51" x14ac:dyDescent="0.2">
      <c r="Q155" s="58"/>
    </row>
  </sheetData>
  <mergeCells count="23">
    <mergeCell ref="A143:B143"/>
    <mergeCell ref="A151:B151"/>
    <mergeCell ref="A64:B64"/>
    <mergeCell ref="A75:B75"/>
    <mergeCell ref="A81:B81"/>
    <mergeCell ref="A92:B92"/>
    <mergeCell ref="A111:B111"/>
    <mergeCell ref="A124:B124"/>
    <mergeCell ref="A26:B26"/>
    <mergeCell ref="A38:B38"/>
    <mergeCell ref="A49:B49"/>
    <mergeCell ref="C1:C11"/>
    <mergeCell ref="A138:B138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4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42578125" style="54" customWidth="1"/>
    <col min="4" max="4" width="12.28515625" style="52" customWidth="1"/>
    <col min="5" max="5" width="8.42578125" style="52" bestFit="1" customWidth="1"/>
    <col min="6" max="6" width="9.42578125" style="52" bestFit="1" customWidth="1"/>
    <col min="7" max="8" width="9.7109375" style="52" bestFit="1" customWidth="1"/>
    <col min="9" max="16" width="9.7109375" style="52" customWidth="1"/>
    <col min="17" max="17" width="11.140625" style="52" bestFit="1" customWidth="1"/>
    <col min="18" max="18" width="19.85546875" style="52" bestFit="1" customWidth="1"/>
    <col min="19" max="20" width="11.140625" style="62" bestFit="1" customWidth="1"/>
    <col min="21" max="21" width="12.85546875" style="62" customWidth="1"/>
    <col min="22" max="22" width="11.140625" style="52" bestFit="1" customWidth="1"/>
    <col min="23" max="23" width="9.7109375" style="52" bestFit="1" customWidth="1"/>
    <col min="24" max="24" width="12.85546875" style="62" customWidth="1"/>
    <col min="25" max="25" width="12.7109375" style="52" bestFit="1" customWidth="1"/>
    <col min="26" max="26" width="7.5703125" style="52" customWidth="1"/>
    <col min="27" max="27" width="10" style="52" bestFit="1" customWidth="1"/>
    <col min="28" max="28" width="7.7109375" style="52" bestFit="1" customWidth="1"/>
    <col min="29" max="29" width="7.5703125" style="52" bestFit="1" customWidth="1"/>
    <col min="30" max="30" width="7.5703125" style="52" customWidth="1"/>
    <col min="31" max="32" width="7.5703125" style="52" bestFit="1" customWidth="1"/>
    <col min="33" max="34" width="8.140625" style="52" customWidth="1"/>
    <col min="35" max="37" width="8.42578125" style="52" bestFit="1" customWidth="1"/>
    <col min="38" max="38" width="9.7109375" style="52" bestFit="1" customWidth="1"/>
    <col min="39" max="39" width="7.140625" style="52" bestFit="1" customWidth="1"/>
    <col min="40" max="40" width="9.5703125" style="52" customWidth="1"/>
    <col min="41" max="41" width="7.7109375" style="52" bestFit="1" customWidth="1"/>
    <col min="42" max="42" width="6.28515625" style="52" bestFit="1" customWidth="1"/>
    <col min="43" max="43" width="6.28515625" style="52" customWidth="1"/>
    <col min="44" max="44" width="6" style="52" bestFit="1" customWidth="1"/>
    <col min="45" max="45" width="5.7109375" style="52" bestFit="1" customWidth="1"/>
    <col min="46" max="47" width="8.140625" style="52" bestFit="1" customWidth="1"/>
    <col min="48" max="51" width="8.42578125" style="52" bestFit="1" customWidth="1"/>
    <col min="52" max="16384" width="11.42578125" style="52"/>
  </cols>
  <sheetData>
    <row r="1" spans="1:51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74" t="s">
        <v>290</v>
      </c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  <c r="U1" s="369"/>
      <c r="V1" s="369"/>
      <c r="W1" s="369"/>
      <c r="X1" s="369"/>
      <c r="Y1" s="369"/>
      <c r="Z1" s="369"/>
      <c r="AA1" s="369"/>
      <c r="AB1" s="369"/>
      <c r="AC1" s="369"/>
      <c r="AD1" s="369"/>
      <c r="AE1" s="369"/>
      <c r="AF1" s="369"/>
      <c r="AG1" s="369"/>
      <c r="AH1" s="369"/>
      <c r="AI1" s="369"/>
      <c r="AJ1" s="369"/>
      <c r="AK1" s="369"/>
      <c r="AL1" s="369"/>
      <c r="AM1" s="369"/>
      <c r="AN1" s="369"/>
      <c r="AO1" s="369"/>
      <c r="AP1" s="369"/>
      <c r="AQ1" s="369"/>
      <c r="AR1" s="369"/>
      <c r="AS1" s="369"/>
      <c r="AT1" s="369"/>
      <c r="AU1" s="369"/>
      <c r="AV1" s="369"/>
      <c r="AW1" s="369"/>
      <c r="AX1" s="369"/>
      <c r="AY1" s="369"/>
    </row>
    <row r="2" spans="1:51" s="226" customFormat="1" ht="15" customHeight="1" x14ac:dyDescent="0.2">
      <c r="A2" s="311"/>
      <c r="B2" s="313"/>
      <c r="C2" s="286"/>
      <c r="D2" s="329"/>
      <c r="E2" s="363" t="s">
        <v>2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3" t="s">
        <v>3</v>
      </c>
      <c r="S2" s="360"/>
      <c r="T2" s="360"/>
      <c r="U2" s="360"/>
      <c r="V2" s="360"/>
      <c r="W2" s="360"/>
      <c r="X2" s="360"/>
      <c r="Y2" s="360"/>
      <c r="Z2" s="360"/>
      <c r="AA2" s="360"/>
      <c r="AB2" s="360"/>
      <c r="AC2" s="360"/>
      <c r="AD2" s="360"/>
      <c r="AE2" s="360"/>
      <c r="AF2" s="360"/>
      <c r="AG2" s="360"/>
      <c r="AH2" s="360"/>
      <c r="AI2" s="360"/>
      <c r="AJ2" s="360"/>
      <c r="AK2" s="360"/>
      <c r="AL2" s="360"/>
      <c r="AM2" s="360"/>
      <c r="AN2" s="360"/>
      <c r="AO2" s="360"/>
      <c r="AP2" s="360"/>
      <c r="AQ2" s="360"/>
      <c r="AR2" s="360"/>
      <c r="AS2" s="360"/>
      <c r="AT2" s="360"/>
      <c r="AU2" s="360"/>
      <c r="AV2" s="360"/>
      <c r="AW2" s="360"/>
      <c r="AX2" s="360"/>
      <c r="AY2" s="364"/>
    </row>
    <row r="3" spans="1:51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5"/>
      <c r="S3" s="361"/>
      <c r="T3" s="361"/>
      <c r="U3" s="361"/>
      <c r="V3" s="361"/>
      <c r="W3" s="361"/>
      <c r="X3" s="361"/>
      <c r="Y3" s="361"/>
      <c r="Z3" s="361"/>
      <c r="AA3" s="361"/>
      <c r="AB3" s="361"/>
      <c r="AC3" s="361"/>
      <c r="AD3" s="361"/>
      <c r="AE3" s="361"/>
      <c r="AF3" s="361"/>
      <c r="AG3" s="361"/>
      <c r="AH3" s="361"/>
      <c r="AI3" s="361"/>
      <c r="AJ3" s="361"/>
      <c r="AK3" s="361"/>
      <c r="AL3" s="361"/>
      <c r="AM3" s="361"/>
      <c r="AN3" s="361"/>
      <c r="AO3" s="361"/>
      <c r="AP3" s="361"/>
      <c r="AQ3" s="361"/>
      <c r="AR3" s="361"/>
      <c r="AS3" s="361"/>
      <c r="AT3" s="361"/>
      <c r="AU3" s="361"/>
      <c r="AV3" s="361"/>
      <c r="AW3" s="361"/>
      <c r="AX3" s="361"/>
      <c r="AY3" s="366"/>
    </row>
    <row r="4" spans="1:51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5"/>
      <c r="S4" s="361"/>
      <c r="T4" s="361"/>
      <c r="U4" s="361"/>
      <c r="V4" s="361"/>
      <c r="W4" s="361"/>
      <c r="X4" s="361"/>
      <c r="Y4" s="361"/>
      <c r="Z4" s="361"/>
      <c r="AA4" s="361"/>
      <c r="AB4" s="361"/>
      <c r="AC4" s="361"/>
      <c r="AD4" s="361"/>
      <c r="AE4" s="361"/>
      <c r="AF4" s="361"/>
      <c r="AG4" s="361"/>
      <c r="AH4" s="361"/>
      <c r="AI4" s="361"/>
      <c r="AJ4" s="361"/>
      <c r="AK4" s="361"/>
      <c r="AL4" s="361"/>
      <c r="AM4" s="361"/>
      <c r="AN4" s="361"/>
      <c r="AO4" s="361"/>
      <c r="AP4" s="361"/>
      <c r="AQ4" s="361"/>
      <c r="AR4" s="361"/>
      <c r="AS4" s="361"/>
      <c r="AT4" s="361"/>
      <c r="AU4" s="361"/>
      <c r="AV4" s="361"/>
      <c r="AW4" s="361"/>
      <c r="AX4" s="361"/>
      <c r="AY4" s="366"/>
    </row>
    <row r="5" spans="1:51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65"/>
      <c r="S5" s="361"/>
      <c r="T5" s="361"/>
      <c r="U5" s="361"/>
      <c r="V5" s="361"/>
      <c r="W5" s="361"/>
      <c r="X5" s="361"/>
      <c r="Y5" s="361"/>
      <c r="Z5" s="361"/>
      <c r="AA5" s="361"/>
      <c r="AB5" s="361"/>
      <c r="AC5" s="361"/>
      <c r="AD5" s="361"/>
      <c r="AE5" s="361"/>
      <c r="AF5" s="361"/>
      <c r="AG5" s="361"/>
      <c r="AH5" s="361"/>
      <c r="AI5" s="361"/>
      <c r="AJ5" s="361"/>
      <c r="AK5" s="361"/>
      <c r="AL5" s="361"/>
      <c r="AM5" s="361"/>
      <c r="AN5" s="361"/>
      <c r="AO5" s="361"/>
      <c r="AP5" s="361"/>
      <c r="AQ5" s="361"/>
      <c r="AR5" s="361"/>
      <c r="AS5" s="361"/>
      <c r="AT5" s="361"/>
      <c r="AU5" s="361"/>
      <c r="AV5" s="361"/>
      <c r="AW5" s="361"/>
      <c r="AX5" s="361"/>
      <c r="AY5" s="366"/>
    </row>
    <row r="6" spans="1:51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5"/>
      <c r="S6" s="361"/>
      <c r="T6" s="361"/>
      <c r="U6" s="361"/>
      <c r="V6" s="361"/>
      <c r="W6" s="361"/>
      <c r="X6" s="361"/>
      <c r="Y6" s="361"/>
      <c r="Z6" s="361"/>
      <c r="AA6" s="361"/>
      <c r="AB6" s="361"/>
      <c r="AC6" s="361"/>
      <c r="AD6" s="361"/>
      <c r="AE6" s="361"/>
      <c r="AF6" s="361"/>
      <c r="AG6" s="361"/>
      <c r="AH6" s="361"/>
      <c r="AI6" s="361"/>
      <c r="AJ6" s="361"/>
      <c r="AK6" s="361"/>
      <c r="AL6" s="361"/>
      <c r="AM6" s="361"/>
      <c r="AN6" s="361"/>
      <c r="AO6" s="361"/>
      <c r="AP6" s="361"/>
      <c r="AQ6" s="361"/>
      <c r="AR6" s="361"/>
      <c r="AS6" s="361"/>
      <c r="AT6" s="361"/>
      <c r="AU6" s="361"/>
      <c r="AV6" s="361"/>
      <c r="AW6" s="361"/>
      <c r="AX6" s="361"/>
      <c r="AY6" s="366"/>
    </row>
    <row r="7" spans="1:51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65"/>
      <c r="S7" s="361"/>
      <c r="T7" s="361"/>
      <c r="U7" s="361"/>
      <c r="V7" s="361"/>
      <c r="W7" s="361"/>
      <c r="X7" s="361"/>
      <c r="Y7" s="361"/>
      <c r="Z7" s="361"/>
      <c r="AA7" s="361"/>
      <c r="AB7" s="361"/>
      <c r="AC7" s="361"/>
      <c r="AD7" s="361"/>
      <c r="AE7" s="361"/>
      <c r="AF7" s="361"/>
      <c r="AG7" s="361"/>
      <c r="AH7" s="361"/>
      <c r="AI7" s="361"/>
      <c r="AJ7" s="361"/>
      <c r="AK7" s="361"/>
      <c r="AL7" s="361"/>
      <c r="AM7" s="361"/>
      <c r="AN7" s="361"/>
      <c r="AO7" s="361"/>
      <c r="AP7" s="361"/>
      <c r="AQ7" s="361"/>
      <c r="AR7" s="361"/>
      <c r="AS7" s="361"/>
      <c r="AT7" s="361"/>
      <c r="AU7" s="361"/>
      <c r="AV7" s="361"/>
      <c r="AW7" s="361"/>
      <c r="AX7" s="361"/>
      <c r="AY7" s="366"/>
    </row>
    <row r="8" spans="1:51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65"/>
      <c r="S8" s="361"/>
      <c r="T8" s="361"/>
      <c r="U8" s="361"/>
      <c r="V8" s="361"/>
      <c r="W8" s="361"/>
      <c r="X8" s="361"/>
      <c r="Y8" s="361"/>
      <c r="Z8" s="361"/>
      <c r="AA8" s="361"/>
      <c r="AB8" s="361"/>
      <c r="AC8" s="361"/>
      <c r="AD8" s="361"/>
      <c r="AE8" s="361"/>
      <c r="AF8" s="361"/>
      <c r="AG8" s="361"/>
      <c r="AH8" s="361"/>
      <c r="AI8" s="361"/>
      <c r="AJ8" s="361"/>
      <c r="AK8" s="361"/>
      <c r="AL8" s="361"/>
      <c r="AM8" s="361"/>
      <c r="AN8" s="361"/>
      <c r="AO8" s="361"/>
      <c r="AP8" s="361"/>
      <c r="AQ8" s="361"/>
      <c r="AR8" s="361"/>
      <c r="AS8" s="361"/>
      <c r="AT8" s="361"/>
      <c r="AU8" s="361"/>
      <c r="AV8" s="361"/>
      <c r="AW8" s="361"/>
      <c r="AX8" s="361"/>
      <c r="AY8" s="366"/>
    </row>
    <row r="9" spans="1:51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67"/>
      <c r="S9" s="361"/>
      <c r="T9" s="361"/>
      <c r="U9" s="361"/>
      <c r="V9" s="361"/>
      <c r="W9" s="361"/>
      <c r="X9" s="361"/>
      <c r="Y9" s="362"/>
      <c r="Z9" s="362"/>
      <c r="AA9" s="362"/>
      <c r="AB9" s="362"/>
      <c r="AC9" s="362"/>
      <c r="AD9" s="362"/>
      <c r="AE9" s="362"/>
      <c r="AF9" s="362"/>
      <c r="AG9" s="362"/>
      <c r="AH9" s="362"/>
      <c r="AI9" s="362"/>
      <c r="AJ9" s="362"/>
      <c r="AK9" s="362"/>
      <c r="AL9" s="362"/>
      <c r="AM9" s="362"/>
      <c r="AN9" s="362"/>
      <c r="AO9" s="362"/>
      <c r="AP9" s="362"/>
      <c r="AQ9" s="362"/>
      <c r="AR9" s="362"/>
      <c r="AS9" s="362"/>
      <c r="AT9" s="362"/>
      <c r="AU9" s="362"/>
      <c r="AV9" s="362"/>
      <c r="AW9" s="362"/>
      <c r="AX9" s="362"/>
      <c r="AY9" s="368"/>
    </row>
    <row r="10" spans="1:51" s="226" customFormat="1" ht="57.75" customHeight="1" thickTop="1" thickBot="1" x14ac:dyDescent="0.25">
      <c r="A10" s="312"/>
      <c r="B10" s="287"/>
      <c r="C10" s="286"/>
      <c r="D10" s="330"/>
      <c r="E10" s="357" t="s">
        <v>21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8"/>
      <c r="R10" s="232" t="s">
        <v>24</v>
      </c>
      <c r="S10" s="371" t="s">
        <v>23</v>
      </c>
      <c r="T10" s="372"/>
      <c r="U10" s="372"/>
      <c r="V10" s="372"/>
      <c r="W10" s="372"/>
      <c r="X10" s="373"/>
      <c r="Y10" s="233" t="s">
        <v>22</v>
      </c>
      <c r="Z10" s="356" t="s">
        <v>25</v>
      </c>
      <c r="AA10" s="357"/>
      <c r="AB10" s="357"/>
      <c r="AC10" s="357"/>
      <c r="AD10" s="357"/>
      <c r="AE10" s="357"/>
      <c r="AF10" s="357"/>
      <c r="AG10" s="357"/>
      <c r="AH10" s="357"/>
      <c r="AI10" s="357"/>
      <c r="AJ10" s="357"/>
      <c r="AK10" s="357"/>
      <c r="AL10" s="357"/>
      <c r="AM10" s="356" t="s">
        <v>26</v>
      </c>
      <c r="AN10" s="357"/>
      <c r="AO10" s="357"/>
      <c r="AP10" s="357"/>
      <c r="AQ10" s="357"/>
      <c r="AR10" s="357"/>
      <c r="AS10" s="357"/>
      <c r="AT10" s="357"/>
      <c r="AU10" s="357"/>
      <c r="AV10" s="357"/>
      <c r="AW10" s="357"/>
      <c r="AX10" s="357"/>
      <c r="AY10" s="358"/>
    </row>
    <row r="11" spans="1:51" s="226" customFormat="1" ht="15" thickBot="1" x14ac:dyDescent="0.25">
      <c r="A11" s="227"/>
      <c r="B11" s="227"/>
      <c r="C11" s="287"/>
      <c r="D11" s="228" t="s">
        <v>187</v>
      </c>
      <c r="E11" s="228" t="s">
        <v>4</v>
      </c>
      <c r="F11" s="228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9" t="s">
        <v>14</v>
      </c>
      <c r="P11" s="229" t="s">
        <v>15</v>
      </c>
      <c r="Q11" s="228" t="s">
        <v>16</v>
      </c>
      <c r="R11" s="236"/>
      <c r="S11" s="228" t="s">
        <v>396</v>
      </c>
      <c r="T11" s="237" t="s">
        <v>331</v>
      </c>
      <c r="U11" s="230" t="s">
        <v>17</v>
      </c>
      <c r="V11" s="237" t="s">
        <v>332</v>
      </c>
      <c r="W11" s="237" t="s">
        <v>20</v>
      </c>
      <c r="X11" s="230" t="s">
        <v>19</v>
      </c>
      <c r="Y11" s="236" t="s">
        <v>397</v>
      </c>
      <c r="Z11" s="228" t="s">
        <v>4</v>
      </c>
      <c r="AA11" s="228" t="s">
        <v>5</v>
      </c>
      <c r="AB11" s="228" t="s">
        <v>6</v>
      </c>
      <c r="AC11" s="228" t="s">
        <v>7</v>
      </c>
      <c r="AD11" s="228" t="s">
        <v>8</v>
      </c>
      <c r="AE11" s="228" t="s">
        <v>9</v>
      </c>
      <c r="AF11" s="228" t="s">
        <v>10</v>
      </c>
      <c r="AG11" s="228" t="s">
        <v>11</v>
      </c>
      <c r="AH11" s="228" t="s">
        <v>12</v>
      </c>
      <c r="AI11" s="228" t="s">
        <v>13</v>
      </c>
      <c r="AJ11" s="228" t="s">
        <v>14</v>
      </c>
      <c r="AK11" s="228" t="s">
        <v>15</v>
      </c>
      <c r="AL11" s="228" t="s">
        <v>16</v>
      </c>
      <c r="AM11" s="228" t="s">
        <v>4</v>
      </c>
      <c r="AN11" s="228" t="s">
        <v>5</v>
      </c>
      <c r="AO11" s="228" t="s">
        <v>6</v>
      </c>
      <c r="AP11" s="228" t="s">
        <v>7</v>
      </c>
      <c r="AQ11" s="228" t="s">
        <v>8</v>
      </c>
      <c r="AR11" s="228" t="s">
        <v>9</v>
      </c>
      <c r="AS11" s="228" t="s">
        <v>10</v>
      </c>
      <c r="AT11" s="228" t="s">
        <v>11</v>
      </c>
      <c r="AU11" s="228" t="s">
        <v>12</v>
      </c>
      <c r="AV11" s="228" t="s">
        <v>13</v>
      </c>
      <c r="AW11" s="228" t="s">
        <v>14</v>
      </c>
      <c r="AX11" s="228" t="s">
        <v>15</v>
      </c>
      <c r="AY11" s="228" t="s">
        <v>16</v>
      </c>
    </row>
    <row r="12" spans="1:51" s="54" customFormat="1" ht="15" thickBot="1" x14ac:dyDescent="0.25">
      <c r="A12" s="1" t="s">
        <v>51</v>
      </c>
      <c r="B12" s="112" t="s">
        <v>38</v>
      </c>
      <c r="C12" s="53"/>
      <c r="D12" s="53"/>
      <c r="E12" s="77">
        <f>IFERROR(VLOOKUP(B12,'[1]NUM8.2'!$H$3:$L$156,2,FALSE),0)</f>
        <v>15</v>
      </c>
      <c r="F12" s="77">
        <f>IFERROR(VLOOKUP(B12,'[1]NUM8.2'!$H$3:$L$156,3,FALSE),0)</f>
        <v>23</v>
      </c>
      <c r="G12" s="77">
        <f>IFERROR(VLOOKUP(B12,'[1]NUM8.2'!$H$3:$L$156,4,FALSE),0)</f>
        <v>72</v>
      </c>
      <c r="H12" s="77"/>
      <c r="I12" s="77"/>
      <c r="J12" s="77"/>
      <c r="K12" s="77"/>
      <c r="L12" s="77"/>
      <c r="M12" s="77"/>
      <c r="N12" s="77"/>
      <c r="O12" s="77"/>
      <c r="P12" s="77"/>
      <c r="Q12" s="4">
        <f t="shared" ref="Q12:Q24" si="0">SUM(E12:P12)</f>
        <v>110</v>
      </c>
      <c r="R12" s="2"/>
      <c r="S12" s="4">
        <f>IFERROR(VLOOKUP(B12,'[2]DEN8.2'!$H$3:$K$162,3,FALSE),0)</f>
        <v>1094</v>
      </c>
      <c r="T12" s="42">
        <f>+S12+(Z12+AA12+AB12+AC12)-(AM12+AN12+AO12+AP12)</f>
        <v>1127</v>
      </c>
      <c r="U12" s="4"/>
      <c r="V12" s="51">
        <f t="shared" ref="V12:V14" si="1">+U12+(AF12)-(AS12)</f>
        <v>0</v>
      </c>
      <c r="W12" s="51">
        <f>+U12+(AF12+AG12+AH12+AI12)-(AS12+AT12+AU12+AV12)</f>
        <v>0</v>
      </c>
      <c r="X12" s="4"/>
      <c r="Y12" s="3"/>
      <c r="Z12" s="77">
        <f>IFERROR(VLOOKUP(B12,'[1]ACT NUM8.2'!$H$3:$L$128,2,FALSE),0)</f>
        <v>17</v>
      </c>
      <c r="AA12" s="77">
        <f>IFERROR(VLOOKUP(B12,'[1]ACT NUM8.2'!$H$3:$L$128,3,FALSE),0)</f>
        <v>17</v>
      </c>
      <c r="AB12" s="77">
        <f>IFERROR(VLOOKUP(B12,'[1]ACT NUM8.2'!$H$3:$L$128,4,FALSE),0)</f>
        <v>15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4">
        <f>SUM(Z12:AK12)</f>
        <v>49</v>
      </c>
      <c r="AM12" s="77">
        <f>IFERROR(VLOOKUP(B12,'[1]ACT NUM8.2'!$AA$3:$AE$86,2,FALSE),0)</f>
        <v>8</v>
      </c>
      <c r="AN12" s="77">
        <f>IFERROR(VLOOKUP(B12,'[1]ACT NUM8.2'!$AA$3:$AE$86,3,FALSE),0)</f>
        <v>3</v>
      </c>
      <c r="AO12" s="77">
        <f>IFERROR(VLOOKUP(B12,'[1]ACT NUM8.2'!$AA$3:$AE$86,4,FALSE),0)</f>
        <v>5</v>
      </c>
      <c r="AP12" s="77"/>
      <c r="AQ12" s="77"/>
      <c r="AR12" s="77"/>
      <c r="AS12" s="77"/>
      <c r="AT12" s="77"/>
      <c r="AU12" s="77"/>
      <c r="AV12" s="77"/>
      <c r="AW12" s="77"/>
      <c r="AX12" s="77"/>
      <c r="AY12" s="4">
        <f>SUM(AM12:AX12)</f>
        <v>16</v>
      </c>
    </row>
    <row r="13" spans="1:51" s="54" customFormat="1" ht="15" thickBot="1" x14ac:dyDescent="0.25">
      <c r="A13" s="1" t="s">
        <v>51</v>
      </c>
      <c r="B13" s="112" t="s">
        <v>39</v>
      </c>
      <c r="C13" s="53"/>
      <c r="D13" s="53"/>
      <c r="E13" s="77">
        <f>IFERROR(VLOOKUP(B13,'[1]NUM8.2'!$H$3:$L$156,2,FALSE),0)</f>
        <v>10</v>
      </c>
      <c r="F13" s="77">
        <f>IFERROR(VLOOKUP(B13,'[1]NUM8.2'!$H$3:$L$156,3,FALSE),0)</f>
        <v>10</v>
      </c>
      <c r="G13" s="77">
        <f>IFERROR(VLOOKUP(B13,'[1]NUM8.2'!$H$3:$L$156,4,FALSE),0)</f>
        <v>53</v>
      </c>
      <c r="H13" s="77"/>
      <c r="I13" s="77"/>
      <c r="J13" s="77"/>
      <c r="K13" s="77"/>
      <c r="L13" s="77"/>
      <c r="M13" s="77"/>
      <c r="N13" s="77"/>
      <c r="O13" s="77"/>
      <c r="P13" s="77"/>
      <c r="Q13" s="4">
        <f t="shared" si="0"/>
        <v>73</v>
      </c>
      <c r="R13" s="2"/>
      <c r="S13" s="4">
        <f>IFERROR(VLOOKUP(B13,'[2]DEN8.2'!$H$3:$K$162,3,FALSE),0)</f>
        <v>832</v>
      </c>
      <c r="T13" s="42">
        <f t="shared" ref="T13:T18" si="2">+S13+(Z13+AA13+AB13+AC13)-(AM13+AN13+AO13+AP13)</f>
        <v>864</v>
      </c>
      <c r="U13" s="4"/>
      <c r="V13" s="51">
        <f t="shared" si="1"/>
        <v>0</v>
      </c>
      <c r="W13" s="51">
        <f t="shared" ref="W13:W78" si="3">+U13+(AF13+AG13+AH13+AI13)-(AS13+AT13+AU13+AV13)</f>
        <v>0</v>
      </c>
      <c r="X13" s="4"/>
      <c r="Y13" s="3"/>
      <c r="Z13" s="77">
        <f>IFERROR(VLOOKUP(B13,'[1]ACT NUM8.2'!$H$3:$L$128,2,FALSE),0)</f>
        <v>10</v>
      </c>
      <c r="AA13" s="77">
        <f>IFERROR(VLOOKUP(B13,'[1]ACT NUM8.2'!$H$3:$L$128,3,FALSE),0)</f>
        <v>14</v>
      </c>
      <c r="AB13" s="77">
        <f>IFERROR(VLOOKUP(B13,'[1]ACT NUM8.2'!$H$3:$L$128,4,FALSE),0)</f>
        <v>35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4">
        <f t="shared" ref="AL13:AL78" si="4">SUM(Z13:AK13)</f>
        <v>59</v>
      </c>
      <c r="AM13" s="77">
        <f>IFERROR(VLOOKUP(B13,'[1]ACT NUM8.2'!$AA$3:$AE$86,2,FALSE),0)</f>
        <v>5</v>
      </c>
      <c r="AN13" s="77">
        <f>IFERROR(VLOOKUP(B13,'[1]ACT NUM8.2'!$AA$3:$AE$86,3,FALSE),0)</f>
        <v>7</v>
      </c>
      <c r="AO13" s="77">
        <f>IFERROR(VLOOKUP(B13,'[1]ACT NUM8.2'!$AA$3:$AE$86,4,FALSE),0)</f>
        <v>15</v>
      </c>
      <c r="AP13" s="77"/>
      <c r="AQ13" s="77"/>
      <c r="AR13" s="77"/>
      <c r="AS13" s="77"/>
      <c r="AT13" s="77"/>
      <c r="AU13" s="77"/>
      <c r="AV13" s="77"/>
      <c r="AW13" s="77"/>
      <c r="AX13" s="77"/>
      <c r="AY13" s="4">
        <f t="shared" ref="AY13:AY78" si="5">SUM(AM13:AX13)</f>
        <v>27</v>
      </c>
    </row>
    <row r="14" spans="1:51" s="54" customFormat="1" ht="15" thickBot="1" x14ac:dyDescent="0.25">
      <c r="A14" s="1" t="s">
        <v>51</v>
      </c>
      <c r="B14" s="112" t="s">
        <v>40</v>
      </c>
      <c r="C14" s="53"/>
      <c r="D14" s="53"/>
      <c r="E14" s="77">
        <f>IFERROR(VLOOKUP(B14,'[1]NUM8.2'!$H$3:$L$156,2,FALSE),0)</f>
        <v>64</v>
      </c>
      <c r="F14" s="77">
        <f>IFERROR(VLOOKUP(B14,'[1]NUM8.2'!$H$3:$L$156,3,FALSE),0)</f>
        <v>43</v>
      </c>
      <c r="G14" s="77">
        <f>IFERROR(VLOOKUP(B14,'[1]NUM8.2'!$H$3:$L$156,4,FALSE),0)</f>
        <v>47</v>
      </c>
      <c r="H14" s="77"/>
      <c r="I14" s="77"/>
      <c r="J14" s="77"/>
      <c r="K14" s="77"/>
      <c r="L14" s="77"/>
      <c r="M14" s="77"/>
      <c r="N14" s="77"/>
      <c r="O14" s="77"/>
      <c r="P14" s="77"/>
      <c r="Q14" s="4">
        <f t="shared" si="0"/>
        <v>154</v>
      </c>
      <c r="R14" s="2"/>
      <c r="S14" s="4">
        <f>IFERROR(VLOOKUP(B14,'[2]DEN8.2'!$H$3:$K$162,3,FALSE),0)</f>
        <v>1059</v>
      </c>
      <c r="T14" s="42">
        <f t="shared" si="2"/>
        <v>1084</v>
      </c>
      <c r="U14" s="4"/>
      <c r="V14" s="51">
        <f t="shared" si="1"/>
        <v>0</v>
      </c>
      <c r="W14" s="51">
        <f t="shared" si="3"/>
        <v>0</v>
      </c>
      <c r="X14" s="4"/>
      <c r="Y14" s="3"/>
      <c r="Z14" s="77">
        <f>IFERROR(VLOOKUP(B14,'[1]ACT NUM8.2'!$H$3:$L$128,2,FALSE),0)</f>
        <v>12</v>
      </c>
      <c r="AA14" s="77">
        <f>IFERROR(VLOOKUP(B14,'[1]ACT NUM8.2'!$H$3:$L$128,3,FALSE),0)</f>
        <v>16</v>
      </c>
      <c r="AB14" s="77">
        <f>IFERROR(VLOOKUP(B14,'[1]ACT NUM8.2'!$H$3:$L$128,4,FALSE),0)</f>
        <v>19</v>
      </c>
      <c r="AC14" s="77"/>
      <c r="AD14" s="77"/>
      <c r="AE14" s="77"/>
      <c r="AF14" s="77"/>
      <c r="AG14" s="77"/>
      <c r="AH14" s="77"/>
      <c r="AI14" s="77"/>
      <c r="AJ14" s="77"/>
      <c r="AK14" s="77"/>
      <c r="AL14" s="4">
        <f t="shared" si="4"/>
        <v>47</v>
      </c>
      <c r="AM14" s="77">
        <f>IFERROR(VLOOKUP(B14,'[1]ACT NUM8.2'!$AA$3:$AE$86,2,FALSE),0)</f>
        <v>2</v>
      </c>
      <c r="AN14" s="77">
        <f>IFERROR(VLOOKUP(B14,'[1]ACT NUM8.2'!$AA$3:$AE$86,3,FALSE),0)</f>
        <v>2</v>
      </c>
      <c r="AO14" s="77">
        <f>IFERROR(VLOOKUP(B14,'[1]ACT NUM8.2'!$AA$3:$AE$86,4,FALSE),0)</f>
        <v>18</v>
      </c>
      <c r="AP14" s="77"/>
      <c r="AQ14" s="77"/>
      <c r="AR14" s="77"/>
      <c r="AS14" s="77"/>
      <c r="AT14" s="77"/>
      <c r="AU14" s="77"/>
      <c r="AV14" s="77"/>
      <c r="AW14" s="77"/>
      <c r="AX14" s="77"/>
      <c r="AY14" s="4">
        <f t="shared" si="5"/>
        <v>22</v>
      </c>
    </row>
    <row r="15" spans="1:51" s="54" customFormat="1" ht="15" thickBot="1" x14ac:dyDescent="0.25">
      <c r="A15" s="1" t="s">
        <v>51</v>
      </c>
      <c r="B15" s="112" t="s">
        <v>41</v>
      </c>
      <c r="C15" s="53"/>
      <c r="D15" s="53"/>
      <c r="E15" s="77">
        <f>IFERROR(VLOOKUP(B15,'[1]NUM8.2'!$H$3:$L$156,2,FALSE),0)</f>
        <v>13</v>
      </c>
      <c r="F15" s="77">
        <f>IFERROR(VLOOKUP(B15,'[1]NUM8.2'!$H$3:$L$156,3,FALSE),0)</f>
        <v>48</v>
      </c>
      <c r="G15" s="77">
        <f>IFERROR(VLOOKUP(B15,'[1]NUM8.2'!$H$3:$L$156,4,FALSE),0)</f>
        <v>89</v>
      </c>
      <c r="H15" s="77"/>
      <c r="I15" s="77"/>
      <c r="J15" s="77"/>
      <c r="K15" s="77"/>
      <c r="L15" s="77"/>
      <c r="M15" s="77"/>
      <c r="N15" s="77"/>
      <c r="O15" s="77"/>
      <c r="P15" s="77"/>
      <c r="Q15" s="4">
        <f t="shared" si="0"/>
        <v>150</v>
      </c>
      <c r="R15" s="2"/>
      <c r="S15" s="4">
        <f>IFERROR(VLOOKUP(B15,'[2]DEN8.2'!$H$3:$K$162,3,FALSE),0)</f>
        <v>1078</v>
      </c>
      <c r="T15" s="42">
        <f t="shared" si="2"/>
        <v>1090</v>
      </c>
      <c r="U15" s="4"/>
      <c r="V15" s="51">
        <f t="shared" ref="V15:V24" si="6">+U15+(AF15)-(AS15)</f>
        <v>0</v>
      </c>
      <c r="W15" s="51">
        <f t="shared" si="3"/>
        <v>0</v>
      </c>
      <c r="X15" s="4"/>
      <c r="Y15" s="3"/>
      <c r="Z15" s="77">
        <f>IFERROR(VLOOKUP(B15,'[1]ACT NUM8.2'!$H$3:$L$128,2,FALSE),0)</f>
        <v>7</v>
      </c>
      <c r="AA15" s="77">
        <f>IFERROR(VLOOKUP(B15,'[1]ACT NUM8.2'!$H$3:$L$128,3,FALSE),0)</f>
        <v>0</v>
      </c>
      <c r="AB15" s="77">
        <f>IFERROR(VLOOKUP(B15,'[1]ACT NUM8.2'!$H$3:$L$128,4,FALSE),0)</f>
        <v>5</v>
      </c>
      <c r="AC15" s="77"/>
      <c r="AD15" s="77"/>
      <c r="AE15" s="77"/>
      <c r="AF15" s="77"/>
      <c r="AG15" s="77"/>
      <c r="AH15" s="77"/>
      <c r="AI15" s="77"/>
      <c r="AJ15" s="77"/>
      <c r="AK15" s="77"/>
      <c r="AL15" s="4">
        <f t="shared" si="4"/>
        <v>12</v>
      </c>
      <c r="AM15" s="77">
        <f>IFERROR(VLOOKUP(B15,'[1]ACT NUM8.2'!$AA$3:$AE$86,2,FALSE),0)</f>
        <v>0</v>
      </c>
      <c r="AN15" s="77">
        <f>IFERROR(VLOOKUP(B15,'[1]ACT NUM8.2'!$AA$3:$AE$86,3,FALSE),0)</f>
        <v>0</v>
      </c>
      <c r="AO15" s="77">
        <f>IFERROR(VLOOKUP(B15,'[1]ACT NUM8.2'!$AA$3:$AE$86,4,FALSE),0)</f>
        <v>0</v>
      </c>
      <c r="AP15" s="77"/>
      <c r="AQ15" s="77"/>
      <c r="AR15" s="77"/>
      <c r="AS15" s="77"/>
      <c r="AT15" s="77"/>
      <c r="AU15" s="77"/>
      <c r="AV15" s="77"/>
      <c r="AW15" s="77"/>
      <c r="AX15" s="77"/>
      <c r="AY15" s="4">
        <f t="shared" si="5"/>
        <v>0</v>
      </c>
    </row>
    <row r="16" spans="1:51" s="54" customFormat="1" ht="15" thickBot="1" x14ac:dyDescent="0.25">
      <c r="A16" s="1" t="s">
        <v>51</v>
      </c>
      <c r="B16" s="112" t="s">
        <v>42</v>
      </c>
      <c r="C16" s="55"/>
      <c r="D16" s="53"/>
      <c r="E16" s="77">
        <f>IFERROR(VLOOKUP(B16,'[1]NUM8.2'!$H$3:$L$156,2,FALSE),0)</f>
        <v>33</v>
      </c>
      <c r="F16" s="77">
        <f>IFERROR(VLOOKUP(B16,'[1]NUM8.2'!$H$3:$L$156,3,FALSE),0)</f>
        <v>19</v>
      </c>
      <c r="G16" s="77">
        <f>IFERROR(VLOOKUP(B16,'[1]NUM8.2'!$H$3:$L$156,4,FALSE),0)</f>
        <v>22</v>
      </c>
      <c r="H16" s="77"/>
      <c r="I16" s="77"/>
      <c r="J16" s="77"/>
      <c r="K16" s="77"/>
      <c r="L16" s="77"/>
      <c r="M16" s="77"/>
      <c r="N16" s="77"/>
      <c r="O16" s="77"/>
      <c r="P16" s="77"/>
      <c r="Q16" s="4">
        <f t="shared" si="0"/>
        <v>74</v>
      </c>
      <c r="R16" s="2"/>
      <c r="S16" s="4">
        <f>IFERROR(VLOOKUP(B16,'[2]DEN8.2'!$H$3:$K$162,3,FALSE),0)</f>
        <v>929</v>
      </c>
      <c r="T16" s="42">
        <f t="shared" si="2"/>
        <v>960</v>
      </c>
      <c r="U16" s="4"/>
      <c r="V16" s="51">
        <f t="shared" si="6"/>
        <v>0</v>
      </c>
      <c r="W16" s="51">
        <f t="shared" si="3"/>
        <v>0</v>
      </c>
      <c r="X16" s="4"/>
      <c r="Y16" s="3"/>
      <c r="Z16" s="77">
        <f>IFERROR(VLOOKUP(B16,'[1]ACT NUM8.2'!$H$3:$L$128,2,FALSE),0)</f>
        <v>14</v>
      </c>
      <c r="AA16" s="77">
        <f>IFERROR(VLOOKUP(B16,'[1]ACT NUM8.2'!$H$3:$L$128,3,FALSE),0)</f>
        <v>10</v>
      </c>
      <c r="AB16" s="77">
        <f>IFERROR(VLOOKUP(B16,'[1]ACT NUM8.2'!$H$3:$L$128,4,FALSE),0)</f>
        <v>9</v>
      </c>
      <c r="AC16" s="77"/>
      <c r="AD16" s="77"/>
      <c r="AE16" s="77"/>
      <c r="AF16" s="77"/>
      <c r="AG16" s="77"/>
      <c r="AH16" s="77"/>
      <c r="AI16" s="77"/>
      <c r="AJ16" s="77"/>
      <c r="AK16" s="77"/>
      <c r="AL16" s="4">
        <f t="shared" si="4"/>
        <v>33</v>
      </c>
      <c r="AM16" s="77">
        <f>IFERROR(VLOOKUP(B16,'[1]ACT NUM8.2'!$AA$3:$AE$86,2,FALSE),0)</f>
        <v>0</v>
      </c>
      <c r="AN16" s="77">
        <f>IFERROR(VLOOKUP(B16,'[1]ACT NUM8.2'!$AA$3:$AE$86,3,FALSE),0)</f>
        <v>1</v>
      </c>
      <c r="AO16" s="77">
        <f>IFERROR(VLOOKUP(B16,'[1]ACT NUM8.2'!$AA$3:$AE$86,4,FALSE),0)</f>
        <v>1</v>
      </c>
      <c r="AP16" s="77"/>
      <c r="AQ16" s="77"/>
      <c r="AR16" s="77"/>
      <c r="AS16" s="77"/>
      <c r="AT16" s="77"/>
      <c r="AU16" s="77"/>
      <c r="AV16" s="77"/>
      <c r="AW16" s="77"/>
      <c r="AX16" s="77"/>
      <c r="AY16" s="4">
        <f t="shared" si="5"/>
        <v>2</v>
      </c>
    </row>
    <row r="17" spans="1:51" s="54" customFormat="1" ht="15" thickBot="1" x14ac:dyDescent="0.25">
      <c r="A17" s="1" t="s">
        <v>51</v>
      </c>
      <c r="B17" s="112" t="s">
        <v>43</v>
      </c>
      <c r="C17" s="53"/>
      <c r="D17" s="53"/>
      <c r="E17" s="77">
        <f>IFERROR(VLOOKUP(B17,'[1]NUM8.2'!$H$3:$L$156,2,FALSE),0)</f>
        <v>16</v>
      </c>
      <c r="F17" s="77">
        <f>IFERROR(VLOOKUP(B17,'[1]NUM8.2'!$H$3:$L$156,3,FALSE),0)</f>
        <v>24</v>
      </c>
      <c r="G17" s="77">
        <f>IFERROR(VLOOKUP(B17,'[1]NUM8.2'!$H$3:$L$156,4,FALSE),0)</f>
        <v>24</v>
      </c>
      <c r="H17" s="77"/>
      <c r="I17" s="77"/>
      <c r="J17" s="77"/>
      <c r="K17" s="77"/>
      <c r="L17" s="77"/>
      <c r="M17" s="77"/>
      <c r="N17" s="77"/>
      <c r="O17" s="77"/>
      <c r="P17" s="77"/>
      <c r="Q17" s="4">
        <f t="shared" si="0"/>
        <v>64</v>
      </c>
      <c r="R17" s="2"/>
      <c r="S17" s="4">
        <f>IFERROR(VLOOKUP(B17,'[2]DEN8.2'!$H$3:$K$162,3,FALSE),0)</f>
        <v>772</v>
      </c>
      <c r="T17" s="42">
        <f t="shared" si="2"/>
        <v>789</v>
      </c>
      <c r="U17" s="4"/>
      <c r="V17" s="51">
        <f t="shared" si="6"/>
        <v>0</v>
      </c>
      <c r="W17" s="51">
        <f t="shared" si="3"/>
        <v>0</v>
      </c>
      <c r="X17" s="4"/>
      <c r="Y17" s="3"/>
      <c r="Z17" s="77">
        <f>IFERROR(VLOOKUP(B17,'[1]ACT NUM8.2'!$H$3:$L$128,2,FALSE),0)</f>
        <v>5</v>
      </c>
      <c r="AA17" s="77">
        <f>IFERROR(VLOOKUP(B17,'[1]ACT NUM8.2'!$H$3:$L$128,3,FALSE),0)</f>
        <v>3</v>
      </c>
      <c r="AB17" s="77">
        <f>IFERROR(VLOOKUP(B17,'[1]ACT NUM8.2'!$H$3:$L$128,4,FALSE),0)</f>
        <v>9</v>
      </c>
      <c r="AC17" s="77"/>
      <c r="AD17" s="77"/>
      <c r="AE17" s="77"/>
      <c r="AF17" s="77"/>
      <c r="AG17" s="77"/>
      <c r="AH17" s="77"/>
      <c r="AI17" s="77"/>
      <c r="AJ17" s="77"/>
      <c r="AK17" s="77"/>
      <c r="AL17" s="4">
        <f t="shared" si="4"/>
        <v>17</v>
      </c>
      <c r="AM17" s="77">
        <f>IFERROR(VLOOKUP(B17,'[1]ACT NUM8.2'!$AA$3:$AE$86,2,FALSE),0)</f>
        <v>0</v>
      </c>
      <c r="AN17" s="77">
        <f>IFERROR(VLOOKUP(B17,'[1]ACT NUM8.2'!$AA$3:$AE$86,3,FALSE),0)</f>
        <v>0</v>
      </c>
      <c r="AO17" s="77">
        <f>IFERROR(VLOOKUP(B17,'[1]ACT NUM8.2'!$AA$3:$AE$86,4,FALSE),0)</f>
        <v>0</v>
      </c>
      <c r="AP17" s="77"/>
      <c r="AQ17" s="77"/>
      <c r="AR17" s="77"/>
      <c r="AS17" s="77"/>
      <c r="AT17" s="77"/>
      <c r="AU17" s="77"/>
      <c r="AV17" s="77"/>
      <c r="AW17" s="77"/>
      <c r="AX17" s="77"/>
      <c r="AY17" s="4">
        <f t="shared" si="5"/>
        <v>0</v>
      </c>
    </row>
    <row r="18" spans="1:51" s="54" customFormat="1" ht="15" thickBot="1" x14ac:dyDescent="0.25">
      <c r="A18" s="1" t="s">
        <v>51</v>
      </c>
      <c r="B18" s="112" t="s">
        <v>44</v>
      </c>
      <c r="C18" s="53"/>
      <c r="D18" s="53"/>
      <c r="E18" s="77">
        <f>IFERROR(VLOOKUP(B18,'[1]NUM8.2'!$H$3:$L$156,2,FALSE),0)</f>
        <v>3</v>
      </c>
      <c r="F18" s="77">
        <f>IFERROR(VLOOKUP(B18,'[1]NUM8.2'!$H$3:$L$156,3,FALSE),0)</f>
        <v>0</v>
      </c>
      <c r="G18" s="77">
        <f>IFERROR(VLOOKUP(B18,'[1]NUM8.2'!$H$3:$L$156,4,FALSE),0)</f>
        <v>5</v>
      </c>
      <c r="H18" s="77"/>
      <c r="I18" s="77"/>
      <c r="J18" s="77"/>
      <c r="K18" s="77"/>
      <c r="L18" s="77"/>
      <c r="M18" s="77"/>
      <c r="N18" s="77"/>
      <c r="O18" s="77"/>
      <c r="P18" s="77"/>
      <c r="Q18" s="4">
        <f t="shared" si="0"/>
        <v>8</v>
      </c>
      <c r="R18" s="2"/>
      <c r="S18" s="4">
        <f>IFERROR(VLOOKUP(B18,'[2]DEN8.2'!$H$3:$K$162,3,FALSE),0)</f>
        <v>256</v>
      </c>
      <c r="T18" s="42">
        <f t="shared" si="2"/>
        <v>259</v>
      </c>
      <c r="U18" s="4"/>
      <c r="V18" s="51">
        <f t="shared" si="6"/>
        <v>0</v>
      </c>
      <c r="W18" s="51">
        <f t="shared" si="3"/>
        <v>0</v>
      </c>
      <c r="X18" s="4"/>
      <c r="Y18" s="3"/>
      <c r="Z18" s="77">
        <f>IFERROR(VLOOKUP(B18,'[1]ACT NUM8.2'!$H$3:$L$128,2,FALSE),0)</f>
        <v>0</v>
      </c>
      <c r="AA18" s="77">
        <f>IFERROR(VLOOKUP(B18,'[1]ACT NUM8.2'!$H$3:$L$128,3,FALSE),0)</f>
        <v>0</v>
      </c>
      <c r="AB18" s="77">
        <f>IFERROR(VLOOKUP(B18,'[1]ACT NUM8.2'!$H$3:$L$128,4,FALSE),0)</f>
        <v>5</v>
      </c>
      <c r="AC18" s="77"/>
      <c r="AD18" s="77"/>
      <c r="AE18" s="77"/>
      <c r="AF18" s="77"/>
      <c r="AG18" s="77"/>
      <c r="AH18" s="77"/>
      <c r="AI18" s="77"/>
      <c r="AJ18" s="77"/>
      <c r="AK18" s="77"/>
      <c r="AL18" s="4">
        <f t="shared" si="4"/>
        <v>5</v>
      </c>
      <c r="AM18" s="77">
        <f>IFERROR(VLOOKUP(B18,'[1]ACT NUM8.2'!$AA$3:$AE$86,2,FALSE),0)</f>
        <v>2</v>
      </c>
      <c r="AN18" s="77">
        <f>IFERROR(VLOOKUP(B18,'[1]ACT NUM8.2'!$AA$3:$AE$86,3,FALSE),0)</f>
        <v>0</v>
      </c>
      <c r="AO18" s="77">
        <f>IFERROR(VLOOKUP(B18,'[1]ACT NUM8.2'!$AA$3:$AE$86,4,FALSE),0)</f>
        <v>0</v>
      </c>
      <c r="AP18" s="77"/>
      <c r="AQ18" s="77"/>
      <c r="AR18" s="77"/>
      <c r="AS18" s="77"/>
      <c r="AT18" s="77"/>
      <c r="AU18" s="77"/>
      <c r="AV18" s="77"/>
      <c r="AW18" s="77"/>
      <c r="AX18" s="77"/>
      <c r="AY18" s="4">
        <f t="shared" si="5"/>
        <v>2</v>
      </c>
    </row>
    <row r="19" spans="1:51" s="54" customFormat="1" ht="15" thickBot="1" x14ac:dyDescent="0.25">
      <c r="A19" s="1" t="s">
        <v>51</v>
      </c>
      <c r="B19" s="112" t="s">
        <v>45</v>
      </c>
      <c r="C19" s="53"/>
      <c r="D19" s="53"/>
      <c r="E19" s="77">
        <f>IFERROR(VLOOKUP(B19,'[1]NUM8.2'!$H$3:$L$156,2,FALSE),0)</f>
        <v>2</v>
      </c>
      <c r="F19" s="77">
        <f>IFERROR(VLOOKUP(B19,'[1]NUM8.2'!$H$3:$L$156,3,FALSE),0)</f>
        <v>2</v>
      </c>
      <c r="G19" s="77">
        <f>IFERROR(VLOOKUP(B19,'[1]NUM8.2'!$H$3:$L$156,4,FALSE),0)</f>
        <v>0</v>
      </c>
      <c r="H19" s="77"/>
      <c r="I19" s="77"/>
      <c r="J19" s="77"/>
      <c r="K19" s="77"/>
      <c r="L19" s="77"/>
      <c r="M19" s="77"/>
      <c r="N19" s="77"/>
      <c r="O19" s="77"/>
      <c r="P19" s="77"/>
      <c r="Q19" s="4">
        <f t="shared" si="0"/>
        <v>4</v>
      </c>
      <c r="R19" s="2"/>
      <c r="S19" s="4">
        <f>IFERROR(VLOOKUP(B19,'[2]DEN8.2'!$H$3:$K$162,3,FALSE),0)</f>
        <v>23</v>
      </c>
      <c r="T19" s="42">
        <f t="shared" ref="T19" si="7">+S19+(Z19+AA19+AB19+AC19)-(AM19+AN19+AO19+AP19)</f>
        <v>23</v>
      </c>
      <c r="U19" s="4"/>
      <c r="V19" s="51">
        <f t="shared" si="6"/>
        <v>0</v>
      </c>
      <c r="W19" s="51">
        <f t="shared" si="3"/>
        <v>0</v>
      </c>
      <c r="X19" s="4"/>
      <c r="Y19" s="3"/>
      <c r="Z19" s="77">
        <f>IFERROR(VLOOKUP(B19,'[1]ACT NUM8.2'!$H$3:$L$128,2,FALSE),0)</f>
        <v>0</v>
      </c>
      <c r="AA19" s="77">
        <f>IFERROR(VLOOKUP(B19,'[1]ACT NUM8.2'!$H$3:$L$128,3,FALSE),0)</f>
        <v>0</v>
      </c>
      <c r="AB19" s="77">
        <f>IFERROR(VLOOKUP(B19,'[1]ACT NUM8.2'!$H$3:$L$128,4,FALSE),0)</f>
        <v>0</v>
      </c>
      <c r="AC19" s="77"/>
      <c r="AD19" s="77"/>
      <c r="AE19" s="77"/>
      <c r="AF19" s="77"/>
      <c r="AG19" s="77"/>
      <c r="AH19" s="77"/>
      <c r="AI19" s="77"/>
      <c r="AJ19" s="77"/>
      <c r="AK19" s="77"/>
      <c r="AL19" s="4">
        <f t="shared" si="4"/>
        <v>0</v>
      </c>
      <c r="AM19" s="77">
        <f>IFERROR(VLOOKUP(B19,'[1]ACT NUM8.2'!$AA$3:$AE$86,2,FALSE),0)</f>
        <v>0</v>
      </c>
      <c r="AN19" s="77">
        <f>IFERROR(VLOOKUP(B19,'[1]ACT NUM8.2'!$AA$3:$AE$86,3,FALSE),0)</f>
        <v>0</v>
      </c>
      <c r="AO19" s="77">
        <f>IFERROR(VLOOKUP(B19,'[1]ACT NUM8.2'!$AA$3:$AE$86,4,FALSE),0)</f>
        <v>0</v>
      </c>
      <c r="AP19" s="77"/>
      <c r="AQ19" s="77"/>
      <c r="AR19" s="77"/>
      <c r="AS19" s="77"/>
      <c r="AT19" s="77"/>
      <c r="AU19" s="77"/>
      <c r="AV19" s="77"/>
      <c r="AW19" s="77"/>
      <c r="AX19" s="77"/>
      <c r="AY19" s="4">
        <f t="shared" si="5"/>
        <v>0</v>
      </c>
    </row>
    <row r="20" spans="1:51" s="54" customFormat="1" ht="15" thickBot="1" x14ac:dyDescent="0.25">
      <c r="A20" s="1" t="s">
        <v>51</v>
      </c>
      <c r="B20" s="112" t="s">
        <v>46</v>
      </c>
      <c r="C20" s="53"/>
      <c r="D20" s="53"/>
      <c r="E20" s="77">
        <f>IFERROR(VLOOKUP(B20,'[1]NUM8.2'!$H$3:$L$156,2,FALSE),0)</f>
        <v>2</v>
      </c>
      <c r="F20" s="77">
        <f>IFERROR(VLOOKUP(B20,'[1]NUM8.2'!$H$3:$L$156,3,FALSE),0)</f>
        <v>3</v>
      </c>
      <c r="G20" s="77">
        <f>IFERROR(VLOOKUP(B20,'[1]NUM8.2'!$H$3:$L$156,4,FALSE),0)</f>
        <v>3</v>
      </c>
      <c r="H20" s="77"/>
      <c r="I20" s="77"/>
      <c r="J20" s="77"/>
      <c r="K20" s="77"/>
      <c r="L20" s="77"/>
      <c r="M20" s="77"/>
      <c r="N20" s="77"/>
      <c r="O20" s="77"/>
      <c r="P20" s="77"/>
      <c r="Q20" s="4">
        <f t="shared" si="0"/>
        <v>8</v>
      </c>
      <c r="R20" s="2"/>
      <c r="S20" s="4">
        <f>IFERROR(VLOOKUP(B20,'[2]DEN8.2'!$H$3:$K$162,3,FALSE),0)</f>
        <v>41</v>
      </c>
      <c r="T20" s="42">
        <f t="shared" ref="T20:T25" si="8">+S20+(Z20+AA20+AB20+AC20)-(AM20+AN20+AO20+AP20)</f>
        <v>42</v>
      </c>
      <c r="U20" s="4"/>
      <c r="V20" s="51">
        <f t="shared" si="6"/>
        <v>0</v>
      </c>
      <c r="W20" s="51">
        <f t="shared" si="3"/>
        <v>0</v>
      </c>
      <c r="X20" s="4"/>
      <c r="Y20" s="3"/>
      <c r="Z20" s="77">
        <f>IFERROR(VLOOKUP(B20,'[1]ACT NUM8.2'!$H$3:$L$128,2,FALSE),0)</f>
        <v>0</v>
      </c>
      <c r="AA20" s="77">
        <f>IFERROR(VLOOKUP(B20,'[1]ACT NUM8.2'!$H$3:$L$128,3,FALSE),0)</f>
        <v>0</v>
      </c>
      <c r="AB20" s="77">
        <f>IFERROR(VLOOKUP(B20,'[1]ACT NUM8.2'!$H$3:$L$128,4,FALSE),0)</f>
        <v>1</v>
      </c>
      <c r="AC20" s="77"/>
      <c r="AD20" s="77"/>
      <c r="AE20" s="77"/>
      <c r="AF20" s="77"/>
      <c r="AG20" s="77"/>
      <c r="AH20" s="77"/>
      <c r="AI20" s="77"/>
      <c r="AJ20" s="77"/>
      <c r="AK20" s="77"/>
      <c r="AL20" s="4">
        <f t="shared" si="4"/>
        <v>1</v>
      </c>
      <c r="AM20" s="77">
        <f>IFERROR(VLOOKUP(B20,'[1]ACT NUM8.2'!$AA$3:$AE$86,2,FALSE),0)</f>
        <v>0</v>
      </c>
      <c r="AN20" s="77">
        <f>IFERROR(VLOOKUP(B20,'[1]ACT NUM8.2'!$AA$3:$AE$86,3,FALSE),0)</f>
        <v>0</v>
      </c>
      <c r="AO20" s="77">
        <f>IFERROR(VLOOKUP(B20,'[1]ACT NUM8.2'!$AA$3:$AE$86,4,FALSE),0)</f>
        <v>0</v>
      </c>
      <c r="AP20" s="77"/>
      <c r="AQ20" s="77"/>
      <c r="AR20" s="77"/>
      <c r="AS20" s="77"/>
      <c r="AT20" s="77"/>
      <c r="AU20" s="77"/>
      <c r="AV20" s="77"/>
      <c r="AW20" s="77"/>
      <c r="AX20" s="77"/>
      <c r="AY20" s="4">
        <f t="shared" si="5"/>
        <v>0</v>
      </c>
    </row>
    <row r="21" spans="1:51" s="54" customFormat="1" ht="15" thickBot="1" x14ac:dyDescent="0.25">
      <c r="A21" s="1" t="s">
        <v>51</v>
      </c>
      <c r="B21" s="112" t="s">
        <v>47</v>
      </c>
      <c r="C21" s="56"/>
      <c r="D21" s="53"/>
      <c r="E21" s="77">
        <f>IFERROR(VLOOKUP(B21,'[1]NUM8.2'!$H$3:$L$156,2,FALSE),0)</f>
        <v>0</v>
      </c>
      <c r="F21" s="77">
        <f>IFERROR(VLOOKUP(B21,'[1]NUM8.2'!$H$3:$L$156,3,FALSE),0)</f>
        <v>0</v>
      </c>
      <c r="G21" s="77">
        <f>IFERROR(VLOOKUP(B21,'[1]NUM8.2'!$H$3:$L$156,4,FALSE),0)</f>
        <v>0</v>
      </c>
      <c r="H21" s="77"/>
      <c r="I21" s="77"/>
      <c r="J21" s="77"/>
      <c r="K21" s="77"/>
      <c r="L21" s="77"/>
      <c r="M21" s="77"/>
      <c r="N21" s="77"/>
      <c r="O21" s="77"/>
      <c r="P21" s="77"/>
      <c r="Q21" s="4">
        <f t="shared" si="0"/>
        <v>0</v>
      </c>
      <c r="R21" s="2"/>
      <c r="S21" s="4">
        <f>IFERROR(VLOOKUP(B21,'[2]DEN8.2'!$H$3:$K$162,3,FALSE),0)</f>
        <v>35</v>
      </c>
      <c r="T21" s="42">
        <f t="shared" si="8"/>
        <v>37</v>
      </c>
      <c r="U21" s="4"/>
      <c r="V21" s="51">
        <f t="shared" si="6"/>
        <v>0</v>
      </c>
      <c r="W21" s="51">
        <f t="shared" si="3"/>
        <v>0</v>
      </c>
      <c r="X21" s="4"/>
      <c r="Y21" s="3"/>
      <c r="Z21" s="77">
        <f>IFERROR(VLOOKUP(B21,'[1]ACT NUM8.2'!$H$3:$L$128,2,FALSE),0)</f>
        <v>0</v>
      </c>
      <c r="AA21" s="77">
        <f>IFERROR(VLOOKUP(B21,'[1]ACT NUM8.2'!$H$3:$L$128,3,FALSE),0)</f>
        <v>1</v>
      </c>
      <c r="AB21" s="77">
        <f>IFERROR(VLOOKUP(B21,'[1]ACT NUM8.2'!$H$3:$L$128,4,FALSE),0)</f>
        <v>1</v>
      </c>
      <c r="AC21" s="77"/>
      <c r="AD21" s="77"/>
      <c r="AE21" s="77"/>
      <c r="AF21" s="77"/>
      <c r="AG21" s="77"/>
      <c r="AH21" s="77"/>
      <c r="AI21" s="77"/>
      <c r="AJ21" s="77"/>
      <c r="AK21" s="77"/>
      <c r="AL21" s="4">
        <f t="shared" si="4"/>
        <v>2</v>
      </c>
      <c r="AM21" s="77">
        <f>IFERROR(VLOOKUP(B21,'[1]ACT NUM8.2'!$AA$3:$AE$86,2,FALSE),0)</f>
        <v>0</v>
      </c>
      <c r="AN21" s="77">
        <f>IFERROR(VLOOKUP(B21,'[1]ACT NUM8.2'!$AA$3:$AE$86,3,FALSE),0)</f>
        <v>0</v>
      </c>
      <c r="AO21" s="77">
        <f>IFERROR(VLOOKUP(B21,'[1]ACT NUM8.2'!$AA$3:$AE$86,4,FALSE),0)</f>
        <v>0</v>
      </c>
      <c r="AP21" s="77"/>
      <c r="AQ21" s="77"/>
      <c r="AR21" s="77"/>
      <c r="AS21" s="77"/>
      <c r="AT21" s="77"/>
      <c r="AU21" s="77"/>
      <c r="AV21" s="77"/>
      <c r="AW21" s="77"/>
      <c r="AX21" s="77"/>
      <c r="AY21" s="4">
        <f t="shared" si="5"/>
        <v>0</v>
      </c>
    </row>
    <row r="22" spans="1:51" s="54" customFormat="1" ht="15" thickBot="1" x14ac:dyDescent="0.25">
      <c r="A22" s="1" t="s">
        <v>51</v>
      </c>
      <c r="B22" s="112" t="s">
        <v>48</v>
      </c>
      <c r="C22" s="53"/>
      <c r="D22" s="53"/>
      <c r="E22" s="77">
        <f>IFERROR(VLOOKUP(B22,'[1]NUM8.2'!$H$3:$L$156,2,FALSE),0)</f>
        <v>3</v>
      </c>
      <c r="F22" s="77">
        <f>IFERROR(VLOOKUP(B22,'[1]NUM8.2'!$H$3:$L$156,3,FALSE),0)</f>
        <v>3</v>
      </c>
      <c r="G22" s="77">
        <f>IFERROR(VLOOKUP(B22,'[1]NUM8.2'!$H$3:$L$156,4,FALSE),0)</f>
        <v>7</v>
      </c>
      <c r="H22" s="77"/>
      <c r="I22" s="77"/>
      <c r="J22" s="77"/>
      <c r="K22" s="77"/>
      <c r="L22" s="77"/>
      <c r="M22" s="77"/>
      <c r="N22" s="77"/>
      <c r="O22" s="77"/>
      <c r="P22" s="77"/>
      <c r="Q22" s="4">
        <f t="shared" si="0"/>
        <v>13</v>
      </c>
      <c r="R22" s="2"/>
      <c r="S22" s="4">
        <f>IFERROR(VLOOKUP(B22,'[2]DEN8.2'!$H$3:$K$162,3,FALSE),0)</f>
        <v>130</v>
      </c>
      <c r="T22" s="42">
        <f t="shared" si="8"/>
        <v>133</v>
      </c>
      <c r="U22" s="4"/>
      <c r="V22" s="51">
        <f t="shared" si="6"/>
        <v>0</v>
      </c>
      <c r="W22" s="51">
        <f t="shared" si="3"/>
        <v>0</v>
      </c>
      <c r="X22" s="4"/>
      <c r="Y22" s="3"/>
      <c r="Z22" s="77">
        <f>IFERROR(VLOOKUP(B22,'[1]ACT NUM8.2'!$H$3:$L$128,2,FALSE),0)</f>
        <v>2</v>
      </c>
      <c r="AA22" s="77">
        <f>IFERROR(VLOOKUP(B22,'[1]ACT NUM8.2'!$H$3:$L$128,3,FALSE),0)</f>
        <v>0</v>
      </c>
      <c r="AB22" s="77">
        <f>IFERROR(VLOOKUP(B22,'[1]ACT NUM8.2'!$H$3:$L$128,4,FALSE),0)</f>
        <v>1</v>
      </c>
      <c r="AC22" s="77"/>
      <c r="AD22" s="77"/>
      <c r="AE22" s="77"/>
      <c r="AF22" s="77"/>
      <c r="AG22" s="77"/>
      <c r="AH22" s="77"/>
      <c r="AI22" s="77"/>
      <c r="AJ22" s="77"/>
      <c r="AK22" s="77"/>
      <c r="AL22" s="4">
        <f t="shared" si="4"/>
        <v>3</v>
      </c>
      <c r="AM22" s="77">
        <f>IFERROR(VLOOKUP(B22,'[1]ACT NUM8.2'!$AA$3:$AE$86,2,FALSE),0)</f>
        <v>0</v>
      </c>
      <c r="AN22" s="77">
        <f>IFERROR(VLOOKUP(B22,'[1]ACT NUM8.2'!$AA$3:$AE$86,3,FALSE),0)</f>
        <v>0</v>
      </c>
      <c r="AO22" s="77">
        <f>IFERROR(VLOOKUP(B22,'[1]ACT NUM8.2'!$AA$3:$AE$86,4,FALSE),0)</f>
        <v>0</v>
      </c>
      <c r="AP22" s="77"/>
      <c r="AQ22" s="77"/>
      <c r="AR22" s="77"/>
      <c r="AS22" s="77"/>
      <c r="AT22" s="77"/>
      <c r="AU22" s="77"/>
      <c r="AV22" s="77"/>
      <c r="AW22" s="77"/>
      <c r="AX22" s="77"/>
      <c r="AY22" s="4">
        <f t="shared" si="5"/>
        <v>0</v>
      </c>
    </row>
    <row r="23" spans="1:51" s="54" customFormat="1" ht="15" thickBot="1" x14ac:dyDescent="0.25">
      <c r="A23" s="1" t="s">
        <v>51</v>
      </c>
      <c r="B23" s="112" t="s">
        <v>49</v>
      </c>
      <c r="C23" s="53"/>
      <c r="D23" s="53"/>
      <c r="E23" s="77">
        <f>IFERROR(VLOOKUP(B23,'[1]NUM8.2'!$H$3:$L$156,2,FALSE),0)</f>
        <v>3</v>
      </c>
      <c r="F23" s="77">
        <f>IFERROR(VLOOKUP(B23,'[1]NUM8.2'!$H$3:$L$156,3,FALSE),0)</f>
        <v>6</v>
      </c>
      <c r="G23" s="77">
        <f>IFERROR(VLOOKUP(B23,'[1]NUM8.2'!$H$3:$L$156,4,FALSE),0)</f>
        <v>1</v>
      </c>
      <c r="H23" s="77"/>
      <c r="I23" s="77"/>
      <c r="J23" s="77"/>
      <c r="K23" s="77"/>
      <c r="L23" s="77"/>
      <c r="M23" s="77"/>
      <c r="N23" s="77"/>
      <c r="O23" s="77"/>
      <c r="P23" s="77"/>
      <c r="Q23" s="4">
        <f t="shared" si="0"/>
        <v>10</v>
      </c>
      <c r="R23" s="2"/>
      <c r="S23" s="4">
        <f>IFERROR(VLOOKUP(B23,'[2]DEN8.2'!$H$3:$K$162,3,FALSE),0)</f>
        <v>74</v>
      </c>
      <c r="T23" s="42">
        <f t="shared" si="8"/>
        <v>74</v>
      </c>
      <c r="U23" s="4"/>
      <c r="V23" s="51">
        <f t="shared" si="6"/>
        <v>0</v>
      </c>
      <c r="W23" s="51">
        <f t="shared" si="3"/>
        <v>0</v>
      </c>
      <c r="X23" s="4"/>
      <c r="Y23" s="3"/>
      <c r="Z23" s="77">
        <f>IFERROR(VLOOKUP(B23,'[1]ACT NUM8.2'!$H$3:$L$128,2,FALSE),0)</f>
        <v>0</v>
      </c>
      <c r="AA23" s="77">
        <f>IFERROR(VLOOKUP(B23,'[1]ACT NUM8.2'!$H$3:$L$128,3,FALSE),0)</f>
        <v>0</v>
      </c>
      <c r="AB23" s="77">
        <f>IFERROR(VLOOKUP(B23,'[1]ACT NUM8.2'!$H$3:$L$128,4,FALSE),0)</f>
        <v>0</v>
      </c>
      <c r="AC23" s="77"/>
      <c r="AD23" s="77"/>
      <c r="AE23" s="77"/>
      <c r="AF23" s="77"/>
      <c r="AG23" s="77"/>
      <c r="AH23" s="77"/>
      <c r="AI23" s="77"/>
      <c r="AJ23" s="77"/>
      <c r="AK23" s="77"/>
      <c r="AL23" s="4">
        <f t="shared" si="4"/>
        <v>0</v>
      </c>
      <c r="AM23" s="77">
        <f>IFERROR(VLOOKUP(B23,'[1]ACT NUM8.2'!$AA$3:$AE$86,2,FALSE),0)</f>
        <v>0</v>
      </c>
      <c r="AN23" s="77">
        <f>IFERROR(VLOOKUP(B23,'[1]ACT NUM8.2'!$AA$3:$AE$86,3,FALSE),0)</f>
        <v>0</v>
      </c>
      <c r="AO23" s="77">
        <f>IFERROR(VLOOKUP(B23,'[1]ACT NUM8.2'!$AA$3:$AE$86,4,FALSE),0)</f>
        <v>0</v>
      </c>
      <c r="AP23" s="77"/>
      <c r="AQ23" s="77"/>
      <c r="AR23" s="77"/>
      <c r="AS23" s="77"/>
      <c r="AT23" s="77"/>
      <c r="AU23" s="77"/>
      <c r="AV23" s="77"/>
      <c r="AW23" s="77"/>
      <c r="AX23" s="77"/>
      <c r="AY23" s="4">
        <f t="shared" si="5"/>
        <v>0</v>
      </c>
    </row>
    <row r="24" spans="1:51" s="54" customFormat="1" ht="15" thickBot="1" x14ac:dyDescent="0.25">
      <c r="A24" s="1" t="s">
        <v>51</v>
      </c>
      <c r="B24" s="112" t="s">
        <v>50</v>
      </c>
      <c r="C24" s="53"/>
      <c r="D24" s="53"/>
      <c r="E24" s="77">
        <f>IFERROR(VLOOKUP(B24,'[1]NUM8.2'!$H$3:$L$156,2,FALSE),0)</f>
        <v>3</v>
      </c>
      <c r="F24" s="77">
        <f>IFERROR(VLOOKUP(B24,'[1]NUM8.2'!$H$3:$L$156,3,FALSE),0)</f>
        <v>4</v>
      </c>
      <c r="G24" s="77">
        <f>IFERROR(VLOOKUP(B24,'[1]NUM8.2'!$H$3:$L$156,4,FALSE),0)</f>
        <v>2</v>
      </c>
      <c r="H24" s="77"/>
      <c r="I24" s="77"/>
      <c r="J24" s="77"/>
      <c r="K24" s="77"/>
      <c r="L24" s="77"/>
      <c r="M24" s="77"/>
      <c r="N24" s="77"/>
      <c r="O24" s="77"/>
      <c r="P24" s="77"/>
      <c r="Q24" s="4">
        <f t="shared" si="0"/>
        <v>9</v>
      </c>
      <c r="R24" s="2"/>
      <c r="S24" s="4">
        <f>IFERROR(VLOOKUP(B24,'[2]DEN8.2'!$H$3:$K$162,3,FALSE),0)</f>
        <v>161</v>
      </c>
      <c r="T24" s="42">
        <f t="shared" si="8"/>
        <v>163</v>
      </c>
      <c r="U24" s="4"/>
      <c r="V24" s="51">
        <f t="shared" si="6"/>
        <v>0</v>
      </c>
      <c r="W24" s="51">
        <f t="shared" si="3"/>
        <v>0</v>
      </c>
      <c r="X24" s="4"/>
      <c r="Y24" s="3"/>
      <c r="Z24" s="77">
        <f>IFERROR(VLOOKUP(B24,'[1]ACT NUM8.2'!$H$3:$L$128,2,FALSE),0)</f>
        <v>1</v>
      </c>
      <c r="AA24" s="77">
        <f>IFERROR(VLOOKUP(B24,'[1]ACT NUM8.2'!$H$3:$L$128,3,FALSE),0)</f>
        <v>0</v>
      </c>
      <c r="AB24" s="77">
        <f>IFERROR(VLOOKUP(B24,'[1]ACT NUM8.2'!$H$3:$L$128,4,FALSE),0)</f>
        <v>1</v>
      </c>
      <c r="AC24" s="77"/>
      <c r="AD24" s="77"/>
      <c r="AE24" s="77"/>
      <c r="AF24" s="77"/>
      <c r="AG24" s="77"/>
      <c r="AH24" s="77"/>
      <c r="AI24" s="77"/>
      <c r="AJ24" s="77"/>
      <c r="AK24" s="77"/>
      <c r="AL24" s="4">
        <f t="shared" si="4"/>
        <v>2</v>
      </c>
      <c r="AM24" s="77">
        <f>IFERROR(VLOOKUP(B24,'[1]ACT NUM8.2'!$AA$3:$AE$86,2,FALSE),0)</f>
        <v>0</v>
      </c>
      <c r="AN24" s="77">
        <f>IFERROR(VLOOKUP(B24,'[1]ACT NUM8.2'!$AA$3:$AE$86,3,FALSE),0)</f>
        <v>0</v>
      </c>
      <c r="AO24" s="77">
        <f>IFERROR(VLOOKUP(B24,'[1]ACT NUM8.2'!$AA$3:$AE$86,4,FALSE),0)</f>
        <v>0</v>
      </c>
      <c r="AP24" s="77"/>
      <c r="AQ24" s="77"/>
      <c r="AR24" s="77"/>
      <c r="AS24" s="77"/>
      <c r="AT24" s="77"/>
      <c r="AU24" s="77"/>
      <c r="AV24" s="77"/>
      <c r="AW24" s="77"/>
      <c r="AX24" s="77"/>
      <c r="AY24" s="4">
        <f t="shared" si="5"/>
        <v>0</v>
      </c>
    </row>
    <row r="25" spans="1:51" s="54" customFormat="1" ht="15" thickBot="1" x14ac:dyDescent="0.25">
      <c r="A25" s="72" t="s">
        <v>51</v>
      </c>
      <c r="B25" s="112" t="s">
        <v>389</v>
      </c>
      <c r="C25" s="53"/>
      <c r="D25" s="53"/>
      <c r="E25" s="77">
        <f>IFERROR(VLOOKUP(B25,'[1]NUM8.2'!$H$3:$L$156,2,FALSE),0)</f>
        <v>2</v>
      </c>
      <c r="F25" s="77">
        <f>IFERROR(VLOOKUP(B25,'[1]NUM8.2'!$H$3:$L$156,3,FALSE),0)</f>
        <v>0</v>
      </c>
      <c r="G25" s="77">
        <f>IFERROR(VLOOKUP(B25,'[1]NUM8.2'!$H$3:$L$156,4,FALSE),0)</f>
        <v>2</v>
      </c>
      <c r="H25" s="77"/>
      <c r="I25" s="77"/>
      <c r="J25" s="77"/>
      <c r="K25" s="77"/>
      <c r="L25" s="77"/>
      <c r="M25" s="77"/>
      <c r="N25" s="77"/>
      <c r="O25" s="77"/>
      <c r="P25" s="77"/>
      <c r="Q25" s="4">
        <f t="shared" ref="Q25" si="9">SUM(E25:P25)</f>
        <v>4</v>
      </c>
      <c r="R25" s="2"/>
      <c r="S25" s="4">
        <f>IFERROR(VLOOKUP(B25,'[2]DEN8.2'!$H$3:$K$162,3,FALSE),0)</f>
        <v>4</v>
      </c>
      <c r="T25" s="42">
        <f t="shared" si="8"/>
        <v>4</v>
      </c>
      <c r="U25" s="4"/>
      <c r="V25" s="51">
        <f t="shared" ref="V25" si="10">+U25+(AF25)-(AS25)</f>
        <v>0</v>
      </c>
      <c r="W25" s="51">
        <f t="shared" ref="W25" si="11">+U25+(AF25+AG25+AH25+AI25)-(AS25+AT25+AU25+AV25)</f>
        <v>0</v>
      </c>
      <c r="X25" s="4"/>
      <c r="Y25" s="3"/>
      <c r="Z25" s="77">
        <f>IFERROR(VLOOKUP(B25,'[1]ACT NUM8.2'!$H$3:$L$128,2,FALSE),0)</f>
        <v>0</v>
      </c>
      <c r="AA25" s="77">
        <f>IFERROR(VLOOKUP(B25,'[1]ACT NUM8.2'!$H$3:$L$128,3,FALSE),0)</f>
        <v>0</v>
      </c>
      <c r="AB25" s="77">
        <f>IFERROR(VLOOKUP(B25,'[1]ACT NUM8.2'!$H$3:$L$128,4,FALSE),0)</f>
        <v>0</v>
      </c>
      <c r="AC25" s="77"/>
      <c r="AD25" s="77"/>
      <c r="AE25" s="77"/>
      <c r="AF25" s="77"/>
      <c r="AG25" s="77"/>
      <c r="AH25" s="77"/>
      <c r="AI25" s="77"/>
      <c r="AJ25" s="77"/>
      <c r="AK25" s="77"/>
      <c r="AL25" s="4">
        <f t="shared" ref="AL25" si="12">SUM(Z25:AK25)</f>
        <v>0</v>
      </c>
      <c r="AM25" s="77">
        <f>IFERROR(VLOOKUP(B25,'[1]ACT NUM8.2'!$AA$3:$AE$86,2,FALSE),0)</f>
        <v>0</v>
      </c>
      <c r="AN25" s="77">
        <f>IFERROR(VLOOKUP(B25,'[1]ACT NUM8.2'!$AA$3:$AE$86,3,FALSE),0)</f>
        <v>0</v>
      </c>
      <c r="AO25" s="77">
        <f>IFERROR(VLOOKUP(B25,'[1]ACT NUM8.2'!$AA$3:$AE$86,4,FALSE),0)</f>
        <v>0</v>
      </c>
      <c r="AP25" s="77"/>
      <c r="AQ25" s="77"/>
      <c r="AR25" s="77"/>
      <c r="AS25" s="77"/>
      <c r="AT25" s="77"/>
      <c r="AU25" s="77"/>
      <c r="AV25" s="77"/>
      <c r="AW25" s="77"/>
      <c r="AX25" s="77"/>
      <c r="AY25" s="4">
        <f t="shared" si="5"/>
        <v>0</v>
      </c>
    </row>
    <row r="26" spans="1:51" s="54" customFormat="1" ht="15" thickBot="1" x14ac:dyDescent="0.25">
      <c r="A26" s="308" t="s">
        <v>173</v>
      </c>
      <c r="B26" s="309"/>
      <c r="C26" s="181">
        <f>+D26/Metas!M10</f>
        <v>0.15764282995963788</v>
      </c>
      <c r="D26" s="14">
        <f>+Q26/R26</f>
        <v>3.8023450586264655E-2</v>
      </c>
      <c r="E26" s="203">
        <f>SUM(E12:E25)</f>
        <v>169</v>
      </c>
      <c r="F26" s="203">
        <f t="shared" ref="F26:N26" si="13">SUM(F12:F25)</f>
        <v>185</v>
      </c>
      <c r="G26" s="203">
        <f t="shared" si="13"/>
        <v>327</v>
      </c>
      <c r="H26" s="203">
        <f t="shared" si="13"/>
        <v>0</v>
      </c>
      <c r="I26" s="203">
        <f t="shared" si="13"/>
        <v>0</v>
      </c>
      <c r="J26" s="203">
        <f t="shared" si="13"/>
        <v>0</v>
      </c>
      <c r="K26" s="203">
        <f t="shared" si="13"/>
        <v>0</v>
      </c>
      <c r="L26" s="203">
        <f t="shared" si="13"/>
        <v>0</v>
      </c>
      <c r="M26" s="203">
        <f t="shared" si="13"/>
        <v>0</v>
      </c>
      <c r="N26" s="203">
        <f t="shared" si="13"/>
        <v>0</v>
      </c>
      <c r="O26" s="203">
        <f t="shared" ref="O26:P26" si="14">SUM(O12:O25)</f>
        <v>0</v>
      </c>
      <c r="P26" s="203">
        <f t="shared" si="14"/>
        <v>0</v>
      </c>
      <c r="Q26" s="9">
        <f>SUM(Q12:Q25)</f>
        <v>681</v>
      </c>
      <c r="R26" s="10">
        <f>+Y26-S26</f>
        <v>17910</v>
      </c>
      <c r="S26" s="9">
        <f>SUM(S12:S25)</f>
        <v>6488</v>
      </c>
      <c r="T26" s="9">
        <f t="shared" ref="T26:X26" si="15">SUM(T12:T25)</f>
        <v>6649</v>
      </c>
      <c r="U26" s="9">
        <f t="shared" si="15"/>
        <v>0</v>
      </c>
      <c r="V26" s="9">
        <f t="shared" si="15"/>
        <v>0</v>
      </c>
      <c r="W26" s="9">
        <f t="shared" si="15"/>
        <v>0</v>
      </c>
      <c r="X26" s="9">
        <f t="shared" si="15"/>
        <v>0</v>
      </c>
      <c r="Y26" s="11">
        <v>24398</v>
      </c>
      <c r="Z26" s="39">
        <f>SUM(Z12:Z25)</f>
        <v>68</v>
      </c>
      <c r="AA26" s="39">
        <f t="shared" ref="AA26:AY26" si="16">SUM(AA12:AA25)</f>
        <v>61</v>
      </c>
      <c r="AB26" s="39">
        <f t="shared" si="16"/>
        <v>101</v>
      </c>
      <c r="AC26" s="39">
        <f t="shared" si="16"/>
        <v>0</v>
      </c>
      <c r="AD26" s="39">
        <f t="shared" si="16"/>
        <v>0</v>
      </c>
      <c r="AE26" s="39">
        <f t="shared" si="16"/>
        <v>0</v>
      </c>
      <c r="AF26" s="39">
        <f t="shared" si="16"/>
        <v>0</v>
      </c>
      <c r="AG26" s="39">
        <f t="shared" si="16"/>
        <v>0</v>
      </c>
      <c r="AH26" s="39">
        <f t="shared" si="16"/>
        <v>0</v>
      </c>
      <c r="AI26" s="39">
        <f t="shared" si="16"/>
        <v>0</v>
      </c>
      <c r="AJ26" s="39">
        <f t="shared" si="16"/>
        <v>0</v>
      </c>
      <c r="AK26" s="39">
        <f t="shared" si="16"/>
        <v>0</v>
      </c>
      <c r="AL26" s="39">
        <f t="shared" si="16"/>
        <v>230</v>
      </c>
      <c r="AM26" s="39">
        <f t="shared" si="16"/>
        <v>17</v>
      </c>
      <c r="AN26" s="39">
        <f t="shared" si="16"/>
        <v>13</v>
      </c>
      <c r="AO26" s="39">
        <f t="shared" si="16"/>
        <v>39</v>
      </c>
      <c r="AP26" s="39">
        <f t="shared" si="16"/>
        <v>0</v>
      </c>
      <c r="AQ26" s="39">
        <f t="shared" si="16"/>
        <v>0</v>
      </c>
      <c r="AR26" s="39">
        <f t="shared" si="16"/>
        <v>0</v>
      </c>
      <c r="AS26" s="39">
        <f t="shared" si="16"/>
        <v>0</v>
      </c>
      <c r="AT26" s="39">
        <f t="shared" si="16"/>
        <v>0</v>
      </c>
      <c r="AU26" s="39">
        <f t="shared" si="16"/>
        <v>0</v>
      </c>
      <c r="AV26" s="39">
        <f t="shared" si="16"/>
        <v>0</v>
      </c>
      <c r="AW26" s="39">
        <f t="shared" si="16"/>
        <v>0</v>
      </c>
      <c r="AX26" s="39">
        <f t="shared" si="16"/>
        <v>0</v>
      </c>
      <c r="AY26" s="39">
        <f t="shared" si="16"/>
        <v>69</v>
      </c>
    </row>
    <row r="27" spans="1:51" s="54" customFormat="1" ht="15" thickBot="1" x14ac:dyDescent="0.25">
      <c r="A27" s="1" t="s">
        <v>52</v>
      </c>
      <c r="B27" s="112" t="s">
        <v>53</v>
      </c>
      <c r="C27" s="53"/>
      <c r="D27" s="53"/>
      <c r="E27" s="77">
        <f>IFERROR(VLOOKUP(B27,'[1]NUM8.2'!$H$3:$L$156,2,FALSE),0)</f>
        <v>48</v>
      </c>
      <c r="F27" s="77">
        <f>IFERROR(VLOOKUP(B27,'[1]NUM8.2'!$H$3:$L$156,3,FALSE),0)</f>
        <v>120</v>
      </c>
      <c r="G27" s="77">
        <f>IFERROR(VLOOKUP(B27,'[1]NUM8.2'!$H$3:$L$156,4,FALSE),0)</f>
        <v>82</v>
      </c>
      <c r="H27" s="77"/>
      <c r="I27" s="77"/>
      <c r="J27" s="77"/>
      <c r="K27" s="77"/>
      <c r="L27" s="77"/>
      <c r="M27" s="77"/>
      <c r="N27" s="77"/>
      <c r="O27" s="77"/>
      <c r="P27" s="77"/>
      <c r="Q27" s="4">
        <f t="shared" ref="Q27:Q35" si="17">SUM(E27:P27)</f>
        <v>250</v>
      </c>
      <c r="R27" s="2"/>
      <c r="S27" s="4">
        <f>IFERROR(VLOOKUP(B27,'[2]DEN8.2'!$H$3:$K$162,3,FALSE),0)</f>
        <v>1002</v>
      </c>
      <c r="T27" s="42">
        <f t="shared" ref="T27:T37" si="18">+S27+(Z27+AA27+AB27+AC27)-(AM27+AN27+AO27+AP27)</f>
        <v>1057</v>
      </c>
      <c r="U27" s="4"/>
      <c r="V27" s="51">
        <f t="shared" ref="V27:V37" si="19">+U27+(AF27)-(AS27)</f>
        <v>0</v>
      </c>
      <c r="W27" s="51">
        <f t="shared" si="3"/>
        <v>0</v>
      </c>
      <c r="X27" s="4"/>
      <c r="Y27" s="3"/>
      <c r="Z27" s="77">
        <f>IFERROR(VLOOKUP(B27,'[1]ACT NUM8.2'!$H$3:$L$128,2,FALSE),0)</f>
        <v>16</v>
      </c>
      <c r="AA27" s="77">
        <f>IFERROR(VLOOKUP(B27,'[1]ACT NUM8.2'!$H$3:$L$128,3,FALSE),0)</f>
        <v>10</v>
      </c>
      <c r="AB27" s="77">
        <f>IFERROR(VLOOKUP(B27,'[1]ACT NUM8.2'!$H$3:$L$128,4,FALSE),0)</f>
        <v>30</v>
      </c>
      <c r="AC27" s="77"/>
      <c r="AD27" s="77"/>
      <c r="AE27" s="77"/>
      <c r="AF27" s="77"/>
      <c r="AG27" s="77"/>
      <c r="AH27" s="77"/>
      <c r="AI27" s="77"/>
      <c r="AJ27" s="77"/>
      <c r="AK27" s="77"/>
      <c r="AL27" s="4">
        <f t="shared" si="4"/>
        <v>56</v>
      </c>
      <c r="AM27" s="77">
        <f>IFERROR(VLOOKUP(B27,'[1]ACT NUM8.2'!$AA$3:$AE$86,2,FALSE),0)</f>
        <v>1</v>
      </c>
      <c r="AN27" s="77">
        <f>IFERROR(VLOOKUP(B27,'[1]ACT NUM8.2'!$AA$3:$AE$86,3,FALSE),0)</f>
        <v>0</v>
      </c>
      <c r="AO27" s="77">
        <f>IFERROR(VLOOKUP(B27,'[1]ACT NUM8.2'!$AA$3:$AE$86,4,FALSE),0)</f>
        <v>0</v>
      </c>
      <c r="AP27" s="77"/>
      <c r="AQ27" s="77"/>
      <c r="AR27" s="77"/>
      <c r="AS27" s="77"/>
      <c r="AT27" s="77"/>
      <c r="AU27" s="77"/>
      <c r="AV27" s="77"/>
      <c r="AW27" s="77"/>
      <c r="AX27" s="77"/>
      <c r="AY27" s="4">
        <f t="shared" si="5"/>
        <v>1</v>
      </c>
    </row>
    <row r="28" spans="1:51" s="54" customFormat="1" ht="15" thickBot="1" x14ac:dyDescent="0.25">
      <c r="A28" s="1" t="s">
        <v>52</v>
      </c>
      <c r="B28" s="112" t="s">
        <v>54</v>
      </c>
      <c r="C28" s="53"/>
      <c r="D28" s="53"/>
      <c r="E28" s="77">
        <f>IFERROR(VLOOKUP(B28,'[1]NUM8.2'!$H$3:$L$156,2,FALSE),0)</f>
        <v>91</v>
      </c>
      <c r="F28" s="77">
        <f>IFERROR(VLOOKUP(B28,'[1]NUM8.2'!$H$3:$L$156,3,FALSE),0)</f>
        <v>94</v>
      </c>
      <c r="G28" s="77">
        <f>IFERROR(VLOOKUP(B28,'[1]NUM8.2'!$H$3:$L$156,4,FALSE),0)</f>
        <v>100</v>
      </c>
      <c r="H28" s="77"/>
      <c r="I28" s="77"/>
      <c r="J28" s="77"/>
      <c r="K28" s="77"/>
      <c r="L28" s="77"/>
      <c r="M28" s="77"/>
      <c r="N28" s="77"/>
      <c r="O28" s="77"/>
      <c r="P28" s="77"/>
      <c r="Q28" s="4">
        <f t="shared" si="17"/>
        <v>285</v>
      </c>
      <c r="R28" s="2"/>
      <c r="S28" s="4">
        <f>IFERROR(VLOOKUP(B28,'[2]DEN8.2'!$H$3:$K$162,3,FALSE),0)</f>
        <v>927</v>
      </c>
      <c r="T28" s="42">
        <f t="shared" si="18"/>
        <v>985</v>
      </c>
      <c r="U28" s="4"/>
      <c r="V28" s="51">
        <f t="shared" si="19"/>
        <v>0</v>
      </c>
      <c r="W28" s="51">
        <f t="shared" si="3"/>
        <v>0</v>
      </c>
      <c r="X28" s="4"/>
      <c r="Y28" s="3"/>
      <c r="Z28" s="77">
        <f>IFERROR(VLOOKUP(B28,'[1]ACT NUM8.2'!$H$3:$L$128,2,FALSE),0)</f>
        <v>10</v>
      </c>
      <c r="AA28" s="77">
        <f>IFERROR(VLOOKUP(B28,'[1]ACT NUM8.2'!$H$3:$L$128,3,FALSE),0)</f>
        <v>13</v>
      </c>
      <c r="AB28" s="77">
        <f>IFERROR(VLOOKUP(B28,'[1]ACT NUM8.2'!$H$3:$L$128,4,FALSE),0)</f>
        <v>36</v>
      </c>
      <c r="AC28" s="77"/>
      <c r="AD28" s="77"/>
      <c r="AE28" s="77"/>
      <c r="AF28" s="77"/>
      <c r="AG28" s="77"/>
      <c r="AH28" s="77"/>
      <c r="AI28" s="77"/>
      <c r="AJ28" s="77"/>
      <c r="AK28" s="77"/>
      <c r="AL28" s="4">
        <f t="shared" si="4"/>
        <v>59</v>
      </c>
      <c r="AM28" s="77">
        <f>IFERROR(VLOOKUP(B28,'[1]ACT NUM8.2'!$AA$3:$AE$86,2,FALSE),0)</f>
        <v>0</v>
      </c>
      <c r="AN28" s="77">
        <f>IFERROR(VLOOKUP(B28,'[1]ACT NUM8.2'!$AA$3:$AE$86,3,FALSE),0)</f>
        <v>0</v>
      </c>
      <c r="AO28" s="77">
        <f>IFERROR(VLOOKUP(B28,'[1]ACT NUM8.2'!$AA$3:$AE$86,4,FALSE),0)</f>
        <v>1</v>
      </c>
      <c r="AP28" s="77"/>
      <c r="AQ28" s="77"/>
      <c r="AR28" s="77"/>
      <c r="AS28" s="77"/>
      <c r="AT28" s="77"/>
      <c r="AU28" s="77"/>
      <c r="AV28" s="77"/>
      <c r="AW28" s="77"/>
      <c r="AX28" s="77"/>
      <c r="AY28" s="4">
        <f t="shared" si="5"/>
        <v>1</v>
      </c>
    </row>
    <row r="29" spans="1:51" s="54" customFormat="1" ht="15" thickBot="1" x14ac:dyDescent="0.25">
      <c r="A29" s="1" t="s">
        <v>52</v>
      </c>
      <c r="B29" s="112" t="s">
        <v>55</v>
      </c>
      <c r="C29" s="53"/>
      <c r="D29" s="53"/>
      <c r="E29" s="77">
        <f>IFERROR(VLOOKUP(B29,'[1]NUM8.2'!$H$3:$L$156,2,FALSE),0)</f>
        <v>61</v>
      </c>
      <c r="F29" s="77">
        <f>IFERROR(VLOOKUP(B29,'[1]NUM8.2'!$H$3:$L$156,3,FALSE),0)</f>
        <v>51</v>
      </c>
      <c r="G29" s="77">
        <f>IFERROR(VLOOKUP(B29,'[1]NUM8.2'!$H$3:$L$156,4,FALSE),0)</f>
        <v>51</v>
      </c>
      <c r="H29" s="77"/>
      <c r="I29" s="77"/>
      <c r="J29" s="77"/>
      <c r="K29" s="77"/>
      <c r="L29" s="77"/>
      <c r="M29" s="77"/>
      <c r="N29" s="77"/>
      <c r="O29" s="77"/>
      <c r="P29" s="77"/>
      <c r="Q29" s="4">
        <f t="shared" si="17"/>
        <v>163</v>
      </c>
      <c r="R29" s="2"/>
      <c r="S29" s="4">
        <f>IFERROR(VLOOKUP(B29,'[2]DEN8.2'!$H$3:$K$162,3,FALSE),0)</f>
        <v>3520</v>
      </c>
      <c r="T29" s="42">
        <f t="shared" si="18"/>
        <v>3607</v>
      </c>
      <c r="U29" s="4"/>
      <c r="V29" s="51">
        <f t="shared" si="19"/>
        <v>0</v>
      </c>
      <c r="W29" s="51">
        <f t="shared" si="3"/>
        <v>0</v>
      </c>
      <c r="X29" s="4"/>
      <c r="Y29" s="3"/>
      <c r="Z29" s="77">
        <f>IFERROR(VLOOKUP(B29,'[1]ACT NUM8.2'!$H$3:$L$128,2,FALSE),0)</f>
        <v>20</v>
      </c>
      <c r="AA29" s="77">
        <f>IFERROR(VLOOKUP(B29,'[1]ACT NUM8.2'!$H$3:$L$128,3,FALSE),0)</f>
        <v>41</v>
      </c>
      <c r="AB29" s="77">
        <f>IFERROR(VLOOKUP(B29,'[1]ACT NUM8.2'!$H$3:$L$128,4,FALSE),0)</f>
        <v>40</v>
      </c>
      <c r="AC29" s="77"/>
      <c r="AD29" s="77"/>
      <c r="AE29" s="77"/>
      <c r="AF29" s="77"/>
      <c r="AG29" s="77"/>
      <c r="AH29" s="77"/>
      <c r="AI29" s="77"/>
      <c r="AJ29" s="77"/>
      <c r="AK29" s="77"/>
      <c r="AL29" s="4">
        <f t="shared" si="4"/>
        <v>101</v>
      </c>
      <c r="AM29" s="77">
        <f>IFERROR(VLOOKUP(B29,'[1]ACT NUM8.2'!$AA$3:$AE$86,2,FALSE),0)</f>
        <v>6</v>
      </c>
      <c r="AN29" s="77">
        <f>IFERROR(VLOOKUP(B29,'[1]ACT NUM8.2'!$AA$3:$AE$86,3,FALSE),0)</f>
        <v>4</v>
      </c>
      <c r="AO29" s="77">
        <f>IFERROR(VLOOKUP(B29,'[1]ACT NUM8.2'!$AA$3:$AE$86,4,FALSE),0)</f>
        <v>4</v>
      </c>
      <c r="AP29" s="77"/>
      <c r="AQ29" s="77"/>
      <c r="AR29" s="77"/>
      <c r="AS29" s="77"/>
      <c r="AT29" s="77"/>
      <c r="AU29" s="77"/>
      <c r="AV29" s="77"/>
      <c r="AW29" s="77"/>
      <c r="AX29" s="77"/>
      <c r="AY29" s="4">
        <f t="shared" si="5"/>
        <v>14</v>
      </c>
    </row>
    <row r="30" spans="1:51" s="54" customFormat="1" ht="15" thickBot="1" x14ac:dyDescent="0.25">
      <c r="A30" s="1" t="s">
        <v>52</v>
      </c>
      <c r="B30" s="112" t="s">
        <v>56</v>
      </c>
      <c r="C30" s="53"/>
      <c r="D30" s="53"/>
      <c r="E30" s="77">
        <f>IFERROR(VLOOKUP(B30,'[1]NUM8.2'!$H$3:$L$156,2,FALSE),0)</f>
        <v>2</v>
      </c>
      <c r="F30" s="77">
        <f>IFERROR(VLOOKUP(B30,'[1]NUM8.2'!$H$3:$L$156,3,FALSE),0)</f>
        <v>8</v>
      </c>
      <c r="G30" s="77">
        <f>IFERROR(VLOOKUP(B30,'[1]NUM8.2'!$H$3:$L$156,4,FALSE),0)</f>
        <v>9</v>
      </c>
      <c r="H30" s="77"/>
      <c r="I30" s="77"/>
      <c r="J30" s="77"/>
      <c r="K30" s="77"/>
      <c r="L30" s="77"/>
      <c r="M30" s="77"/>
      <c r="N30" s="77"/>
      <c r="O30" s="77"/>
      <c r="P30" s="77"/>
      <c r="Q30" s="4">
        <f t="shared" si="17"/>
        <v>19</v>
      </c>
      <c r="R30" s="2"/>
      <c r="S30" s="4">
        <f>IFERROR(VLOOKUP(B30,'[2]DEN8.2'!$H$3:$K$162,3,FALSE),0)</f>
        <v>282</v>
      </c>
      <c r="T30" s="42">
        <f t="shared" si="18"/>
        <v>282</v>
      </c>
      <c r="U30" s="4"/>
      <c r="V30" s="51">
        <f t="shared" si="19"/>
        <v>0</v>
      </c>
      <c r="W30" s="51">
        <f t="shared" si="3"/>
        <v>0</v>
      </c>
      <c r="X30" s="4"/>
      <c r="Y30" s="3"/>
      <c r="Z30" s="77">
        <f>IFERROR(VLOOKUP(B30,'[1]ACT NUM8.2'!$H$3:$L$128,2,FALSE),0)</f>
        <v>0</v>
      </c>
      <c r="AA30" s="77">
        <f>IFERROR(VLOOKUP(B30,'[1]ACT NUM8.2'!$H$3:$L$128,3,FALSE),0)</f>
        <v>0</v>
      </c>
      <c r="AB30" s="77">
        <f>IFERROR(VLOOKUP(B30,'[1]ACT NUM8.2'!$H$3:$L$128,4,FALSE),0)</f>
        <v>1</v>
      </c>
      <c r="AC30" s="77"/>
      <c r="AD30" s="77"/>
      <c r="AE30" s="77"/>
      <c r="AF30" s="77"/>
      <c r="AG30" s="77"/>
      <c r="AH30" s="77"/>
      <c r="AI30" s="77"/>
      <c r="AJ30" s="77"/>
      <c r="AK30" s="77"/>
      <c r="AL30" s="4">
        <f t="shared" si="4"/>
        <v>1</v>
      </c>
      <c r="AM30" s="77">
        <f>IFERROR(VLOOKUP(B30,'[1]ACT NUM8.2'!$AA$3:$AE$86,2,FALSE),0)</f>
        <v>0</v>
      </c>
      <c r="AN30" s="77">
        <f>IFERROR(VLOOKUP(B30,'[1]ACT NUM8.2'!$AA$3:$AE$86,3,FALSE),0)</f>
        <v>1</v>
      </c>
      <c r="AO30" s="77">
        <f>IFERROR(VLOOKUP(B30,'[1]ACT NUM8.2'!$AA$3:$AE$86,4,FALSE),0)</f>
        <v>0</v>
      </c>
      <c r="AP30" s="77"/>
      <c r="AQ30" s="77"/>
      <c r="AR30" s="77"/>
      <c r="AS30" s="77"/>
      <c r="AT30" s="77"/>
      <c r="AU30" s="77"/>
      <c r="AV30" s="77"/>
      <c r="AW30" s="77"/>
      <c r="AX30" s="77"/>
      <c r="AY30" s="4">
        <f t="shared" si="5"/>
        <v>1</v>
      </c>
    </row>
    <row r="31" spans="1:51" s="54" customFormat="1" ht="15" thickBot="1" x14ac:dyDescent="0.25">
      <c r="A31" s="1" t="s">
        <v>52</v>
      </c>
      <c r="B31" s="112" t="s">
        <v>57</v>
      </c>
      <c r="C31" s="53"/>
      <c r="D31" s="53"/>
      <c r="E31" s="77">
        <f>IFERROR(VLOOKUP(B31,'[1]NUM8.2'!$H$3:$L$156,2,FALSE),0)</f>
        <v>83</v>
      </c>
      <c r="F31" s="77">
        <f>IFERROR(VLOOKUP(B31,'[1]NUM8.2'!$H$3:$L$156,3,FALSE),0)</f>
        <v>190</v>
      </c>
      <c r="G31" s="77">
        <f>IFERROR(VLOOKUP(B31,'[1]NUM8.2'!$H$3:$L$156,4,FALSE),0)</f>
        <v>134</v>
      </c>
      <c r="H31" s="77"/>
      <c r="I31" s="77"/>
      <c r="J31" s="77"/>
      <c r="K31" s="77"/>
      <c r="L31" s="77"/>
      <c r="M31" s="77"/>
      <c r="N31" s="77"/>
      <c r="O31" s="77"/>
      <c r="P31" s="77"/>
      <c r="Q31" s="4">
        <f t="shared" si="17"/>
        <v>407</v>
      </c>
      <c r="R31" s="2"/>
      <c r="S31" s="4">
        <f>IFERROR(VLOOKUP(B31,'[2]DEN8.2'!$H$3:$K$162,3,FALSE),0)</f>
        <v>1407</v>
      </c>
      <c r="T31" s="42">
        <f t="shared" si="18"/>
        <v>1452</v>
      </c>
      <c r="U31" s="4"/>
      <c r="V31" s="51">
        <f t="shared" si="19"/>
        <v>0</v>
      </c>
      <c r="W31" s="51">
        <f t="shared" si="3"/>
        <v>0</v>
      </c>
      <c r="X31" s="4"/>
      <c r="Y31" s="3"/>
      <c r="Z31" s="77">
        <f>IFERROR(VLOOKUP(B31,'[1]ACT NUM8.2'!$H$3:$L$128,2,FALSE),0)</f>
        <v>10</v>
      </c>
      <c r="AA31" s="77">
        <f>IFERROR(VLOOKUP(B31,'[1]ACT NUM8.2'!$H$3:$L$128,3,FALSE),0)</f>
        <v>18</v>
      </c>
      <c r="AB31" s="77">
        <f>IFERROR(VLOOKUP(B31,'[1]ACT NUM8.2'!$H$3:$L$128,4,FALSE),0)</f>
        <v>25</v>
      </c>
      <c r="AC31" s="77"/>
      <c r="AD31" s="77"/>
      <c r="AE31" s="77"/>
      <c r="AF31" s="77"/>
      <c r="AG31" s="77"/>
      <c r="AH31" s="77"/>
      <c r="AI31" s="77"/>
      <c r="AJ31" s="77"/>
      <c r="AK31" s="77"/>
      <c r="AL31" s="4">
        <f t="shared" si="4"/>
        <v>53</v>
      </c>
      <c r="AM31" s="77">
        <f>IFERROR(VLOOKUP(B31,'[1]ACT NUM8.2'!$AA$3:$AE$86,2,FALSE),0)</f>
        <v>5</v>
      </c>
      <c r="AN31" s="77">
        <f>IFERROR(VLOOKUP(B31,'[1]ACT NUM8.2'!$AA$3:$AE$86,3,FALSE),0)</f>
        <v>3</v>
      </c>
      <c r="AO31" s="77">
        <f>IFERROR(VLOOKUP(B31,'[1]ACT NUM8.2'!$AA$3:$AE$86,4,FALSE),0)</f>
        <v>0</v>
      </c>
      <c r="AP31" s="77"/>
      <c r="AQ31" s="77"/>
      <c r="AR31" s="77"/>
      <c r="AS31" s="77"/>
      <c r="AT31" s="77"/>
      <c r="AU31" s="77"/>
      <c r="AV31" s="77"/>
      <c r="AW31" s="77"/>
      <c r="AX31" s="77"/>
      <c r="AY31" s="4">
        <f t="shared" si="5"/>
        <v>8</v>
      </c>
    </row>
    <row r="32" spans="1:51" s="54" customFormat="1" ht="15" thickBot="1" x14ac:dyDescent="0.25">
      <c r="A32" s="1" t="s">
        <v>52</v>
      </c>
      <c r="B32" s="112" t="s">
        <v>58</v>
      </c>
      <c r="C32" s="53"/>
      <c r="D32" s="53"/>
      <c r="E32" s="77">
        <f>IFERROR(VLOOKUP(B32,'[1]NUM8.2'!$H$3:$L$156,2,FALSE),0)</f>
        <v>0</v>
      </c>
      <c r="F32" s="77">
        <f>IFERROR(VLOOKUP(B32,'[1]NUM8.2'!$H$3:$L$156,3,FALSE),0)</f>
        <v>0</v>
      </c>
      <c r="G32" s="77">
        <f>IFERROR(VLOOKUP(B32,'[1]NUM8.2'!$H$3:$L$156,4,FALSE),0)</f>
        <v>0</v>
      </c>
      <c r="H32" s="77"/>
      <c r="I32" s="77"/>
      <c r="J32" s="77"/>
      <c r="K32" s="77"/>
      <c r="L32" s="77"/>
      <c r="M32" s="77"/>
      <c r="N32" s="77"/>
      <c r="O32" s="77"/>
      <c r="P32" s="77"/>
      <c r="Q32" s="4">
        <f t="shared" si="17"/>
        <v>0</v>
      </c>
      <c r="R32" s="2"/>
      <c r="S32" s="4">
        <f>IFERROR(VLOOKUP(B32,'[2]DEN8.2'!$H$3:$K$162,3,FALSE),0)</f>
        <v>7</v>
      </c>
      <c r="T32" s="42">
        <f t="shared" si="18"/>
        <v>7</v>
      </c>
      <c r="U32" s="4"/>
      <c r="V32" s="51">
        <f t="shared" si="19"/>
        <v>0</v>
      </c>
      <c r="W32" s="51">
        <f t="shared" si="3"/>
        <v>0</v>
      </c>
      <c r="X32" s="4"/>
      <c r="Y32" s="3"/>
      <c r="Z32" s="77">
        <f>IFERROR(VLOOKUP(B32,'[1]ACT NUM8.2'!$H$3:$L$128,2,FALSE),0)</f>
        <v>0</v>
      </c>
      <c r="AA32" s="77">
        <f>IFERROR(VLOOKUP(B32,'[1]ACT NUM8.2'!$H$3:$L$128,3,FALSE),0)</f>
        <v>0</v>
      </c>
      <c r="AB32" s="77">
        <f>IFERROR(VLOOKUP(B32,'[1]ACT NUM8.2'!$H$3:$L$128,4,FALSE),0)</f>
        <v>0</v>
      </c>
      <c r="AC32" s="77"/>
      <c r="AD32" s="77"/>
      <c r="AE32" s="77"/>
      <c r="AF32" s="77"/>
      <c r="AG32" s="77"/>
      <c r="AH32" s="77"/>
      <c r="AI32" s="77"/>
      <c r="AJ32" s="77"/>
      <c r="AK32" s="77"/>
      <c r="AL32" s="4">
        <f t="shared" si="4"/>
        <v>0</v>
      </c>
      <c r="AM32" s="77">
        <f>IFERROR(VLOOKUP(B32,'[1]ACT NUM8.2'!$AA$3:$AE$86,2,FALSE),0)</f>
        <v>0</v>
      </c>
      <c r="AN32" s="77">
        <f>IFERROR(VLOOKUP(B32,'[1]ACT NUM8.2'!$AA$3:$AE$86,3,FALSE),0)</f>
        <v>0</v>
      </c>
      <c r="AO32" s="77">
        <f>IFERROR(VLOOKUP(B32,'[1]ACT NUM8.2'!$AA$3:$AE$86,4,FALSE),0)</f>
        <v>0</v>
      </c>
      <c r="AP32" s="77"/>
      <c r="AQ32" s="77"/>
      <c r="AR32" s="77"/>
      <c r="AS32" s="77"/>
      <c r="AT32" s="77"/>
      <c r="AU32" s="77"/>
      <c r="AV32" s="77"/>
      <c r="AW32" s="77"/>
      <c r="AX32" s="77"/>
      <c r="AY32" s="4">
        <f t="shared" si="5"/>
        <v>0</v>
      </c>
    </row>
    <row r="33" spans="1:51" s="54" customFormat="1" ht="15" thickBot="1" x14ac:dyDescent="0.25">
      <c r="A33" s="1" t="s">
        <v>52</v>
      </c>
      <c r="B33" s="112" t="s">
        <v>59</v>
      </c>
      <c r="C33" s="53"/>
      <c r="D33" s="53"/>
      <c r="E33" s="77">
        <f>IFERROR(VLOOKUP(B33,'[1]NUM8.2'!$H$3:$L$156,2,FALSE),0)</f>
        <v>1</v>
      </c>
      <c r="F33" s="77">
        <f>IFERROR(VLOOKUP(B33,'[1]NUM8.2'!$H$3:$L$156,3,FALSE),0)</f>
        <v>3</v>
      </c>
      <c r="G33" s="77">
        <f>IFERROR(VLOOKUP(B33,'[1]NUM8.2'!$H$3:$L$156,4,FALSE),0)</f>
        <v>2</v>
      </c>
      <c r="H33" s="77"/>
      <c r="I33" s="77"/>
      <c r="J33" s="77"/>
      <c r="K33" s="77"/>
      <c r="L33" s="77"/>
      <c r="M33" s="77"/>
      <c r="N33" s="77"/>
      <c r="O33" s="77"/>
      <c r="P33" s="77"/>
      <c r="Q33" s="4">
        <f t="shared" si="17"/>
        <v>6</v>
      </c>
      <c r="R33" s="2"/>
      <c r="S33" s="4">
        <f>IFERROR(VLOOKUP(B33,'[2]DEN8.2'!$H$3:$K$162,3,FALSE),0)</f>
        <v>93</v>
      </c>
      <c r="T33" s="42">
        <f t="shared" si="18"/>
        <v>95</v>
      </c>
      <c r="U33" s="4"/>
      <c r="V33" s="51">
        <f t="shared" si="19"/>
        <v>0</v>
      </c>
      <c r="W33" s="51">
        <f t="shared" si="3"/>
        <v>0</v>
      </c>
      <c r="X33" s="4"/>
      <c r="Y33" s="3"/>
      <c r="Z33" s="77">
        <f>IFERROR(VLOOKUP(B33,'[1]ACT NUM8.2'!$H$3:$L$128,2,FALSE),0)</f>
        <v>1</v>
      </c>
      <c r="AA33" s="77">
        <f>IFERROR(VLOOKUP(B33,'[1]ACT NUM8.2'!$H$3:$L$128,3,FALSE),0)</f>
        <v>1</v>
      </c>
      <c r="AB33" s="77">
        <f>IFERROR(VLOOKUP(B33,'[1]ACT NUM8.2'!$H$3:$L$128,4,FALSE),0)</f>
        <v>0</v>
      </c>
      <c r="AC33" s="77"/>
      <c r="AD33" s="77"/>
      <c r="AE33" s="77"/>
      <c r="AF33" s="77"/>
      <c r="AG33" s="77"/>
      <c r="AH33" s="77"/>
      <c r="AI33" s="77"/>
      <c r="AJ33" s="77"/>
      <c r="AK33" s="77"/>
      <c r="AL33" s="4">
        <f t="shared" si="4"/>
        <v>2</v>
      </c>
      <c r="AM33" s="77">
        <f>IFERROR(VLOOKUP(B33,'[1]ACT NUM8.2'!$AA$3:$AE$86,2,FALSE),0)</f>
        <v>0</v>
      </c>
      <c r="AN33" s="77">
        <f>IFERROR(VLOOKUP(B33,'[1]ACT NUM8.2'!$AA$3:$AE$86,3,FALSE),0)</f>
        <v>0</v>
      </c>
      <c r="AO33" s="77">
        <f>IFERROR(VLOOKUP(B33,'[1]ACT NUM8.2'!$AA$3:$AE$86,4,FALSE),0)</f>
        <v>0</v>
      </c>
      <c r="AP33" s="77"/>
      <c r="AQ33" s="77"/>
      <c r="AR33" s="77"/>
      <c r="AS33" s="77"/>
      <c r="AT33" s="77"/>
      <c r="AU33" s="77"/>
      <c r="AV33" s="77"/>
      <c r="AW33" s="77"/>
      <c r="AX33" s="77"/>
      <c r="AY33" s="4">
        <f t="shared" si="5"/>
        <v>0</v>
      </c>
    </row>
    <row r="34" spans="1:51" s="54" customFormat="1" ht="15" thickBot="1" x14ac:dyDescent="0.25">
      <c r="A34" s="1" t="s">
        <v>52</v>
      </c>
      <c r="B34" s="112" t="s">
        <v>60</v>
      </c>
      <c r="C34" s="53"/>
      <c r="D34" s="53"/>
      <c r="E34" s="77">
        <f>IFERROR(VLOOKUP(B34,'[1]NUM8.2'!$H$3:$L$156,2,FALSE),0)</f>
        <v>9</v>
      </c>
      <c r="F34" s="77">
        <f>IFERROR(VLOOKUP(B34,'[1]NUM8.2'!$H$3:$L$156,3,FALSE),0)</f>
        <v>5</v>
      </c>
      <c r="G34" s="77">
        <f>IFERROR(VLOOKUP(B34,'[1]NUM8.2'!$H$3:$L$156,4,FALSE),0)</f>
        <v>25</v>
      </c>
      <c r="H34" s="77"/>
      <c r="I34" s="77"/>
      <c r="J34" s="77"/>
      <c r="K34" s="77"/>
      <c r="L34" s="77"/>
      <c r="M34" s="77"/>
      <c r="N34" s="77"/>
      <c r="O34" s="77"/>
      <c r="P34" s="77"/>
      <c r="Q34" s="4">
        <f t="shared" si="17"/>
        <v>39</v>
      </c>
      <c r="R34" s="2"/>
      <c r="S34" s="4">
        <f>IFERROR(VLOOKUP(B34,'[2]DEN8.2'!$H$3:$K$162,3,FALSE),0)</f>
        <v>352</v>
      </c>
      <c r="T34" s="42">
        <f t="shared" si="18"/>
        <v>359</v>
      </c>
      <c r="U34" s="4"/>
      <c r="V34" s="51">
        <f t="shared" si="19"/>
        <v>0</v>
      </c>
      <c r="W34" s="51">
        <f t="shared" si="3"/>
        <v>0</v>
      </c>
      <c r="X34" s="4"/>
      <c r="Y34" s="3"/>
      <c r="Z34" s="77">
        <f>IFERROR(VLOOKUP(B34,'[1]ACT NUM8.2'!$H$3:$L$128,2,FALSE),0)</f>
        <v>6</v>
      </c>
      <c r="AA34" s="77">
        <f>IFERROR(VLOOKUP(B34,'[1]ACT NUM8.2'!$H$3:$L$128,3,FALSE),0)</f>
        <v>4</v>
      </c>
      <c r="AB34" s="77">
        <f>IFERROR(VLOOKUP(B34,'[1]ACT NUM8.2'!$H$3:$L$128,4,FALSE),0)</f>
        <v>6</v>
      </c>
      <c r="AC34" s="77"/>
      <c r="AD34" s="77"/>
      <c r="AE34" s="77"/>
      <c r="AF34" s="77"/>
      <c r="AG34" s="77"/>
      <c r="AH34" s="77"/>
      <c r="AI34" s="77"/>
      <c r="AJ34" s="77"/>
      <c r="AK34" s="77"/>
      <c r="AL34" s="4">
        <f t="shared" si="4"/>
        <v>16</v>
      </c>
      <c r="AM34" s="77">
        <f>IFERROR(VLOOKUP(B34,'[1]ACT NUM8.2'!$AA$3:$AE$86,2,FALSE),0)</f>
        <v>3</v>
      </c>
      <c r="AN34" s="77">
        <f>IFERROR(VLOOKUP(B34,'[1]ACT NUM8.2'!$AA$3:$AE$86,3,FALSE),0)</f>
        <v>1</v>
      </c>
      <c r="AO34" s="77">
        <f>IFERROR(VLOOKUP(B34,'[1]ACT NUM8.2'!$AA$3:$AE$86,4,FALSE),0)</f>
        <v>5</v>
      </c>
      <c r="AP34" s="77"/>
      <c r="AQ34" s="77"/>
      <c r="AR34" s="77"/>
      <c r="AS34" s="77"/>
      <c r="AT34" s="77"/>
      <c r="AU34" s="77"/>
      <c r="AV34" s="77"/>
      <c r="AW34" s="77"/>
      <c r="AX34" s="77"/>
      <c r="AY34" s="4">
        <f t="shared" si="5"/>
        <v>9</v>
      </c>
    </row>
    <row r="35" spans="1:51" s="54" customFormat="1" ht="15" thickBot="1" x14ac:dyDescent="0.25">
      <c r="A35" s="1" t="s">
        <v>52</v>
      </c>
      <c r="B35" s="112" t="s">
        <v>61</v>
      </c>
      <c r="C35" s="53"/>
      <c r="D35" s="53"/>
      <c r="E35" s="77">
        <f>IFERROR(VLOOKUP(B35,'[1]NUM8.2'!$H$3:$L$156,2,FALSE),0)</f>
        <v>5</v>
      </c>
      <c r="F35" s="77">
        <f>IFERROR(VLOOKUP(B35,'[1]NUM8.2'!$H$3:$L$156,3,FALSE),0)</f>
        <v>1</v>
      </c>
      <c r="G35" s="77">
        <f>IFERROR(VLOOKUP(B35,'[1]NUM8.2'!$H$3:$L$156,4,FALSE),0)</f>
        <v>6</v>
      </c>
      <c r="H35" s="77"/>
      <c r="I35" s="77"/>
      <c r="J35" s="77"/>
      <c r="K35" s="77"/>
      <c r="L35" s="77"/>
      <c r="M35" s="77"/>
      <c r="N35" s="77"/>
      <c r="O35" s="77"/>
      <c r="P35" s="77"/>
      <c r="Q35" s="4">
        <f t="shared" si="17"/>
        <v>12</v>
      </c>
      <c r="R35" s="2"/>
      <c r="S35" s="4">
        <f>IFERROR(VLOOKUP(B35,'[2]DEN8.2'!$H$3:$K$162,3,FALSE),0)</f>
        <v>22</v>
      </c>
      <c r="T35" s="42">
        <f t="shared" si="18"/>
        <v>22</v>
      </c>
      <c r="U35" s="4"/>
      <c r="V35" s="51">
        <f t="shared" si="19"/>
        <v>0</v>
      </c>
      <c r="W35" s="51">
        <f t="shared" si="3"/>
        <v>0</v>
      </c>
      <c r="X35" s="4"/>
      <c r="Y35" s="3"/>
      <c r="Z35" s="77">
        <f>IFERROR(VLOOKUP(B35,'[1]ACT NUM8.2'!$H$3:$L$128,2,FALSE),0)</f>
        <v>0</v>
      </c>
      <c r="AA35" s="77">
        <f>IFERROR(VLOOKUP(B35,'[1]ACT NUM8.2'!$H$3:$L$128,3,FALSE),0)</f>
        <v>0</v>
      </c>
      <c r="AB35" s="77">
        <f>IFERROR(VLOOKUP(B35,'[1]ACT NUM8.2'!$H$3:$L$128,4,FALSE),0)</f>
        <v>0</v>
      </c>
      <c r="AC35" s="77"/>
      <c r="AD35" s="77"/>
      <c r="AE35" s="77"/>
      <c r="AF35" s="77"/>
      <c r="AG35" s="77"/>
      <c r="AH35" s="77"/>
      <c r="AI35" s="77"/>
      <c r="AJ35" s="77"/>
      <c r="AK35" s="77"/>
      <c r="AL35" s="4">
        <f t="shared" si="4"/>
        <v>0</v>
      </c>
      <c r="AM35" s="77">
        <f>IFERROR(VLOOKUP(B35,'[1]ACT NUM8.2'!$AA$3:$AE$86,2,FALSE),0)</f>
        <v>0</v>
      </c>
      <c r="AN35" s="77">
        <f>IFERROR(VLOOKUP(B35,'[1]ACT NUM8.2'!$AA$3:$AE$86,3,FALSE),0)</f>
        <v>0</v>
      </c>
      <c r="AO35" s="77">
        <f>IFERROR(VLOOKUP(B35,'[1]ACT NUM8.2'!$AA$3:$AE$86,4,FALSE),0)</f>
        <v>0</v>
      </c>
      <c r="AP35" s="77"/>
      <c r="AQ35" s="77"/>
      <c r="AR35" s="77"/>
      <c r="AS35" s="77"/>
      <c r="AT35" s="77"/>
      <c r="AU35" s="77"/>
      <c r="AV35" s="77"/>
      <c r="AW35" s="77"/>
      <c r="AX35" s="77"/>
      <c r="AY35" s="4">
        <f t="shared" si="5"/>
        <v>0</v>
      </c>
    </row>
    <row r="36" spans="1:51" s="54" customFormat="1" ht="15" thickBot="1" x14ac:dyDescent="0.25">
      <c r="A36" s="1" t="s">
        <v>52</v>
      </c>
      <c r="B36" s="112" t="s">
        <v>62</v>
      </c>
      <c r="C36" s="53"/>
      <c r="D36" s="53"/>
      <c r="E36" s="77">
        <f>IFERROR(VLOOKUP(B36,'[1]NUM8.2'!$H$3:$L$156,2,FALSE),0)</f>
        <v>5</v>
      </c>
      <c r="F36" s="77">
        <f>IFERROR(VLOOKUP(B36,'[1]NUM8.2'!$H$3:$L$156,3,FALSE),0)</f>
        <v>4</v>
      </c>
      <c r="G36" s="77">
        <f>IFERROR(VLOOKUP(B36,'[1]NUM8.2'!$H$3:$L$156,4,FALSE),0)</f>
        <v>6</v>
      </c>
      <c r="H36" s="77"/>
      <c r="I36" s="77"/>
      <c r="J36" s="77"/>
      <c r="K36" s="77"/>
      <c r="L36" s="77"/>
      <c r="M36" s="77"/>
      <c r="N36" s="77"/>
      <c r="O36" s="77"/>
      <c r="P36" s="77"/>
      <c r="Q36" s="4">
        <f>SUM(E36:P36)</f>
        <v>15</v>
      </c>
      <c r="R36" s="2"/>
      <c r="S36" s="4">
        <f>IFERROR(VLOOKUP(B36,'[2]DEN8.2'!$H$3:$K$162,3,FALSE),0)</f>
        <v>121</v>
      </c>
      <c r="T36" s="42">
        <f t="shared" si="18"/>
        <v>128</v>
      </c>
      <c r="U36" s="4"/>
      <c r="V36" s="51">
        <f t="shared" si="19"/>
        <v>0</v>
      </c>
      <c r="W36" s="51">
        <f t="shared" si="3"/>
        <v>0</v>
      </c>
      <c r="X36" s="4"/>
      <c r="Y36" s="3"/>
      <c r="Z36" s="77">
        <f>IFERROR(VLOOKUP(B36,'[1]ACT NUM8.2'!$H$3:$L$128,2,FALSE),0)</f>
        <v>3</v>
      </c>
      <c r="AA36" s="77">
        <f>IFERROR(VLOOKUP(B36,'[1]ACT NUM8.2'!$H$3:$L$128,3,FALSE),0)</f>
        <v>1</v>
      </c>
      <c r="AB36" s="77">
        <f>IFERROR(VLOOKUP(B36,'[1]ACT NUM8.2'!$H$3:$L$128,4,FALSE),0)</f>
        <v>3</v>
      </c>
      <c r="AC36" s="77"/>
      <c r="AD36" s="77"/>
      <c r="AE36" s="77"/>
      <c r="AF36" s="77"/>
      <c r="AG36" s="77"/>
      <c r="AH36" s="77"/>
      <c r="AI36" s="77"/>
      <c r="AJ36" s="77"/>
      <c r="AK36" s="77"/>
      <c r="AL36" s="4">
        <f>SUM(Z36:AK36)</f>
        <v>7</v>
      </c>
      <c r="AM36" s="77">
        <f>IFERROR(VLOOKUP(B36,'[1]ACT NUM8.2'!$AA$3:$AE$86,2,FALSE),0)</f>
        <v>0</v>
      </c>
      <c r="AN36" s="77">
        <f>IFERROR(VLOOKUP(B36,'[1]ACT NUM8.2'!$AA$3:$AE$86,3,FALSE),0)</f>
        <v>0</v>
      </c>
      <c r="AO36" s="77">
        <f>IFERROR(VLOOKUP(B36,'[1]ACT NUM8.2'!$AA$3:$AE$86,4,FALSE),0)</f>
        <v>0</v>
      </c>
      <c r="AP36" s="77"/>
      <c r="AQ36" s="77"/>
      <c r="AR36" s="77"/>
      <c r="AS36" s="77"/>
      <c r="AT36" s="77"/>
      <c r="AU36" s="77"/>
      <c r="AV36" s="77"/>
      <c r="AW36" s="77"/>
      <c r="AX36" s="77"/>
      <c r="AY36" s="4">
        <f t="shared" si="5"/>
        <v>0</v>
      </c>
    </row>
    <row r="37" spans="1:51" s="54" customFormat="1" ht="15" thickBot="1" x14ac:dyDescent="0.25">
      <c r="A37" s="1" t="s">
        <v>52</v>
      </c>
      <c r="B37" s="112" t="s">
        <v>341</v>
      </c>
      <c r="C37" s="53"/>
      <c r="D37" s="53"/>
      <c r="E37" s="77">
        <f>IFERROR(VLOOKUP(B37,'[1]NUM8.2'!$H$3:$L$156,2,FALSE),0)</f>
        <v>0</v>
      </c>
      <c r="F37" s="77">
        <f>IFERROR(VLOOKUP(B37,'[1]NUM8.2'!$H$3:$L$156,3,FALSE),0)</f>
        <v>0</v>
      </c>
      <c r="G37" s="77">
        <f>IFERROR(VLOOKUP(B37,'[1]NUM8.2'!$H$3:$L$156,4,FALSE),0)</f>
        <v>0</v>
      </c>
      <c r="H37" s="77"/>
      <c r="I37" s="77"/>
      <c r="J37" s="77"/>
      <c r="K37" s="77"/>
      <c r="L37" s="77"/>
      <c r="M37" s="77"/>
      <c r="N37" s="77"/>
      <c r="O37" s="77"/>
      <c r="P37" s="77"/>
      <c r="Q37" s="4">
        <f>SUM(E37:P37)</f>
        <v>0</v>
      </c>
      <c r="R37" s="2"/>
      <c r="S37" s="4">
        <f>IFERROR(VLOOKUP(B37,'[2]DEN8.2'!$H$3:$K$162,3,FALSE),0)</f>
        <v>174</v>
      </c>
      <c r="T37" s="42">
        <f t="shared" si="18"/>
        <v>181</v>
      </c>
      <c r="U37" s="4"/>
      <c r="V37" s="51">
        <f t="shared" si="19"/>
        <v>0</v>
      </c>
      <c r="W37" s="51">
        <f t="shared" si="3"/>
        <v>0</v>
      </c>
      <c r="X37" s="4"/>
      <c r="Y37" s="3"/>
      <c r="Z37" s="77">
        <f>IFERROR(VLOOKUP(B37,'[1]ACT NUM8.2'!$H$3:$L$128,2,FALSE),0)</f>
        <v>4</v>
      </c>
      <c r="AA37" s="77">
        <f>IFERROR(VLOOKUP(B37,'[1]ACT NUM8.2'!$H$3:$L$128,3,FALSE),0)</f>
        <v>0</v>
      </c>
      <c r="AB37" s="77">
        <f>IFERROR(VLOOKUP(B37,'[1]ACT NUM8.2'!$H$3:$L$128,4,FALSE),0)</f>
        <v>3</v>
      </c>
      <c r="AC37" s="77"/>
      <c r="AD37" s="77"/>
      <c r="AE37" s="77"/>
      <c r="AF37" s="77"/>
      <c r="AG37" s="77"/>
      <c r="AH37" s="77"/>
      <c r="AI37" s="77"/>
      <c r="AJ37" s="77"/>
      <c r="AK37" s="77"/>
      <c r="AL37" s="4">
        <f>SUM(Z37:AK37)</f>
        <v>7</v>
      </c>
      <c r="AM37" s="77">
        <f>IFERROR(VLOOKUP(B37,'[1]ACT NUM8.2'!$AA$3:$AE$86,2,FALSE),0)</f>
        <v>0</v>
      </c>
      <c r="AN37" s="77">
        <f>IFERROR(VLOOKUP(B37,'[1]ACT NUM8.2'!$AA$3:$AE$86,3,FALSE),0)</f>
        <v>0</v>
      </c>
      <c r="AO37" s="77">
        <f>IFERROR(VLOOKUP(B37,'[1]ACT NUM8.2'!$AA$3:$AE$86,4,FALSE),0)</f>
        <v>0</v>
      </c>
      <c r="AP37" s="77"/>
      <c r="AQ37" s="77"/>
      <c r="AR37" s="77"/>
      <c r="AS37" s="77"/>
      <c r="AT37" s="77"/>
      <c r="AU37" s="77"/>
      <c r="AV37" s="77"/>
      <c r="AW37" s="77"/>
      <c r="AX37" s="77"/>
      <c r="AY37" s="4">
        <f>SUM(AM37:AX37)</f>
        <v>0</v>
      </c>
    </row>
    <row r="38" spans="1:51" s="54" customFormat="1" ht="15" thickBot="1" x14ac:dyDescent="0.25">
      <c r="A38" s="308" t="s">
        <v>174</v>
      </c>
      <c r="B38" s="309"/>
      <c r="C38" s="181">
        <f>+D38/Metas!M8</f>
        <v>0.28428104337703253</v>
      </c>
      <c r="D38" s="14">
        <f>+Q38/R38</f>
        <v>7.820571503302165E-2</v>
      </c>
      <c r="E38" s="9">
        <f>SUM(E27:E37)</f>
        <v>305</v>
      </c>
      <c r="F38" s="9">
        <f t="shared" ref="F38:Q38" si="20">SUM(F27:F37)</f>
        <v>476</v>
      </c>
      <c r="G38" s="9">
        <f t="shared" si="20"/>
        <v>415</v>
      </c>
      <c r="H38" s="9">
        <f t="shared" si="20"/>
        <v>0</v>
      </c>
      <c r="I38" s="9">
        <f t="shared" ref="I38:J38" si="21">SUM(I27:I37)</f>
        <v>0</v>
      </c>
      <c r="J38" s="9">
        <f t="shared" si="21"/>
        <v>0</v>
      </c>
      <c r="K38" s="9">
        <f t="shared" ref="K38:L38" si="22">SUM(K27:K37)</f>
        <v>0</v>
      </c>
      <c r="L38" s="9">
        <f t="shared" si="22"/>
        <v>0</v>
      </c>
      <c r="M38" s="9">
        <f t="shared" ref="M38:N38" si="23">SUM(M27:M37)</f>
        <v>0</v>
      </c>
      <c r="N38" s="9">
        <f t="shared" si="23"/>
        <v>0</v>
      </c>
      <c r="O38" s="9">
        <f t="shared" ref="O38:P38" si="24">SUM(O27:O37)</f>
        <v>0</v>
      </c>
      <c r="P38" s="9">
        <f t="shared" si="24"/>
        <v>0</v>
      </c>
      <c r="Q38" s="9">
        <f t="shared" si="20"/>
        <v>1196</v>
      </c>
      <c r="R38" s="10">
        <f>+Y38-S38</f>
        <v>15293</v>
      </c>
      <c r="S38" s="9">
        <f>SUM(S27:S37)</f>
        <v>7907</v>
      </c>
      <c r="T38" s="9">
        <f t="shared" ref="T38:W38" si="25">SUM(T27:T37)</f>
        <v>8175</v>
      </c>
      <c r="U38" s="9">
        <f t="shared" si="25"/>
        <v>0</v>
      </c>
      <c r="V38" s="9">
        <f t="shared" si="25"/>
        <v>0</v>
      </c>
      <c r="W38" s="8">
        <f t="shared" si="25"/>
        <v>0</v>
      </c>
      <c r="X38" s="9">
        <f t="shared" ref="X38" si="26">SUM(X27:X37)</f>
        <v>0</v>
      </c>
      <c r="Y38" s="11">
        <v>23200</v>
      </c>
      <c r="Z38" s="8">
        <f>SUM(Z27:Z37)</f>
        <v>70</v>
      </c>
      <c r="AA38" s="8">
        <f t="shared" ref="AA38:AY38" si="27">SUM(AA27:AA37)</f>
        <v>88</v>
      </c>
      <c r="AB38" s="8">
        <f t="shared" si="27"/>
        <v>144</v>
      </c>
      <c r="AC38" s="8">
        <f t="shared" si="27"/>
        <v>0</v>
      </c>
      <c r="AD38" s="8">
        <f t="shared" ref="AD38" si="28">SUM(AD27:AD37)</f>
        <v>0</v>
      </c>
      <c r="AE38" s="8">
        <f t="shared" si="27"/>
        <v>0</v>
      </c>
      <c r="AF38" s="8">
        <f t="shared" si="27"/>
        <v>0</v>
      </c>
      <c r="AG38" s="8">
        <f t="shared" ref="AG38:AH38" si="29">SUM(AG27:AG37)</f>
        <v>0</v>
      </c>
      <c r="AH38" s="8">
        <f t="shared" si="29"/>
        <v>0</v>
      </c>
      <c r="AI38" s="8">
        <f t="shared" ref="AI38:AK38" si="30">SUM(AI27:AI37)</f>
        <v>0</v>
      </c>
      <c r="AJ38" s="8">
        <f t="shared" si="30"/>
        <v>0</v>
      </c>
      <c r="AK38" s="8">
        <f t="shared" si="30"/>
        <v>0</v>
      </c>
      <c r="AL38" s="8">
        <f t="shared" si="27"/>
        <v>302</v>
      </c>
      <c r="AM38" s="8">
        <f t="shared" si="27"/>
        <v>15</v>
      </c>
      <c r="AN38" s="8">
        <f t="shared" si="27"/>
        <v>9</v>
      </c>
      <c r="AO38" s="8">
        <f t="shared" si="27"/>
        <v>10</v>
      </c>
      <c r="AP38" s="8">
        <f t="shared" si="27"/>
        <v>0</v>
      </c>
      <c r="AQ38" s="8">
        <f t="shared" ref="AQ38" si="31">SUM(AQ27:AQ37)</f>
        <v>0</v>
      </c>
      <c r="AR38" s="8">
        <f t="shared" si="27"/>
        <v>0</v>
      </c>
      <c r="AS38" s="8">
        <f t="shared" si="27"/>
        <v>0</v>
      </c>
      <c r="AT38" s="8">
        <f t="shared" ref="AT38:AU38" si="32">SUM(AT27:AT37)</f>
        <v>0</v>
      </c>
      <c r="AU38" s="8">
        <f t="shared" si="32"/>
        <v>0</v>
      </c>
      <c r="AV38" s="8">
        <f t="shared" ref="AV38:AX38" si="33">SUM(AV27:AV37)</f>
        <v>0</v>
      </c>
      <c r="AW38" s="8">
        <f t="shared" si="33"/>
        <v>0</v>
      </c>
      <c r="AX38" s="8">
        <f t="shared" si="33"/>
        <v>0</v>
      </c>
      <c r="AY38" s="8">
        <f t="shared" si="27"/>
        <v>34</v>
      </c>
    </row>
    <row r="39" spans="1:51" s="54" customFormat="1" ht="15" thickBot="1" x14ac:dyDescent="0.25">
      <c r="A39" s="1" t="s">
        <v>73</v>
      </c>
      <c r="B39" s="112" t="s">
        <v>63</v>
      </c>
      <c r="C39" s="53"/>
      <c r="D39" s="53"/>
      <c r="E39" s="77">
        <f>IFERROR(VLOOKUP(B39,'[1]NUM8.2'!$H$3:$L$156,2,FALSE),0)</f>
        <v>0</v>
      </c>
      <c r="F39" s="77">
        <f>IFERROR(VLOOKUP(B39,'[1]NUM8.2'!$H$3:$L$156,3,FALSE),0)</f>
        <v>2</v>
      </c>
      <c r="G39" s="77">
        <f>IFERROR(VLOOKUP(B39,'[1]NUM8.2'!$H$3:$L$156,4,FALSE),0)</f>
        <v>2</v>
      </c>
      <c r="H39" s="77"/>
      <c r="I39" s="77"/>
      <c r="J39" s="77"/>
      <c r="K39" s="77"/>
      <c r="L39" s="77"/>
      <c r="M39" s="77"/>
      <c r="N39" s="77"/>
      <c r="O39" s="77"/>
      <c r="P39" s="77"/>
      <c r="Q39" s="4">
        <f t="shared" ref="Q39:Q48" si="34">SUM(E39:P39)</f>
        <v>4</v>
      </c>
      <c r="R39" s="2"/>
      <c r="S39" s="4">
        <f>IFERROR(VLOOKUP(B39,'[2]DEN8.2'!$H$3:$K$162,3,FALSE),0)</f>
        <v>79</v>
      </c>
      <c r="T39" s="42">
        <f t="shared" ref="T39:T48" si="35">+S39+(Z39+AA39+AB39+AC39)-(AM39+AN39+AO39+AP39)</f>
        <v>79</v>
      </c>
      <c r="U39" s="4"/>
      <c r="V39" s="51">
        <f t="shared" ref="V39:V48" si="36">+U39+(AF39)-(AS39)</f>
        <v>0</v>
      </c>
      <c r="W39" s="51">
        <f t="shared" si="3"/>
        <v>0</v>
      </c>
      <c r="X39" s="4"/>
      <c r="Y39" s="3"/>
      <c r="Z39" s="77">
        <f>IFERROR(VLOOKUP(B39,'[1]ACT NUM8.2'!$H$3:$L$128,2,FALSE),0)</f>
        <v>0</v>
      </c>
      <c r="AA39" s="77">
        <f>IFERROR(VLOOKUP(B39,'[1]ACT NUM8.2'!$H$3:$L$128,3,FALSE),0)</f>
        <v>0</v>
      </c>
      <c r="AB39" s="77">
        <f>IFERROR(VLOOKUP(B39,'[1]ACT NUM8.2'!$H$3:$L$128,4,FALSE),0)</f>
        <v>0</v>
      </c>
      <c r="AC39" s="77"/>
      <c r="AD39" s="77"/>
      <c r="AE39" s="77"/>
      <c r="AF39" s="77"/>
      <c r="AG39" s="77"/>
      <c r="AH39" s="77"/>
      <c r="AI39" s="77"/>
      <c r="AJ39" s="77"/>
      <c r="AK39" s="77"/>
      <c r="AL39" s="4">
        <f t="shared" si="4"/>
        <v>0</v>
      </c>
      <c r="AM39" s="77">
        <f>IFERROR(VLOOKUP(B39,'[1]ACT NUM8.2'!$AA$3:$AE$86,2,FALSE),0)</f>
        <v>0</v>
      </c>
      <c r="AN39" s="77">
        <f>IFERROR(VLOOKUP(B39,'[1]ACT NUM8.2'!$AA$3:$AE$86,3,FALSE),0)</f>
        <v>0</v>
      </c>
      <c r="AO39" s="77">
        <f>IFERROR(VLOOKUP(B39,'[1]ACT NUM8.2'!$AA$3:$AE$86,4,FALSE),0)</f>
        <v>0</v>
      </c>
      <c r="AP39" s="77"/>
      <c r="AQ39" s="77"/>
      <c r="AR39" s="77"/>
      <c r="AS39" s="77"/>
      <c r="AT39" s="77"/>
      <c r="AU39" s="77"/>
      <c r="AV39" s="77"/>
      <c r="AW39" s="77"/>
      <c r="AX39" s="77"/>
      <c r="AY39" s="4">
        <f t="shared" si="5"/>
        <v>0</v>
      </c>
    </row>
    <row r="40" spans="1:51" s="54" customFormat="1" ht="15" thickBot="1" x14ac:dyDescent="0.25">
      <c r="A40" s="1" t="s">
        <v>73</v>
      </c>
      <c r="B40" s="112" t="s">
        <v>64</v>
      </c>
      <c r="C40" s="53"/>
      <c r="D40" s="53"/>
      <c r="E40" s="77">
        <f>IFERROR(VLOOKUP(B40,'[1]NUM8.2'!$H$3:$L$156,2,FALSE),0)</f>
        <v>0</v>
      </c>
      <c r="F40" s="77">
        <f>IFERROR(VLOOKUP(B40,'[1]NUM8.2'!$H$3:$L$156,3,FALSE),0)</f>
        <v>2</v>
      </c>
      <c r="G40" s="77">
        <f>IFERROR(VLOOKUP(B40,'[1]NUM8.2'!$H$3:$L$156,4,FALSE),0)</f>
        <v>2</v>
      </c>
      <c r="H40" s="77"/>
      <c r="I40" s="77"/>
      <c r="J40" s="77"/>
      <c r="K40" s="77"/>
      <c r="L40" s="77"/>
      <c r="M40" s="77"/>
      <c r="N40" s="77"/>
      <c r="O40" s="77"/>
      <c r="P40" s="77"/>
      <c r="Q40" s="4">
        <f t="shared" si="34"/>
        <v>4</v>
      </c>
      <c r="R40" s="2"/>
      <c r="S40" s="4">
        <f>IFERROR(VLOOKUP(B40,'[2]DEN8.2'!$H$3:$K$162,3,FALSE),0)</f>
        <v>37</v>
      </c>
      <c r="T40" s="42">
        <f t="shared" si="35"/>
        <v>38</v>
      </c>
      <c r="U40" s="4"/>
      <c r="V40" s="51">
        <f t="shared" si="36"/>
        <v>0</v>
      </c>
      <c r="W40" s="51">
        <f t="shared" si="3"/>
        <v>0</v>
      </c>
      <c r="X40" s="4"/>
      <c r="Y40" s="3"/>
      <c r="Z40" s="77">
        <f>IFERROR(VLOOKUP(B40,'[1]ACT NUM8.2'!$H$3:$L$128,2,FALSE),0)</f>
        <v>0</v>
      </c>
      <c r="AA40" s="77">
        <f>IFERROR(VLOOKUP(B40,'[1]ACT NUM8.2'!$H$3:$L$128,3,FALSE),0)</f>
        <v>0</v>
      </c>
      <c r="AB40" s="77">
        <f>IFERROR(VLOOKUP(B40,'[1]ACT NUM8.2'!$H$3:$L$128,4,FALSE),0)</f>
        <v>1</v>
      </c>
      <c r="AC40" s="77"/>
      <c r="AD40" s="77"/>
      <c r="AE40" s="77"/>
      <c r="AF40" s="77"/>
      <c r="AG40" s="77"/>
      <c r="AH40" s="77"/>
      <c r="AI40" s="77"/>
      <c r="AJ40" s="77"/>
      <c r="AK40" s="77"/>
      <c r="AL40" s="4">
        <f t="shared" si="4"/>
        <v>1</v>
      </c>
      <c r="AM40" s="77">
        <f>IFERROR(VLOOKUP(B40,'[1]ACT NUM8.2'!$AA$3:$AE$86,2,FALSE),0)</f>
        <v>0</v>
      </c>
      <c r="AN40" s="77">
        <f>IFERROR(VLOOKUP(B40,'[1]ACT NUM8.2'!$AA$3:$AE$86,3,FALSE),0)</f>
        <v>0</v>
      </c>
      <c r="AO40" s="77">
        <f>IFERROR(VLOOKUP(B40,'[1]ACT NUM8.2'!$AA$3:$AE$86,4,FALSE),0)</f>
        <v>0</v>
      </c>
      <c r="AP40" s="77"/>
      <c r="AQ40" s="77"/>
      <c r="AR40" s="77"/>
      <c r="AS40" s="77"/>
      <c r="AT40" s="77"/>
      <c r="AU40" s="77"/>
      <c r="AV40" s="77"/>
      <c r="AW40" s="77"/>
      <c r="AX40" s="77"/>
      <c r="AY40" s="4">
        <f t="shared" si="5"/>
        <v>0</v>
      </c>
    </row>
    <row r="41" spans="1:51" s="54" customFormat="1" ht="15" thickBot="1" x14ac:dyDescent="0.25">
      <c r="A41" s="1" t="s">
        <v>73</v>
      </c>
      <c r="B41" s="112" t="s">
        <v>65</v>
      </c>
      <c r="C41" s="53"/>
      <c r="D41" s="53"/>
      <c r="E41" s="77">
        <f>IFERROR(VLOOKUP(B41,'[1]NUM8.2'!$H$3:$L$156,2,FALSE),0)</f>
        <v>2</v>
      </c>
      <c r="F41" s="77">
        <f>IFERROR(VLOOKUP(B41,'[1]NUM8.2'!$H$3:$L$156,3,FALSE),0)</f>
        <v>1</v>
      </c>
      <c r="G41" s="77">
        <f>IFERROR(VLOOKUP(B41,'[1]NUM8.2'!$H$3:$L$156,4,FALSE),0)</f>
        <v>0</v>
      </c>
      <c r="H41" s="77"/>
      <c r="I41" s="77"/>
      <c r="J41" s="77"/>
      <c r="K41" s="77"/>
      <c r="L41" s="77"/>
      <c r="M41" s="77"/>
      <c r="N41" s="77"/>
      <c r="O41" s="77"/>
      <c r="P41" s="77"/>
      <c r="Q41" s="4">
        <f t="shared" si="34"/>
        <v>3</v>
      </c>
      <c r="R41" s="2"/>
      <c r="S41" s="4">
        <f>IFERROR(VLOOKUP(B41,'[2]DEN8.2'!$H$3:$K$162,3,FALSE),0)</f>
        <v>73</v>
      </c>
      <c r="T41" s="42">
        <f t="shared" si="35"/>
        <v>72</v>
      </c>
      <c r="U41" s="4"/>
      <c r="V41" s="51">
        <f t="shared" si="36"/>
        <v>0</v>
      </c>
      <c r="W41" s="51">
        <f t="shared" si="3"/>
        <v>0</v>
      </c>
      <c r="X41" s="4"/>
      <c r="Y41" s="3"/>
      <c r="Z41" s="77">
        <f>IFERROR(VLOOKUP(B41,'[1]ACT NUM8.2'!$H$3:$L$128,2,FALSE),0)</f>
        <v>0</v>
      </c>
      <c r="AA41" s="77">
        <f>IFERROR(VLOOKUP(B41,'[1]ACT NUM8.2'!$H$3:$L$128,3,FALSE),0)</f>
        <v>0</v>
      </c>
      <c r="AB41" s="77">
        <f>IFERROR(VLOOKUP(B41,'[1]ACT NUM8.2'!$H$3:$L$128,4,FALSE),0)</f>
        <v>0</v>
      </c>
      <c r="AC41" s="77"/>
      <c r="AD41" s="77"/>
      <c r="AE41" s="77"/>
      <c r="AF41" s="77"/>
      <c r="AG41" s="77"/>
      <c r="AH41" s="77"/>
      <c r="AI41" s="77"/>
      <c r="AJ41" s="77"/>
      <c r="AK41" s="77"/>
      <c r="AL41" s="4">
        <f t="shared" si="4"/>
        <v>0</v>
      </c>
      <c r="AM41" s="77">
        <f>IFERROR(VLOOKUP(B41,'[1]ACT NUM8.2'!$AA$3:$AE$86,2,FALSE),0)</f>
        <v>0</v>
      </c>
      <c r="AN41" s="77">
        <f>IFERROR(VLOOKUP(B41,'[1]ACT NUM8.2'!$AA$3:$AE$86,3,FALSE),0)</f>
        <v>0</v>
      </c>
      <c r="AO41" s="77">
        <f>IFERROR(VLOOKUP(B41,'[1]ACT NUM8.2'!$AA$3:$AE$86,4,FALSE),0)</f>
        <v>1</v>
      </c>
      <c r="AP41" s="77"/>
      <c r="AQ41" s="77"/>
      <c r="AR41" s="77"/>
      <c r="AS41" s="77"/>
      <c r="AT41" s="77"/>
      <c r="AU41" s="77"/>
      <c r="AV41" s="77"/>
      <c r="AW41" s="77"/>
      <c r="AX41" s="77"/>
      <c r="AY41" s="4">
        <f t="shared" si="5"/>
        <v>1</v>
      </c>
    </row>
    <row r="42" spans="1:51" s="54" customFormat="1" ht="15" thickBot="1" x14ac:dyDescent="0.25">
      <c r="A42" s="1" t="s">
        <v>73</v>
      </c>
      <c r="B42" s="112" t="s">
        <v>66</v>
      </c>
      <c r="C42" s="53"/>
      <c r="D42" s="53"/>
      <c r="E42" s="77">
        <f>IFERROR(VLOOKUP(B42,'[1]NUM8.2'!$H$3:$L$156,2,FALSE),0)</f>
        <v>0</v>
      </c>
      <c r="F42" s="77">
        <f>IFERROR(VLOOKUP(B42,'[1]NUM8.2'!$H$3:$L$156,3,FALSE),0)</f>
        <v>0</v>
      </c>
      <c r="G42" s="77">
        <f>IFERROR(VLOOKUP(B42,'[1]NUM8.2'!$H$3:$L$156,4,FALSE),0)</f>
        <v>0</v>
      </c>
      <c r="H42" s="77"/>
      <c r="I42" s="77"/>
      <c r="J42" s="77"/>
      <c r="K42" s="77"/>
      <c r="L42" s="77"/>
      <c r="M42" s="77"/>
      <c r="N42" s="77"/>
      <c r="O42" s="77"/>
      <c r="P42" s="77"/>
      <c r="Q42" s="4">
        <f t="shared" si="34"/>
        <v>0</v>
      </c>
      <c r="R42" s="2"/>
      <c r="S42" s="4">
        <f>IFERROR(VLOOKUP(B42,'[2]DEN8.2'!$H$3:$K$162,3,FALSE),0)</f>
        <v>4</v>
      </c>
      <c r="T42" s="42">
        <f t="shared" si="35"/>
        <v>4</v>
      </c>
      <c r="U42" s="4"/>
      <c r="V42" s="51">
        <f t="shared" si="36"/>
        <v>0</v>
      </c>
      <c r="W42" s="51">
        <f t="shared" si="3"/>
        <v>0</v>
      </c>
      <c r="X42" s="4"/>
      <c r="Y42" s="3"/>
      <c r="Z42" s="77">
        <f>IFERROR(VLOOKUP(B42,'[1]ACT NUM8.2'!$H$3:$L$128,2,FALSE),0)</f>
        <v>0</v>
      </c>
      <c r="AA42" s="77">
        <f>IFERROR(VLOOKUP(B42,'[1]ACT NUM8.2'!$H$3:$L$128,3,FALSE),0)</f>
        <v>0</v>
      </c>
      <c r="AB42" s="77">
        <f>IFERROR(VLOOKUP(B42,'[1]ACT NUM8.2'!$H$3:$L$128,4,FALSE),0)</f>
        <v>0</v>
      </c>
      <c r="AC42" s="77"/>
      <c r="AD42" s="77"/>
      <c r="AE42" s="77"/>
      <c r="AF42" s="77"/>
      <c r="AG42" s="77"/>
      <c r="AH42" s="77"/>
      <c r="AI42" s="77"/>
      <c r="AJ42" s="77"/>
      <c r="AK42" s="77"/>
      <c r="AL42" s="4">
        <f t="shared" si="4"/>
        <v>0</v>
      </c>
      <c r="AM42" s="77">
        <f>IFERROR(VLOOKUP(B42,'[1]ACT NUM8.2'!$AA$3:$AE$86,2,FALSE),0)</f>
        <v>0</v>
      </c>
      <c r="AN42" s="77">
        <f>IFERROR(VLOOKUP(B42,'[1]ACT NUM8.2'!$AA$3:$AE$86,3,FALSE),0)</f>
        <v>0</v>
      </c>
      <c r="AO42" s="77">
        <f>IFERROR(VLOOKUP(B42,'[1]ACT NUM8.2'!$AA$3:$AE$86,4,FALSE),0)</f>
        <v>0</v>
      </c>
      <c r="AP42" s="77"/>
      <c r="AQ42" s="77"/>
      <c r="AR42" s="77"/>
      <c r="AS42" s="77"/>
      <c r="AT42" s="77"/>
      <c r="AU42" s="77"/>
      <c r="AV42" s="77"/>
      <c r="AW42" s="77"/>
      <c r="AX42" s="77"/>
      <c r="AY42" s="4">
        <f t="shared" si="5"/>
        <v>0</v>
      </c>
    </row>
    <row r="43" spans="1:51" s="54" customFormat="1" ht="15" thickBot="1" x14ac:dyDescent="0.25">
      <c r="A43" s="1" t="s">
        <v>73</v>
      </c>
      <c r="B43" s="112" t="s">
        <v>67</v>
      </c>
      <c r="C43" s="53"/>
      <c r="D43" s="53"/>
      <c r="E43" s="77">
        <f>IFERROR(VLOOKUP(B43,'[1]NUM8.2'!$H$3:$L$156,2,FALSE),0)</f>
        <v>0</v>
      </c>
      <c r="F43" s="77">
        <f>IFERROR(VLOOKUP(B43,'[1]NUM8.2'!$H$3:$L$156,3,FALSE),0)</f>
        <v>0</v>
      </c>
      <c r="G43" s="77">
        <f>IFERROR(VLOOKUP(B43,'[1]NUM8.2'!$H$3:$L$156,4,FALSE),0)</f>
        <v>16</v>
      </c>
      <c r="H43" s="77"/>
      <c r="I43" s="77"/>
      <c r="J43" s="77"/>
      <c r="K43" s="77"/>
      <c r="L43" s="77"/>
      <c r="M43" s="77"/>
      <c r="N43" s="77"/>
      <c r="O43" s="77"/>
      <c r="P43" s="77"/>
      <c r="Q43" s="4">
        <f t="shared" si="34"/>
        <v>16</v>
      </c>
      <c r="R43" s="2"/>
      <c r="S43" s="4">
        <f>IFERROR(VLOOKUP(B43,'[2]DEN8.2'!$H$3:$K$162,3,FALSE),0)</f>
        <v>88</v>
      </c>
      <c r="T43" s="42">
        <f t="shared" si="35"/>
        <v>88</v>
      </c>
      <c r="U43" s="4"/>
      <c r="V43" s="51">
        <f t="shared" si="36"/>
        <v>0</v>
      </c>
      <c r="W43" s="51">
        <f t="shared" si="3"/>
        <v>0</v>
      </c>
      <c r="X43" s="4"/>
      <c r="Y43" s="3"/>
      <c r="Z43" s="77">
        <f>IFERROR(VLOOKUP(B43,'[1]ACT NUM8.2'!$H$3:$L$128,2,FALSE),0)</f>
        <v>0</v>
      </c>
      <c r="AA43" s="77">
        <f>IFERROR(VLOOKUP(B43,'[1]ACT NUM8.2'!$H$3:$L$128,3,FALSE),0)</f>
        <v>0</v>
      </c>
      <c r="AB43" s="77">
        <f>IFERROR(VLOOKUP(B43,'[1]ACT NUM8.2'!$H$3:$L$128,4,FALSE),0)</f>
        <v>0</v>
      </c>
      <c r="AC43" s="77"/>
      <c r="AD43" s="77"/>
      <c r="AE43" s="77"/>
      <c r="AF43" s="77"/>
      <c r="AG43" s="77"/>
      <c r="AH43" s="77"/>
      <c r="AI43" s="77"/>
      <c r="AJ43" s="77"/>
      <c r="AK43" s="77"/>
      <c r="AL43" s="4">
        <f t="shared" si="4"/>
        <v>0</v>
      </c>
      <c r="AM43" s="77">
        <f>IFERROR(VLOOKUP(B43,'[1]ACT NUM8.2'!$AA$3:$AE$86,2,FALSE),0)</f>
        <v>0</v>
      </c>
      <c r="AN43" s="77">
        <f>IFERROR(VLOOKUP(B43,'[1]ACT NUM8.2'!$AA$3:$AE$86,3,FALSE),0)</f>
        <v>0</v>
      </c>
      <c r="AO43" s="77">
        <f>IFERROR(VLOOKUP(B43,'[1]ACT NUM8.2'!$AA$3:$AE$86,4,FALSE),0)</f>
        <v>0</v>
      </c>
      <c r="AP43" s="77"/>
      <c r="AQ43" s="77"/>
      <c r="AR43" s="77"/>
      <c r="AS43" s="77"/>
      <c r="AT43" s="77"/>
      <c r="AU43" s="77"/>
      <c r="AV43" s="77"/>
      <c r="AW43" s="77"/>
      <c r="AX43" s="77"/>
      <c r="AY43" s="4">
        <f t="shared" si="5"/>
        <v>0</v>
      </c>
    </row>
    <row r="44" spans="1:51" s="54" customFormat="1" ht="15" thickBot="1" x14ac:dyDescent="0.25">
      <c r="A44" s="1" t="s">
        <v>73</v>
      </c>
      <c r="B44" s="112" t="s">
        <v>68</v>
      </c>
      <c r="C44" s="53"/>
      <c r="D44" s="53"/>
      <c r="E44" s="77">
        <f>IFERROR(VLOOKUP(B44,'[1]NUM8.2'!$H$3:$L$156,2,FALSE),0)</f>
        <v>0</v>
      </c>
      <c r="F44" s="77">
        <f>IFERROR(VLOOKUP(B44,'[1]NUM8.2'!$H$3:$L$156,3,FALSE),0)</f>
        <v>2</v>
      </c>
      <c r="G44" s="77">
        <f>IFERROR(VLOOKUP(B44,'[1]NUM8.2'!$H$3:$L$156,4,FALSE),0)</f>
        <v>6</v>
      </c>
      <c r="H44" s="77"/>
      <c r="I44" s="77"/>
      <c r="J44" s="77"/>
      <c r="K44" s="77"/>
      <c r="L44" s="77"/>
      <c r="M44" s="77"/>
      <c r="N44" s="77"/>
      <c r="O44" s="77"/>
      <c r="P44" s="77"/>
      <c r="Q44" s="4">
        <f t="shared" si="34"/>
        <v>8</v>
      </c>
      <c r="R44" s="2"/>
      <c r="S44" s="4">
        <f>IFERROR(VLOOKUP(B44,'[2]DEN8.2'!$H$3:$K$162,3,FALSE),0)</f>
        <v>53</v>
      </c>
      <c r="T44" s="42">
        <f t="shared" si="35"/>
        <v>53</v>
      </c>
      <c r="U44" s="4"/>
      <c r="V44" s="51">
        <f t="shared" si="36"/>
        <v>0</v>
      </c>
      <c r="W44" s="51">
        <f t="shared" si="3"/>
        <v>0</v>
      </c>
      <c r="X44" s="4"/>
      <c r="Y44" s="3"/>
      <c r="Z44" s="77">
        <f>IFERROR(VLOOKUP(B44,'[1]ACT NUM8.2'!$H$3:$L$128,2,FALSE),0)</f>
        <v>0</v>
      </c>
      <c r="AA44" s="77">
        <f>IFERROR(VLOOKUP(B44,'[1]ACT NUM8.2'!$H$3:$L$128,3,FALSE),0)</f>
        <v>0</v>
      </c>
      <c r="AB44" s="77">
        <f>IFERROR(VLOOKUP(B44,'[1]ACT NUM8.2'!$H$3:$L$128,4,FALSE),0)</f>
        <v>0</v>
      </c>
      <c r="AC44" s="77"/>
      <c r="AD44" s="77"/>
      <c r="AE44" s="77"/>
      <c r="AF44" s="77"/>
      <c r="AG44" s="77"/>
      <c r="AH44" s="77"/>
      <c r="AI44" s="77"/>
      <c r="AJ44" s="77"/>
      <c r="AK44" s="77"/>
      <c r="AL44" s="4">
        <f t="shared" si="4"/>
        <v>0</v>
      </c>
      <c r="AM44" s="77">
        <f>IFERROR(VLOOKUP(B44,'[1]ACT NUM8.2'!$AA$3:$AE$86,2,FALSE),0)</f>
        <v>0</v>
      </c>
      <c r="AN44" s="77">
        <f>IFERROR(VLOOKUP(B44,'[1]ACT NUM8.2'!$AA$3:$AE$86,3,FALSE),0)</f>
        <v>0</v>
      </c>
      <c r="AO44" s="77">
        <f>IFERROR(VLOOKUP(B44,'[1]ACT NUM8.2'!$AA$3:$AE$86,4,FALSE),0)</f>
        <v>0</v>
      </c>
      <c r="AP44" s="77"/>
      <c r="AQ44" s="77"/>
      <c r="AR44" s="77"/>
      <c r="AS44" s="77"/>
      <c r="AT44" s="77"/>
      <c r="AU44" s="77"/>
      <c r="AV44" s="77"/>
      <c r="AW44" s="77"/>
      <c r="AX44" s="77"/>
      <c r="AY44" s="4">
        <f t="shared" si="5"/>
        <v>0</v>
      </c>
    </row>
    <row r="45" spans="1:51" s="54" customFormat="1" ht="15" thickBot="1" x14ac:dyDescent="0.25">
      <c r="A45" s="1" t="s">
        <v>73</v>
      </c>
      <c r="B45" s="112" t="s">
        <v>69</v>
      </c>
      <c r="C45" s="53"/>
      <c r="D45" s="53"/>
      <c r="E45" s="77">
        <f>IFERROR(VLOOKUP(B45,'[1]NUM8.2'!$H$3:$L$156,2,FALSE),0)</f>
        <v>0</v>
      </c>
      <c r="F45" s="77">
        <f>IFERROR(VLOOKUP(B45,'[1]NUM8.2'!$H$3:$L$156,3,FALSE),0)</f>
        <v>3</v>
      </c>
      <c r="G45" s="77">
        <f>IFERROR(VLOOKUP(B45,'[1]NUM8.2'!$H$3:$L$156,4,FALSE),0)</f>
        <v>1</v>
      </c>
      <c r="H45" s="77"/>
      <c r="I45" s="77"/>
      <c r="J45" s="77"/>
      <c r="K45" s="77"/>
      <c r="L45" s="77"/>
      <c r="M45" s="77"/>
      <c r="N45" s="77"/>
      <c r="O45" s="77"/>
      <c r="P45" s="77"/>
      <c r="Q45" s="4">
        <f t="shared" si="34"/>
        <v>4</v>
      </c>
      <c r="R45" s="2"/>
      <c r="S45" s="4">
        <f>IFERROR(VLOOKUP(B45,'[2]DEN8.2'!$H$3:$K$162,3,FALSE),0)</f>
        <v>63</v>
      </c>
      <c r="T45" s="42">
        <f t="shared" si="35"/>
        <v>64</v>
      </c>
      <c r="U45" s="4"/>
      <c r="V45" s="51">
        <f t="shared" si="36"/>
        <v>0</v>
      </c>
      <c r="W45" s="51">
        <f t="shared" si="3"/>
        <v>0</v>
      </c>
      <c r="X45" s="4"/>
      <c r="Y45" s="3"/>
      <c r="Z45" s="77">
        <f>IFERROR(VLOOKUP(B45,'[1]ACT NUM8.2'!$H$3:$L$128,2,FALSE),0)</f>
        <v>1</v>
      </c>
      <c r="AA45" s="77">
        <f>IFERROR(VLOOKUP(B45,'[1]ACT NUM8.2'!$H$3:$L$128,3,FALSE),0)</f>
        <v>0</v>
      </c>
      <c r="AB45" s="77">
        <f>IFERROR(VLOOKUP(B45,'[1]ACT NUM8.2'!$H$3:$L$128,4,FALSE),0)</f>
        <v>0</v>
      </c>
      <c r="AC45" s="77"/>
      <c r="AD45" s="77"/>
      <c r="AE45" s="77"/>
      <c r="AF45" s="77"/>
      <c r="AG45" s="77"/>
      <c r="AH45" s="77"/>
      <c r="AI45" s="77"/>
      <c r="AJ45" s="77"/>
      <c r="AK45" s="77"/>
      <c r="AL45" s="4">
        <f t="shared" si="4"/>
        <v>1</v>
      </c>
      <c r="AM45" s="77">
        <f>IFERROR(VLOOKUP(B45,'[1]ACT NUM8.2'!$AA$3:$AE$86,2,FALSE),0)</f>
        <v>0</v>
      </c>
      <c r="AN45" s="77">
        <f>IFERROR(VLOOKUP(B45,'[1]ACT NUM8.2'!$AA$3:$AE$86,3,FALSE),0)</f>
        <v>0</v>
      </c>
      <c r="AO45" s="77">
        <f>IFERROR(VLOOKUP(B45,'[1]ACT NUM8.2'!$AA$3:$AE$86,4,FALSE),0)</f>
        <v>0</v>
      </c>
      <c r="AP45" s="77"/>
      <c r="AQ45" s="77"/>
      <c r="AR45" s="77"/>
      <c r="AS45" s="77"/>
      <c r="AT45" s="77"/>
      <c r="AU45" s="77"/>
      <c r="AV45" s="77"/>
      <c r="AW45" s="77"/>
      <c r="AX45" s="77"/>
      <c r="AY45" s="4">
        <f t="shared" si="5"/>
        <v>0</v>
      </c>
    </row>
    <row r="46" spans="1:51" s="54" customFormat="1" ht="15" thickBot="1" x14ac:dyDescent="0.25">
      <c r="A46" s="1" t="s">
        <v>73</v>
      </c>
      <c r="B46" s="112" t="s">
        <v>70</v>
      </c>
      <c r="C46" s="53"/>
      <c r="D46" s="53"/>
      <c r="E46" s="77">
        <f>IFERROR(VLOOKUP(B46,'[1]NUM8.2'!$H$3:$L$156,2,FALSE),0)</f>
        <v>0</v>
      </c>
      <c r="F46" s="77">
        <f>IFERROR(VLOOKUP(B46,'[1]NUM8.2'!$H$3:$L$156,3,FALSE),0)</f>
        <v>0</v>
      </c>
      <c r="G46" s="77">
        <f>IFERROR(VLOOKUP(B46,'[1]NUM8.2'!$H$3:$L$156,4,FALSE),0)</f>
        <v>4</v>
      </c>
      <c r="H46" s="77"/>
      <c r="I46" s="77"/>
      <c r="J46" s="77"/>
      <c r="K46" s="77"/>
      <c r="L46" s="77"/>
      <c r="M46" s="77"/>
      <c r="N46" s="77"/>
      <c r="O46" s="77"/>
      <c r="P46" s="77"/>
      <c r="Q46" s="4">
        <f t="shared" si="34"/>
        <v>4</v>
      </c>
      <c r="R46" s="2"/>
      <c r="S46" s="4">
        <f>IFERROR(VLOOKUP(B46,'[2]DEN8.2'!$H$3:$K$162,3,FALSE),0)</f>
        <v>23</v>
      </c>
      <c r="T46" s="42">
        <f t="shared" si="35"/>
        <v>23</v>
      </c>
      <c r="U46" s="4"/>
      <c r="V46" s="51">
        <f t="shared" si="36"/>
        <v>0</v>
      </c>
      <c r="W46" s="51">
        <f t="shared" si="3"/>
        <v>0</v>
      </c>
      <c r="X46" s="4"/>
      <c r="Y46" s="3"/>
      <c r="Z46" s="77">
        <f>IFERROR(VLOOKUP(B46,'[1]ACT NUM8.2'!$H$3:$L$128,2,FALSE),0)</f>
        <v>0</v>
      </c>
      <c r="AA46" s="77">
        <f>IFERROR(VLOOKUP(B46,'[1]ACT NUM8.2'!$H$3:$L$128,3,FALSE),0)</f>
        <v>0</v>
      </c>
      <c r="AB46" s="77">
        <f>IFERROR(VLOOKUP(B46,'[1]ACT NUM8.2'!$H$3:$L$128,4,FALSE),0)</f>
        <v>0</v>
      </c>
      <c r="AC46" s="77"/>
      <c r="AD46" s="77"/>
      <c r="AE46" s="77"/>
      <c r="AF46" s="77"/>
      <c r="AG46" s="77"/>
      <c r="AH46" s="77"/>
      <c r="AI46" s="77"/>
      <c r="AJ46" s="77"/>
      <c r="AK46" s="77"/>
      <c r="AL46" s="4">
        <f t="shared" si="4"/>
        <v>0</v>
      </c>
      <c r="AM46" s="77">
        <f>IFERROR(VLOOKUP(B46,'[1]ACT NUM8.2'!$AA$3:$AE$86,2,FALSE),0)</f>
        <v>0</v>
      </c>
      <c r="AN46" s="77">
        <f>IFERROR(VLOOKUP(B46,'[1]ACT NUM8.2'!$AA$3:$AE$86,3,FALSE),0)</f>
        <v>0</v>
      </c>
      <c r="AO46" s="77">
        <f>IFERROR(VLOOKUP(B46,'[1]ACT NUM8.2'!$AA$3:$AE$86,4,FALSE),0)</f>
        <v>0</v>
      </c>
      <c r="AP46" s="77"/>
      <c r="AQ46" s="77"/>
      <c r="AR46" s="77"/>
      <c r="AS46" s="77"/>
      <c r="AT46" s="77"/>
      <c r="AU46" s="77"/>
      <c r="AV46" s="77"/>
      <c r="AW46" s="77"/>
      <c r="AX46" s="77"/>
      <c r="AY46" s="4">
        <f t="shared" si="5"/>
        <v>0</v>
      </c>
    </row>
    <row r="47" spans="1:51" s="54" customFormat="1" ht="15" thickBot="1" x14ac:dyDescent="0.25">
      <c r="A47" s="1" t="s">
        <v>73</v>
      </c>
      <c r="B47" s="112" t="s">
        <v>71</v>
      </c>
      <c r="C47" s="53"/>
      <c r="D47" s="53"/>
      <c r="E47" s="77">
        <f>IFERROR(VLOOKUP(B47,'[1]NUM8.2'!$H$3:$L$156,2,FALSE),0)</f>
        <v>1</v>
      </c>
      <c r="F47" s="77">
        <f>IFERROR(VLOOKUP(B47,'[1]NUM8.2'!$H$3:$L$156,3,FALSE),0)</f>
        <v>0</v>
      </c>
      <c r="G47" s="77">
        <f>IFERROR(VLOOKUP(B47,'[1]NUM8.2'!$H$3:$L$156,4,FALSE),0)</f>
        <v>17</v>
      </c>
      <c r="H47" s="77"/>
      <c r="I47" s="77"/>
      <c r="J47" s="77"/>
      <c r="K47" s="77"/>
      <c r="L47" s="77"/>
      <c r="M47" s="77"/>
      <c r="N47" s="77"/>
      <c r="O47" s="77"/>
      <c r="P47" s="77"/>
      <c r="Q47" s="4">
        <f t="shared" si="34"/>
        <v>18</v>
      </c>
      <c r="R47" s="2"/>
      <c r="S47" s="4">
        <f>IFERROR(VLOOKUP(B47,'[2]DEN8.2'!$H$3:$K$162,3,FALSE),0)</f>
        <v>126</v>
      </c>
      <c r="T47" s="42">
        <f t="shared" si="35"/>
        <v>127</v>
      </c>
      <c r="U47" s="4"/>
      <c r="V47" s="51">
        <f t="shared" si="36"/>
        <v>0</v>
      </c>
      <c r="W47" s="51">
        <f t="shared" si="3"/>
        <v>0</v>
      </c>
      <c r="X47" s="4"/>
      <c r="Y47" s="3"/>
      <c r="Z47" s="77">
        <f>IFERROR(VLOOKUP(B47,'[1]ACT NUM8.2'!$H$3:$L$128,2,FALSE),0)</f>
        <v>1</v>
      </c>
      <c r="AA47" s="77">
        <f>IFERROR(VLOOKUP(B47,'[1]ACT NUM8.2'!$H$3:$L$128,3,FALSE),0)</f>
        <v>0</v>
      </c>
      <c r="AB47" s="77">
        <f>IFERROR(VLOOKUP(B47,'[1]ACT NUM8.2'!$H$3:$L$128,4,FALSE),0)</f>
        <v>0</v>
      </c>
      <c r="AC47" s="77"/>
      <c r="AD47" s="77"/>
      <c r="AE47" s="77"/>
      <c r="AF47" s="77"/>
      <c r="AG47" s="77"/>
      <c r="AH47" s="77"/>
      <c r="AI47" s="77"/>
      <c r="AJ47" s="77"/>
      <c r="AK47" s="77"/>
      <c r="AL47" s="4">
        <f t="shared" si="4"/>
        <v>1</v>
      </c>
      <c r="AM47" s="77">
        <f>IFERROR(VLOOKUP(B47,'[1]ACT NUM8.2'!$AA$3:$AE$86,2,FALSE),0)</f>
        <v>0</v>
      </c>
      <c r="AN47" s="77">
        <f>IFERROR(VLOOKUP(B47,'[1]ACT NUM8.2'!$AA$3:$AE$86,3,FALSE),0)</f>
        <v>0</v>
      </c>
      <c r="AO47" s="77">
        <f>IFERROR(VLOOKUP(B47,'[1]ACT NUM8.2'!$AA$3:$AE$86,4,FALSE),0)</f>
        <v>0</v>
      </c>
      <c r="AP47" s="77"/>
      <c r="AQ47" s="77"/>
      <c r="AR47" s="77"/>
      <c r="AS47" s="77"/>
      <c r="AT47" s="77"/>
      <c r="AU47" s="77"/>
      <c r="AV47" s="77"/>
      <c r="AW47" s="77"/>
      <c r="AX47" s="77"/>
      <c r="AY47" s="4">
        <f t="shared" si="5"/>
        <v>0</v>
      </c>
    </row>
    <row r="48" spans="1:51" s="54" customFormat="1" ht="15" thickBot="1" x14ac:dyDescent="0.25">
      <c r="A48" s="1" t="s">
        <v>73</v>
      </c>
      <c r="B48" s="112" t="s">
        <v>72</v>
      </c>
      <c r="C48" s="53"/>
      <c r="D48" s="53"/>
      <c r="E48" s="77">
        <f>IFERROR(VLOOKUP(B48,'[1]NUM8.2'!$H$3:$L$156,2,FALSE),0)</f>
        <v>5</v>
      </c>
      <c r="F48" s="77">
        <f>IFERROR(VLOOKUP(B48,'[1]NUM8.2'!$H$3:$L$156,3,FALSE),0)</f>
        <v>3</v>
      </c>
      <c r="G48" s="77">
        <f>IFERROR(VLOOKUP(B48,'[1]NUM8.2'!$H$3:$L$156,4,FALSE),0)</f>
        <v>1</v>
      </c>
      <c r="H48" s="77"/>
      <c r="I48" s="77"/>
      <c r="J48" s="77"/>
      <c r="K48" s="77"/>
      <c r="L48" s="77"/>
      <c r="M48" s="77"/>
      <c r="N48" s="77"/>
      <c r="O48" s="77"/>
      <c r="P48" s="77"/>
      <c r="Q48" s="4">
        <f t="shared" si="34"/>
        <v>9</v>
      </c>
      <c r="R48" s="2"/>
      <c r="S48" s="4">
        <f>IFERROR(VLOOKUP(B48,'[2]DEN8.2'!$H$3:$K$162,3,FALSE),0)</f>
        <v>20</v>
      </c>
      <c r="T48" s="42">
        <f t="shared" si="35"/>
        <v>20</v>
      </c>
      <c r="U48" s="4"/>
      <c r="V48" s="51">
        <f t="shared" si="36"/>
        <v>0</v>
      </c>
      <c r="W48" s="51">
        <f t="shared" si="3"/>
        <v>0</v>
      </c>
      <c r="X48" s="4"/>
      <c r="Y48" s="3"/>
      <c r="Z48" s="77">
        <f>IFERROR(VLOOKUP(B48,'[1]ACT NUM8.2'!$H$3:$L$128,2,FALSE),0)</f>
        <v>0</v>
      </c>
      <c r="AA48" s="77">
        <f>IFERROR(VLOOKUP(B48,'[1]ACT NUM8.2'!$H$3:$L$128,3,FALSE),0)</f>
        <v>0</v>
      </c>
      <c r="AB48" s="77">
        <f>IFERROR(VLOOKUP(B48,'[1]ACT NUM8.2'!$H$3:$L$128,4,FALSE),0)</f>
        <v>0</v>
      </c>
      <c r="AC48" s="77"/>
      <c r="AD48" s="77"/>
      <c r="AE48" s="77"/>
      <c r="AF48" s="77"/>
      <c r="AG48" s="77"/>
      <c r="AH48" s="77"/>
      <c r="AI48" s="77"/>
      <c r="AJ48" s="77"/>
      <c r="AK48" s="77"/>
      <c r="AL48" s="4">
        <f t="shared" si="4"/>
        <v>0</v>
      </c>
      <c r="AM48" s="77">
        <f>IFERROR(VLOOKUP(B48,'[1]ACT NUM8.2'!$AA$3:$AE$86,2,FALSE),0)</f>
        <v>0</v>
      </c>
      <c r="AN48" s="77">
        <f>IFERROR(VLOOKUP(B48,'[1]ACT NUM8.2'!$AA$3:$AE$86,3,FALSE),0)</f>
        <v>0</v>
      </c>
      <c r="AO48" s="77">
        <f>IFERROR(VLOOKUP(B48,'[1]ACT NUM8.2'!$AA$3:$AE$86,4,FALSE),0)</f>
        <v>0</v>
      </c>
      <c r="AP48" s="77"/>
      <c r="AQ48" s="77"/>
      <c r="AR48" s="77"/>
      <c r="AS48" s="77"/>
      <c r="AT48" s="77"/>
      <c r="AU48" s="77"/>
      <c r="AV48" s="77"/>
      <c r="AW48" s="77"/>
      <c r="AX48" s="77"/>
      <c r="AY48" s="4">
        <f t="shared" si="5"/>
        <v>0</v>
      </c>
    </row>
    <row r="49" spans="1:51" s="54" customFormat="1" ht="15" thickBot="1" x14ac:dyDescent="0.25">
      <c r="A49" s="308" t="s">
        <v>175</v>
      </c>
      <c r="B49" s="309"/>
      <c r="C49" s="181">
        <f>+D49/Metas!M17</f>
        <v>0.14957600544456659</v>
      </c>
      <c r="D49" s="14">
        <f>+Q49/R49</f>
        <v>5.6315366049879322E-2</v>
      </c>
      <c r="E49" s="9">
        <f>SUM(E39:E48)</f>
        <v>8</v>
      </c>
      <c r="F49" s="9">
        <f t="shared" ref="F49:H49" si="37">SUM(F39:F48)</f>
        <v>13</v>
      </c>
      <c r="G49" s="9">
        <f t="shared" si="37"/>
        <v>49</v>
      </c>
      <c r="H49" s="9">
        <f t="shared" si="37"/>
        <v>0</v>
      </c>
      <c r="I49" s="9">
        <f t="shared" ref="I49:J49" si="38">SUM(I39:I48)</f>
        <v>0</v>
      </c>
      <c r="J49" s="9">
        <f t="shared" si="38"/>
        <v>0</v>
      </c>
      <c r="K49" s="9">
        <f t="shared" ref="K49:L49" si="39">SUM(K39:K48)</f>
        <v>0</v>
      </c>
      <c r="L49" s="9">
        <f t="shared" si="39"/>
        <v>0</v>
      </c>
      <c r="M49" s="9">
        <f t="shared" ref="M49:N49" si="40">SUM(M39:M48)</f>
        <v>0</v>
      </c>
      <c r="N49" s="9">
        <f t="shared" si="40"/>
        <v>0</v>
      </c>
      <c r="O49" s="9">
        <f t="shared" ref="O49:P49" si="41">SUM(O39:O48)</f>
        <v>0</v>
      </c>
      <c r="P49" s="9">
        <f t="shared" si="41"/>
        <v>0</v>
      </c>
      <c r="Q49" s="9">
        <f>SUM(Q39:Q48)</f>
        <v>70</v>
      </c>
      <c r="R49" s="10">
        <f>+Y49-S49</f>
        <v>1243</v>
      </c>
      <c r="S49" s="9">
        <f t="shared" ref="S49:W49" si="42">SUM(S39:S48)</f>
        <v>566</v>
      </c>
      <c r="T49" s="9">
        <f t="shared" si="42"/>
        <v>568</v>
      </c>
      <c r="U49" s="9">
        <f t="shared" si="42"/>
        <v>0</v>
      </c>
      <c r="V49" s="8">
        <f t="shared" si="42"/>
        <v>0</v>
      </c>
      <c r="W49" s="8">
        <f t="shared" si="42"/>
        <v>0</v>
      </c>
      <c r="X49" s="9">
        <f t="shared" ref="X49" si="43">SUM(X39:X48)</f>
        <v>0</v>
      </c>
      <c r="Y49" s="11">
        <v>1809</v>
      </c>
      <c r="Z49" s="8">
        <f>SUM(Z39:Z48)</f>
        <v>2</v>
      </c>
      <c r="AA49" s="8">
        <f t="shared" ref="AA49:AF49" si="44">SUM(AA39:AA48)</f>
        <v>0</v>
      </c>
      <c r="AB49" s="8">
        <f t="shared" si="44"/>
        <v>1</v>
      </c>
      <c r="AC49" s="8">
        <f t="shared" si="44"/>
        <v>0</v>
      </c>
      <c r="AD49" s="8">
        <f t="shared" ref="AD49" si="45">SUM(AD39:AD48)</f>
        <v>0</v>
      </c>
      <c r="AE49" s="8">
        <f t="shared" si="44"/>
        <v>0</v>
      </c>
      <c r="AF49" s="8">
        <f t="shared" si="44"/>
        <v>0</v>
      </c>
      <c r="AG49" s="8">
        <f t="shared" ref="AG49:AH49" si="46">SUM(AG39:AG48)</f>
        <v>0</v>
      </c>
      <c r="AH49" s="8">
        <f t="shared" si="46"/>
        <v>0</v>
      </c>
      <c r="AI49" s="8">
        <f t="shared" ref="AI49:AK49" si="47">SUM(AI39:AI48)</f>
        <v>0</v>
      </c>
      <c r="AJ49" s="8">
        <f t="shared" si="47"/>
        <v>0</v>
      </c>
      <c r="AK49" s="8">
        <f t="shared" si="47"/>
        <v>0</v>
      </c>
      <c r="AL49" s="8">
        <f t="shared" si="4"/>
        <v>3</v>
      </c>
      <c r="AM49" s="8">
        <f t="shared" ref="AM49:AS49" si="48">SUM(AM39:AM48)</f>
        <v>0</v>
      </c>
      <c r="AN49" s="8">
        <f t="shared" si="48"/>
        <v>0</v>
      </c>
      <c r="AO49" s="8">
        <f t="shared" si="48"/>
        <v>1</v>
      </c>
      <c r="AP49" s="8">
        <f t="shared" si="48"/>
        <v>0</v>
      </c>
      <c r="AQ49" s="8">
        <f t="shared" ref="AQ49" si="49">SUM(AQ39:AQ48)</f>
        <v>0</v>
      </c>
      <c r="AR49" s="8">
        <f t="shared" si="48"/>
        <v>0</v>
      </c>
      <c r="AS49" s="8">
        <f t="shared" si="48"/>
        <v>0</v>
      </c>
      <c r="AT49" s="8">
        <f t="shared" ref="AT49:AU49" si="50">SUM(AT39:AT48)</f>
        <v>0</v>
      </c>
      <c r="AU49" s="8">
        <f t="shared" si="50"/>
        <v>0</v>
      </c>
      <c r="AV49" s="8">
        <f t="shared" ref="AV49:AX49" si="51">SUM(AV39:AV48)</f>
        <v>0</v>
      </c>
      <c r="AW49" s="8">
        <f t="shared" si="51"/>
        <v>0</v>
      </c>
      <c r="AX49" s="8">
        <f t="shared" si="51"/>
        <v>0</v>
      </c>
      <c r="AY49" s="8">
        <f t="shared" si="5"/>
        <v>1</v>
      </c>
    </row>
    <row r="50" spans="1:51" s="54" customFormat="1" ht="15" thickBot="1" x14ac:dyDescent="0.25">
      <c r="A50" s="1" t="s">
        <v>87</v>
      </c>
      <c r="B50" s="112" t="s">
        <v>74</v>
      </c>
      <c r="C50" s="53"/>
      <c r="D50" s="53"/>
      <c r="E50" s="77">
        <f>IFERROR(VLOOKUP(B50,'[1]NUM8.2'!$H$3:$L$156,2,FALSE),0)</f>
        <v>1</v>
      </c>
      <c r="F50" s="77">
        <f>IFERROR(VLOOKUP(B50,'[1]NUM8.2'!$H$3:$L$156,3,FALSE),0)</f>
        <v>11</v>
      </c>
      <c r="G50" s="77">
        <f>IFERROR(VLOOKUP(B50,'[1]NUM8.2'!$H$3:$L$156,4,FALSE),0)</f>
        <v>15</v>
      </c>
      <c r="H50" s="77"/>
      <c r="I50" s="77"/>
      <c r="J50" s="77"/>
      <c r="K50" s="77"/>
      <c r="L50" s="77"/>
      <c r="M50" s="77"/>
      <c r="N50" s="77"/>
      <c r="O50" s="77"/>
      <c r="P50" s="77"/>
      <c r="Q50" s="4">
        <f t="shared" ref="Q50:Q63" si="52">SUM(E50:P50)</f>
        <v>27</v>
      </c>
      <c r="R50" s="2"/>
      <c r="S50" s="12">
        <f>IFERROR(VLOOKUP(B50,'[2]DEN8.2'!$H$3:$K$162,3,FALSE),0)</f>
        <v>398</v>
      </c>
      <c r="T50" s="42">
        <f t="shared" ref="T50:T62" si="53">+S50+(Z50+AA50+AB50+AC50)-(AM50+AN50+AO50+AP50)</f>
        <v>408</v>
      </c>
      <c r="U50" s="4"/>
      <c r="V50" s="51">
        <f t="shared" ref="V50:V62" si="54">+U50+(AF50)-(AS50)</f>
        <v>0</v>
      </c>
      <c r="W50" s="51">
        <f t="shared" si="3"/>
        <v>0</v>
      </c>
      <c r="X50" s="4"/>
      <c r="Y50" s="3"/>
      <c r="Z50" s="77">
        <f>IFERROR(VLOOKUP(B50,'[1]ACT NUM8.2'!$H$3:$L$128,2,FALSE),0)</f>
        <v>5</v>
      </c>
      <c r="AA50" s="77">
        <f>IFERROR(VLOOKUP(B50,'[1]ACT NUM8.2'!$H$3:$L$128,3,FALSE),0)</f>
        <v>0</v>
      </c>
      <c r="AB50" s="77">
        <f>IFERROR(VLOOKUP(B50,'[1]ACT NUM8.2'!$H$3:$L$128,4,FALSE),0)</f>
        <v>5</v>
      </c>
      <c r="AC50" s="77"/>
      <c r="AD50" s="77"/>
      <c r="AE50" s="77"/>
      <c r="AF50" s="77"/>
      <c r="AG50" s="77"/>
      <c r="AH50" s="77"/>
      <c r="AI50" s="77"/>
      <c r="AJ50" s="77"/>
      <c r="AK50" s="77"/>
      <c r="AL50" s="4">
        <f t="shared" si="4"/>
        <v>10</v>
      </c>
      <c r="AM50" s="77">
        <f>IFERROR(VLOOKUP(B50,'[1]ACT NUM8.2'!$AA$3:$AE$86,2,FALSE),0)</f>
        <v>0</v>
      </c>
      <c r="AN50" s="77">
        <f>IFERROR(VLOOKUP(B50,'[1]ACT NUM8.2'!$AA$3:$AE$86,3,FALSE),0)</f>
        <v>0</v>
      </c>
      <c r="AO50" s="77">
        <f>IFERROR(VLOOKUP(B50,'[1]ACT NUM8.2'!$AA$3:$AE$86,4,FALSE),0)</f>
        <v>0</v>
      </c>
      <c r="AP50" s="77"/>
      <c r="AQ50" s="77"/>
      <c r="AR50" s="77"/>
      <c r="AS50" s="77"/>
      <c r="AT50" s="77"/>
      <c r="AU50" s="77"/>
      <c r="AV50" s="77"/>
      <c r="AW50" s="77"/>
      <c r="AX50" s="77"/>
      <c r="AY50" s="4">
        <f t="shared" si="5"/>
        <v>0</v>
      </c>
    </row>
    <row r="51" spans="1:51" s="54" customFormat="1" ht="15" thickBot="1" x14ac:dyDescent="0.25">
      <c r="A51" s="1" t="s">
        <v>87</v>
      </c>
      <c r="B51" s="112" t="s">
        <v>75</v>
      </c>
      <c r="C51" s="53"/>
      <c r="D51" s="53"/>
      <c r="E51" s="77">
        <f>IFERROR(VLOOKUP(B51,'[1]NUM8.2'!$H$3:$L$156,2,FALSE),0)</f>
        <v>0</v>
      </c>
      <c r="F51" s="77">
        <f>IFERROR(VLOOKUP(B51,'[1]NUM8.2'!$H$3:$L$156,3,FALSE),0)</f>
        <v>0</v>
      </c>
      <c r="G51" s="77">
        <f>IFERROR(VLOOKUP(B51,'[1]NUM8.2'!$H$3:$L$156,4,FALSE),0)</f>
        <v>0</v>
      </c>
      <c r="H51" s="77"/>
      <c r="I51" s="77"/>
      <c r="J51" s="77"/>
      <c r="K51" s="77"/>
      <c r="L51" s="77"/>
      <c r="M51" s="77"/>
      <c r="N51" s="77"/>
      <c r="O51" s="77"/>
      <c r="P51" s="77"/>
      <c r="Q51" s="4">
        <f t="shared" si="52"/>
        <v>0</v>
      </c>
      <c r="R51" s="2"/>
      <c r="S51" s="12">
        <f>IFERROR(VLOOKUP(B51,'[2]DEN8.2'!$H$3:$K$162,3,FALSE),0)</f>
        <v>48</v>
      </c>
      <c r="T51" s="42">
        <f t="shared" si="53"/>
        <v>48</v>
      </c>
      <c r="U51" s="4"/>
      <c r="V51" s="51">
        <f t="shared" si="54"/>
        <v>0</v>
      </c>
      <c r="W51" s="51">
        <f t="shared" si="3"/>
        <v>0</v>
      </c>
      <c r="X51" s="4"/>
      <c r="Y51" s="3"/>
      <c r="Z51" s="77">
        <f>IFERROR(VLOOKUP(B51,'[1]ACT NUM8.2'!$H$3:$L$128,2,FALSE),0)</f>
        <v>0</v>
      </c>
      <c r="AA51" s="77">
        <f>IFERROR(VLOOKUP(B51,'[1]ACT NUM8.2'!$H$3:$L$128,3,FALSE),0)</f>
        <v>0</v>
      </c>
      <c r="AB51" s="77">
        <f>IFERROR(VLOOKUP(B51,'[1]ACT NUM8.2'!$H$3:$L$128,4,FALSE),0)</f>
        <v>0</v>
      </c>
      <c r="AC51" s="77"/>
      <c r="AD51" s="77"/>
      <c r="AE51" s="77"/>
      <c r="AF51" s="77"/>
      <c r="AG51" s="77"/>
      <c r="AH51" s="77"/>
      <c r="AI51" s="77"/>
      <c r="AJ51" s="77"/>
      <c r="AK51" s="77"/>
      <c r="AL51" s="4">
        <f t="shared" si="4"/>
        <v>0</v>
      </c>
      <c r="AM51" s="77">
        <f>IFERROR(VLOOKUP(B51,'[1]ACT NUM8.2'!$AA$3:$AE$86,2,FALSE),0)</f>
        <v>0</v>
      </c>
      <c r="AN51" s="77">
        <f>IFERROR(VLOOKUP(B51,'[1]ACT NUM8.2'!$AA$3:$AE$86,3,FALSE),0)</f>
        <v>0</v>
      </c>
      <c r="AO51" s="77">
        <f>IFERROR(VLOOKUP(B51,'[1]ACT NUM8.2'!$AA$3:$AE$86,4,FALSE),0)</f>
        <v>0</v>
      </c>
      <c r="AP51" s="77"/>
      <c r="AQ51" s="77"/>
      <c r="AR51" s="77"/>
      <c r="AS51" s="77"/>
      <c r="AT51" s="77"/>
      <c r="AU51" s="77"/>
      <c r="AV51" s="77"/>
      <c r="AW51" s="77"/>
      <c r="AX51" s="77"/>
      <c r="AY51" s="4">
        <f t="shared" si="5"/>
        <v>0</v>
      </c>
    </row>
    <row r="52" spans="1:51" s="54" customFormat="1" ht="15" thickBot="1" x14ac:dyDescent="0.25">
      <c r="A52" s="1" t="s">
        <v>87</v>
      </c>
      <c r="B52" s="112" t="s">
        <v>76</v>
      </c>
      <c r="C52" s="53"/>
      <c r="D52" s="53"/>
      <c r="E52" s="77">
        <f>IFERROR(VLOOKUP(B52,'[1]NUM8.2'!$H$3:$L$156,2,FALSE),0)</f>
        <v>1</v>
      </c>
      <c r="F52" s="77">
        <f>IFERROR(VLOOKUP(B52,'[1]NUM8.2'!$H$3:$L$156,3,FALSE),0)</f>
        <v>0</v>
      </c>
      <c r="G52" s="77">
        <f>IFERROR(VLOOKUP(B52,'[1]NUM8.2'!$H$3:$L$156,4,FALSE),0)</f>
        <v>1</v>
      </c>
      <c r="H52" s="77"/>
      <c r="I52" s="77"/>
      <c r="J52" s="77"/>
      <c r="K52" s="77"/>
      <c r="L52" s="77"/>
      <c r="M52" s="77"/>
      <c r="N52" s="77"/>
      <c r="O52" s="77"/>
      <c r="P52" s="77"/>
      <c r="Q52" s="4">
        <f t="shared" si="52"/>
        <v>2</v>
      </c>
      <c r="R52" s="2"/>
      <c r="S52" s="12">
        <f>IFERROR(VLOOKUP(B52,'[2]DEN8.2'!$H$3:$K$162,3,FALSE),0)</f>
        <v>35</v>
      </c>
      <c r="T52" s="42">
        <f t="shared" si="53"/>
        <v>35</v>
      </c>
      <c r="U52" s="4"/>
      <c r="V52" s="51">
        <f t="shared" si="54"/>
        <v>0</v>
      </c>
      <c r="W52" s="51">
        <f t="shared" si="3"/>
        <v>0</v>
      </c>
      <c r="X52" s="4"/>
      <c r="Y52" s="3"/>
      <c r="Z52" s="77">
        <f>IFERROR(VLOOKUP(B52,'[1]ACT NUM8.2'!$H$3:$L$128,2,FALSE),0)</f>
        <v>0</v>
      </c>
      <c r="AA52" s="77">
        <f>IFERROR(VLOOKUP(B52,'[1]ACT NUM8.2'!$H$3:$L$128,3,FALSE),0)</f>
        <v>0</v>
      </c>
      <c r="AB52" s="77">
        <f>IFERROR(VLOOKUP(B52,'[1]ACT NUM8.2'!$H$3:$L$128,4,FALSE),0)</f>
        <v>0</v>
      </c>
      <c r="AC52" s="77"/>
      <c r="AD52" s="77"/>
      <c r="AE52" s="77"/>
      <c r="AF52" s="77"/>
      <c r="AG52" s="77"/>
      <c r="AH52" s="77"/>
      <c r="AI52" s="77"/>
      <c r="AJ52" s="77"/>
      <c r="AK52" s="77"/>
      <c r="AL52" s="4">
        <f t="shared" si="4"/>
        <v>0</v>
      </c>
      <c r="AM52" s="77">
        <f>IFERROR(VLOOKUP(B52,'[1]ACT NUM8.2'!$AA$3:$AE$86,2,FALSE),0)</f>
        <v>0</v>
      </c>
      <c r="AN52" s="77">
        <f>IFERROR(VLOOKUP(B52,'[1]ACT NUM8.2'!$AA$3:$AE$86,3,FALSE),0)</f>
        <v>0</v>
      </c>
      <c r="AO52" s="77">
        <f>IFERROR(VLOOKUP(B52,'[1]ACT NUM8.2'!$AA$3:$AE$86,4,FALSE),0)</f>
        <v>0</v>
      </c>
      <c r="AP52" s="77"/>
      <c r="AQ52" s="77"/>
      <c r="AR52" s="77"/>
      <c r="AS52" s="77"/>
      <c r="AT52" s="77"/>
      <c r="AU52" s="77"/>
      <c r="AV52" s="77"/>
      <c r="AW52" s="77"/>
      <c r="AX52" s="77"/>
      <c r="AY52" s="4">
        <f t="shared" si="5"/>
        <v>0</v>
      </c>
    </row>
    <row r="53" spans="1:51" s="54" customFormat="1" ht="15" thickBot="1" x14ac:dyDescent="0.25">
      <c r="A53" s="1" t="s">
        <v>87</v>
      </c>
      <c r="B53" s="112" t="s">
        <v>77</v>
      </c>
      <c r="C53" s="53"/>
      <c r="D53" s="53"/>
      <c r="E53" s="77">
        <f>IFERROR(VLOOKUP(B53,'[1]NUM8.2'!$H$3:$L$156,2,FALSE),0)</f>
        <v>1</v>
      </c>
      <c r="F53" s="77">
        <f>IFERROR(VLOOKUP(B53,'[1]NUM8.2'!$H$3:$L$156,3,FALSE),0)</f>
        <v>0</v>
      </c>
      <c r="G53" s="77">
        <f>IFERROR(VLOOKUP(B53,'[1]NUM8.2'!$H$3:$L$156,4,FALSE),0)</f>
        <v>2</v>
      </c>
      <c r="H53" s="77"/>
      <c r="I53" s="77"/>
      <c r="J53" s="77"/>
      <c r="K53" s="77"/>
      <c r="L53" s="77"/>
      <c r="M53" s="77"/>
      <c r="N53" s="77"/>
      <c r="O53" s="77"/>
      <c r="P53" s="77"/>
      <c r="Q53" s="4">
        <f t="shared" si="52"/>
        <v>3</v>
      </c>
      <c r="R53" s="2"/>
      <c r="S53" s="12">
        <f>IFERROR(VLOOKUP(B53,'[2]DEN8.2'!$H$3:$K$162,3,FALSE),0)</f>
        <v>28</v>
      </c>
      <c r="T53" s="42">
        <f t="shared" si="53"/>
        <v>29</v>
      </c>
      <c r="U53" s="4"/>
      <c r="V53" s="51">
        <f t="shared" si="54"/>
        <v>0</v>
      </c>
      <c r="W53" s="51">
        <f t="shared" si="3"/>
        <v>0</v>
      </c>
      <c r="X53" s="4"/>
      <c r="Y53" s="3"/>
      <c r="Z53" s="77">
        <f>IFERROR(VLOOKUP(B53,'[1]ACT NUM8.2'!$H$3:$L$128,2,FALSE),0)</f>
        <v>0</v>
      </c>
      <c r="AA53" s="77">
        <f>IFERROR(VLOOKUP(B53,'[1]ACT NUM8.2'!$H$3:$L$128,3,FALSE),0)</f>
        <v>0</v>
      </c>
      <c r="AB53" s="77">
        <f>IFERROR(VLOOKUP(B53,'[1]ACT NUM8.2'!$H$3:$L$128,4,FALSE),0)</f>
        <v>1</v>
      </c>
      <c r="AC53" s="77"/>
      <c r="AD53" s="77"/>
      <c r="AE53" s="77"/>
      <c r="AF53" s="77"/>
      <c r="AG53" s="77"/>
      <c r="AH53" s="77"/>
      <c r="AI53" s="77"/>
      <c r="AJ53" s="77"/>
      <c r="AK53" s="77"/>
      <c r="AL53" s="4">
        <f t="shared" si="4"/>
        <v>1</v>
      </c>
      <c r="AM53" s="77">
        <f>IFERROR(VLOOKUP(B53,'[1]ACT NUM8.2'!$AA$3:$AE$86,2,FALSE),0)</f>
        <v>0</v>
      </c>
      <c r="AN53" s="77">
        <f>IFERROR(VLOOKUP(B53,'[1]ACT NUM8.2'!$AA$3:$AE$86,3,FALSE),0)</f>
        <v>0</v>
      </c>
      <c r="AO53" s="77">
        <f>IFERROR(VLOOKUP(B53,'[1]ACT NUM8.2'!$AA$3:$AE$86,4,FALSE),0)</f>
        <v>0</v>
      </c>
      <c r="AP53" s="77"/>
      <c r="AQ53" s="77"/>
      <c r="AR53" s="77"/>
      <c r="AS53" s="77"/>
      <c r="AT53" s="77"/>
      <c r="AU53" s="77"/>
      <c r="AV53" s="77"/>
      <c r="AW53" s="77"/>
      <c r="AX53" s="77"/>
      <c r="AY53" s="4">
        <f t="shared" si="5"/>
        <v>0</v>
      </c>
    </row>
    <row r="54" spans="1:51" s="54" customFormat="1" ht="15" thickBot="1" x14ac:dyDescent="0.25">
      <c r="A54" s="1" t="s">
        <v>87</v>
      </c>
      <c r="B54" s="112" t="s">
        <v>78</v>
      </c>
      <c r="C54" s="53"/>
      <c r="D54" s="53"/>
      <c r="E54" s="77">
        <f>IFERROR(VLOOKUP(B54,'[1]NUM8.2'!$H$3:$L$156,2,FALSE),0)</f>
        <v>0</v>
      </c>
      <c r="F54" s="77">
        <f>IFERROR(VLOOKUP(B54,'[1]NUM8.2'!$H$3:$L$156,3,FALSE),0)</f>
        <v>0</v>
      </c>
      <c r="G54" s="77">
        <f>IFERROR(VLOOKUP(B54,'[1]NUM8.2'!$H$3:$L$156,4,FALSE),0)</f>
        <v>0</v>
      </c>
      <c r="H54" s="77"/>
      <c r="I54" s="77"/>
      <c r="J54" s="77"/>
      <c r="K54" s="77"/>
      <c r="L54" s="77"/>
      <c r="M54" s="77"/>
      <c r="N54" s="77"/>
      <c r="O54" s="77"/>
      <c r="P54" s="77"/>
      <c r="Q54" s="4">
        <f t="shared" si="52"/>
        <v>0</v>
      </c>
      <c r="R54" s="2"/>
      <c r="S54" s="12">
        <f>IFERROR(VLOOKUP(B54,'[2]DEN8.2'!$H$3:$K$162,3,FALSE),0)</f>
        <v>5</v>
      </c>
      <c r="T54" s="42">
        <f t="shared" si="53"/>
        <v>6</v>
      </c>
      <c r="U54" s="4"/>
      <c r="V54" s="51">
        <f t="shared" si="54"/>
        <v>0</v>
      </c>
      <c r="W54" s="51">
        <f t="shared" si="3"/>
        <v>0</v>
      </c>
      <c r="X54" s="4"/>
      <c r="Y54" s="3"/>
      <c r="Z54" s="77">
        <f>IFERROR(VLOOKUP(B54,'[1]ACT NUM8.2'!$H$3:$L$128,2,FALSE),0)</f>
        <v>0</v>
      </c>
      <c r="AA54" s="77">
        <f>IFERROR(VLOOKUP(B54,'[1]ACT NUM8.2'!$H$3:$L$128,3,FALSE),0)</f>
        <v>0</v>
      </c>
      <c r="AB54" s="77">
        <f>IFERROR(VLOOKUP(B54,'[1]ACT NUM8.2'!$H$3:$L$128,4,FALSE),0)</f>
        <v>1</v>
      </c>
      <c r="AC54" s="77"/>
      <c r="AD54" s="77"/>
      <c r="AE54" s="77"/>
      <c r="AF54" s="77"/>
      <c r="AG54" s="77"/>
      <c r="AH54" s="77"/>
      <c r="AI54" s="77"/>
      <c r="AJ54" s="77"/>
      <c r="AK54" s="77"/>
      <c r="AL54" s="4">
        <f t="shared" si="4"/>
        <v>1</v>
      </c>
      <c r="AM54" s="77">
        <f>IFERROR(VLOOKUP(B54,'[1]ACT NUM8.2'!$AA$3:$AE$86,2,FALSE),0)</f>
        <v>0</v>
      </c>
      <c r="AN54" s="77">
        <f>IFERROR(VLOOKUP(B54,'[1]ACT NUM8.2'!$AA$3:$AE$86,3,FALSE),0)</f>
        <v>0</v>
      </c>
      <c r="AO54" s="77">
        <f>IFERROR(VLOOKUP(B54,'[1]ACT NUM8.2'!$AA$3:$AE$86,4,FALSE),0)</f>
        <v>0</v>
      </c>
      <c r="AP54" s="77"/>
      <c r="AQ54" s="77"/>
      <c r="AR54" s="77"/>
      <c r="AS54" s="77"/>
      <c r="AT54" s="77"/>
      <c r="AU54" s="77"/>
      <c r="AV54" s="77"/>
      <c r="AW54" s="77"/>
      <c r="AX54" s="77"/>
      <c r="AY54" s="4">
        <f t="shared" si="5"/>
        <v>0</v>
      </c>
    </row>
    <row r="55" spans="1:51" s="54" customFormat="1" ht="15" thickBot="1" x14ac:dyDescent="0.25">
      <c r="A55" s="1" t="s">
        <v>87</v>
      </c>
      <c r="B55" s="112" t="s">
        <v>79</v>
      </c>
      <c r="C55" s="53"/>
      <c r="D55" s="53"/>
      <c r="E55" s="77">
        <f>IFERROR(VLOOKUP(B55,'[1]NUM8.2'!$H$3:$L$156,2,FALSE),0)</f>
        <v>0</v>
      </c>
      <c r="F55" s="77">
        <f>IFERROR(VLOOKUP(B55,'[1]NUM8.2'!$H$3:$L$156,3,FALSE),0)</f>
        <v>0</v>
      </c>
      <c r="G55" s="77">
        <f>IFERROR(VLOOKUP(B55,'[1]NUM8.2'!$H$3:$L$156,4,FALSE),0)</f>
        <v>2</v>
      </c>
      <c r="H55" s="77"/>
      <c r="I55" s="77"/>
      <c r="J55" s="77"/>
      <c r="K55" s="77"/>
      <c r="L55" s="77"/>
      <c r="M55" s="77"/>
      <c r="N55" s="77"/>
      <c r="O55" s="77"/>
      <c r="P55" s="77"/>
      <c r="Q55" s="4">
        <f t="shared" si="52"/>
        <v>2</v>
      </c>
      <c r="R55" s="2"/>
      <c r="S55" s="12">
        <f>IFERROR(VLOOKUP(B55,'[2]DEN8.2'!$H$3:$K$162,3,FALSE),0)</f>
        <v>22</v>
      </c>
      <c r="T55" s="42">
        <f t="shared" si="53"/>
        <v>22</v>
      </c>
      <c r="U55" s="4"/>
      <c r="V55" s="51">
        <f t="shared" si="54"/>
        <v>0</v>
      </c>
      <c r="W55" s="51">
        <f t="shared" si="3"/>
        <v>0</v>
      </c>
      <c r="X55" s="4"/>
      <c r="Y55" s="3"/>
      <c r="Z55" s="77">
        <f>IFERROR(VLOOKUP(B55,'[1]ACT NUM8.2'!$H$3:$L$128,2,FALSE),0)</f>
        <v>0</v>
      </c>
      <c r="AA55" s="77">
        <f>IFERROR(VLOOKUP(B55,'[1]ACT NUM8.2'!$H$3:$L$128,3,FALSE),0)</f>
        <v>0</v>
      </c>
      <c r="AB55" s="77">
        <f>IFERROR(VLOOKUP(B55,'[1]ACT NUM8.2'!$H$3:$L$128,4,FALSE),0)</f>
        <v>0</v>
      </c>
      <c r="AC55" s="77"/>
      <c r="AD55" s="77"/>
      <c r="AE55" s="77"/>
      <c r="AF55" s="77"/>
      <c r="AG55" s="77"/>
      <c r="AH55" s="77"/>
      <c r="AI55" s="77"/>
      <c r="AJ55" s="77"/>
      <c r="AK55" s="77"/>
      <c r="AL55" s="4">
        <f t="shared" si="4"/>
        <v>0</v>
      </c>
      <c r="AM55" s="77">
        <f>IFERROR(VLOOKUP(B55,'[1]ACT NUM8.2'!$AA$3:$AE$86,2,FALSE),0)</f>
        <v>0</v>
      </c>
      <c r="AN55" s="77">
        <f>IFERROR(VLOOKUP(B55,'[1]ACT NUM8.2'!$AA$3:$AE$86,3,FALSE),0)</f>
        <v>0</v>
      </c>
      <c r="AO55" s="77">
        <f>IFERROR(VLOOKUP(B55,'[1]ACT NUM8.2'!$AA$3:$AE$86,4,FALSE),0)</f>
        <v>0</v>
      </c>
      <c r="AP55" s="77"/>
      <c r="AQ55" s="77"/>
      <c r="AR55" s="77"/>
      <c r="AS55" s="77"/>
      <c r="AT55" s="77"/>
      <c r="AU55" s="77"/>
      <c r="AV55" s="77"/>
      <c r="AW55" s="77"/>
      <c r="AX55" s="77"/>
      <c r="AY55" s="4">
        <f t="shared" si="5"/>
        <v>0</v>
      </c>
    </row>
    <row r="56" spans="1:51" s="54" customFormat="1" ht="15" thickBot="1" x14ac:dyDescent="0.25">
      <c r="A56" s="1" t="s">
        <v>87</v>
      </c>
      <c r="B56" s="112" t="s">
        <v>80</v>
      </c>
      <c r="C56" s="53"/>
      <c r="D56" s="53"/>
      <c r="E56" s="77">
        <f>IFERROR(VLOOKUP(B56,'[1]NUM8.2'!$H$3:$L$156,2,FALSE),0)</f>
        <v>2</v>
      </c>
      <c r="F56" s="77">
        <f>IFERROR(VLOOKUP(B56,'[1]NUM8.2'!$H$3:$L$156,3,FALSE),0)</f>
        <v>0</v>
      </c>
      <c r="G56" s="77">
        <f>IFERROR(VLOOKUP(B56,'[1]NUM8.2'!$H$3:$L$156,4,FALSE),0)</f>
        <v>4</v>
      </c>
      <c r="H56" s="77"/>
      <c r="I56" s="77"/>
      <c r="J56" s="77"/>
      <c r="K56" s="77"/>
      <c r="L56" s="77"/>
      <c r="M56" s="77"/>
      <c r="N56" s="77"/>
      <c r="O56" s="77"/>
      <c r="P56" s="77"/>
      <c r="Q56" s="4">
        <f t="shared" si="52"/>
        <v>6</v>
      </c>
      <c r="R56" s="2"/>
      <c r="S56" s="12">
        <f>IFERROR(VLOOKUP(B56,'[2]DEN8.2'!$H$3:$K$162,3,FALSE),0)</f>
        <v>37</v>
      </c>
      <c r="T56" s="42">
        <f t="shared" si="53"/>
        <v>37</v>
      </c>
      <c r="U56" s="4"/>
      <c r="V56" s="51">
        <f t="shared" si="54"/>
        <v>0</v>
      </c>
      <c r="W56" s="51">
        <f t="shared" si="3"/>
        <v>0</v>
      </c>
      <c r="X56" s="4"/>
      <c r="Y56" s="3"/>
      <c r="Z56" s="77">
        <f>IFERROR(VLOOKUP(B56,'[1]ACT NUM8.2'!$H$3:$L$128,2,FALSE),0)</f>
        <v>0</v>
      </c>
      <c r="AA56" s="77">
        <f>IFERROR(VLOOKUP(B56,'[1]ACT NUM8.2'!$H$3:$L$128,3,FALSE),0)</f>
        <v>0</v>
      </c>
      <c r="AB56" s="77">
        <f>IFERROR(VLOOKUP(B56,'[1]ACT NUM8.2'!$H$3:$L$128,4,FALSE),0)</f>
        <v>0</v>
      </c>
      <c r="AC56" s="77"/>
      <c r="AD56" s="77"/>
      <c r="AE56" s="77"/>
      <c r="AF56" s="77"/>
      <c r="AG56" s="77"/>
      <c r="AH56" s="77"/>
      <c r="AI56" s="77"/>
      <c r="AJ56" s="77"/>
      <c r="AK56" s="77"/>
      <c r="AL56" s="4">
        <f t="shared" si="4"/>
        <v>0</v>
      </c>
      <c r="AM56" s="77">
        <f>IFERROR(VLOOKUP(B56,'[1]ACT NUM8.2'!$AA$3:$AE$86,2,FALSE),0)</f>
        <v>0</v>
      </c>
      <c r="AN56" s="77">
        <f>IFERROR(VLOOKUP(B56,'[1]ACT NUM8.2'!$AA$3:$AE$86,3,FALSE),0)</f>
        <v>0</v>
      </c>
      <c r="AO56" s="77">
        <f>IFERROR(VLOOKUP(B56,'[1]ACT NUM8.2'!$AA$3:$AE$86,4,FALSE),0)</f>
        <v>0</v>
      </c>
      <c r="AP56" s="77"/>
      <c r="AQ56" s="77"/>
      <c r="AR56" s="77"/>
      <c r="AS56" s="77"/>
      <c r="AT56" s="77"/>
      <c r="AU56" s="77"/>
      <c r="AV56" s="77"/>
      <c r="AW56" s="77"/>
      <c r="AX56" s="77"/>
      <c r="AY56" s="4">
        <f t="shared" si="5"/>
        <v>0</v>
      </c>
    </row>
    <row r="57" spans="1:51" s="54" customFormat="1" ht="15" thickBot="1" x14ac:dyDescent="0.25">
      <c r="A57" s="1" t="s">
        <v>87</v>
      </c>
      <c r="B57" s="112" t="s">
        <v>81</v>
      </c>
      <c r="C57" s="53"/>
      <c r="D57" s="53"/>
      <c r="E57" s="77">
        <f>IFERROR(VLOOKUP(B57,'[1]NUM8.2'!$H$3:$L$156,2,FALSE),0)</f>
        <v>0</v>
      </c>
      <c r="F57" s="77">
        <f>IFERROR(VLOOKUP(B57,'[1]NUM8.2'!$H$3:$L$156,3,FALSE),0)</f>
        <v>0</v>
      </c>
      <c r="G57" s="77">
        <f>IFERROR(VLOOKUP(B57,'[1]NUM8.2'!$H$3:$L$156,4,FALSE),0)</f>
        <v>0</v>
      </c>
      <c r="H57" s="77"/>
      <c r="I57" s="77"/>
      <c r="J57" s="77"/>
      <c r="K57" s="77"/>
      <c r="L57" s="77"/>
      <c r="M57" s="77"/>
      <c r="N57" s="77"/>
      <c r="O57" s="77"/>
      <c r="P57" s="77"/>
      <c r="Q57" s="4">
        <f t="shared" si="52"/>
        <v>0</v>
      </c>
      <c r="R57" s="2"/>
      <c r="S57" s="12">
        <f>IFERROR(VLOOKUP(B57,'[2]DEN8.2'!$H$3:$K$162,3,FALSE),0)</f>
        <v>8</v>
      </c>
      <c r="T57" s="42">
        <f t="shared" si="53"/>
        <v>8</v>
      </c>
      <c r="U57" s="4"/>
      <c r="V57" s="51">
        <f t="shared" si="54"/>
        <v>0</v>
      </c>
      <c r="W57" s="51">
        <f t="shared" si="3"/>
        <v>0</v>
      </c>
      <c r="X57" s="4"/>
      <c r="Y57" s="3"/>
      <c r="Z57" s="77">
        <f>IFERROR(VLOOKUP(B57,'[1]ACT NUM8.2'!$H$3:$L$128,2,FALSE),0)</f>
        <v>0</v>
      </c>
      <c r="AA57" s="77">
        <f>IFERROR(VLOOKUP(B57,'[1]ACT NUM8.2'!$H$3:$L$128,3,FALSE),0)</f>
        <v>0</v>
      </c>
      <c r="AB57" s="77">
        <f>IFERROR(VLOOKUP(B57,'[1]ACT NUM8.2'!$H$3:$L$128,4,FALSE),0)</f>
        <v>0</v>
      </c>
      <c r="AC57" s="77"/>
      <c r="AD57" s="77"/>
      <c r="AE57" s="77"/>
      <c r="AF57" s="77"/>
      <c r="AG57" s="77"/>
      <c r="AH57" s="77"/>
      <c r="AI57" s="77"/>
      <c r="AJ57" s="77"/>
      <c r="AK57" s="77"/>
      <c r="AL57" s="4">
        <f t="shared" si="4"/>
        <v>0</v>
      </c>
      <c r="AM57" s="77">
        <f>IFERROR(VLOOKUP(B57,'[1]ACT NUM8.2'!$AA$3:$AE$86,2,FALSE),0)</f>
        <v>0</v>
      </c>
      <c r="AN57" s="77">
        <f>IFERROR(VLOOKUP(B57,'[1]ACT NUM8.2'!$AA$3:$AE$86,3,FALSE),0)</f>
        <v>0</v>
      </c>
      <c r="AO57" s="77">
        <f>IFERROR(VLOOKUP(B57,'[1]ACT NUM8.2'!$AA$3:$AE$86,4,FALSE),0)</f>
        <v>0</v>
      </c>
      <c r="AP57" s="77"/>
      <c r="AQ57" s="77"/>
      <c r="AR57" s="77"/>
      <c r="AS57" s="77"/>
      <c r="AT57" s="77"/>
      <c r="AU57" s="77"/>
      <c r="AV57" s="77"/>
      <c r="AW57" s="77"/>
      <c r="AX57" s="77"/>
      <c r="AY57" s="4">
        <f t="shared" si="5"/>
        <v>0</v>
      </c>
    </row>
    <row r="58" spans="1:51" s="54" customFormat="1" ht="15" thickBot="1" x14ac:dyDescent="0.25">
      <c r="A58" s="1" t="s">
        <v>87</v>
      </c>
      <c r="B58" s="112" t="s">
        <v>82</v>
      </c>
      <c r="C58" s="53"/>
      <c r="D58" s="53"/>
      <c r="E58" s="77">
        <f>IFERROR(VLOOKUP(B58,'[1]NUM8.2'!$H$3:$L$156,2,FALSE),0)</f>
        <v>0</v>
      </c>
      <c r="F58" s="77">
        <f>IFERROR(VLOOKUP(B58,'[1]NUM8.2'!$H$3:$L$156,3,FALSE),0)</f>
        <v>0</v>
      </c>
      <c r="G58" s="77">
        <f>IFERROR(VLOOKUP(B58,'[1]NUM8.2'!$H$3:$L$156,4,FALSE),0)</f>
        <v>1</v>
      </c>
      <c r="H58" s="77"/>
      <c r="I58" s="77"/>
      <c r="J58" s="77"/>
      <c r="K58" s="77"/>
      <c r="L58" s="77"/>
      <c r="M58" s="77"/>
      <c r="N58" s="77"/>
      <c r="O58" s="77"/>
      <c r="P58" s="77"/>
      <c r="Q58" s="4">
        <f t="shared" si="52"/>
        <v>1</v>
      </c>
      <c r="R58" s="2"/>
      <c r="S58" s="12">
        <f>IFERROR(VLOOKUP(B58,'[2]DEN8.2'!$H$3:$K$162,3,FALSE),0)</f>
        <v>46</v>
      </c>
      <c r="T58" s="42">
        <f t="shared" si="53"/>
        <v>46</v>
      </c>
      <c r="U58" s="4"/>
      <c r="V58" s="51">
        <f t="shared" si="54"/>
        <v>0</v>
      </c>
      <c r="W58" s="51">
        <f t="shared" si="3"/>
        <v>0</v>
      </c>
      <c r="X58" s="4"/>
      <c r="Y58" s="3"/>
      <c r="Z58" s="77">
        <f>IFERROR(VLOOKUP(B58,'[1]ACT NUM8.2'!$H$3:$L$128,2,FALSE),0)</f>
        <v>0</v>
      </c>
      <c r="AA58" s="77">
        <f>IFERROR(VLOOKUP(B58,'[1]ACT NUM8.2'!$H$3:$L$128,3,FALSE),0)</f>
        <v>0</v>
      </c>
      <c r="AB58" s="77">
        <f>IFERROR(VLOOKUP(B58,'[1]ACT NUM8.2'!$H$3:$L$128,4,FALSE),0)</f>
        <v>0</v>
      </c>
      <c r="AC58" s="77"/>
      <c r="AD58" s="77"/>
      <c r="AE58" s="77"/>
      <c r="AF58" s="77"/>
      <c r="AG58" s="77"/>
      <c r="AH58" s="77"/>
      <c r="AI58" s="77"/>
      <c r="AJ58" s="77"/>
      <c r="AK58" s="77"/>
      <c r="AL58" s="4">
        <f t="shared" si="4"/>
        <v>0</v>
      </c>
      <c r="AM58" s="77">
        <f>IFERROR(VLOOKUP(B58,'[1]ACT NUM8.2'!$AA$3:$AE$86,2,FALSE),0)</f>
        <v>0</v>
      </c>
      <c r="AN58" s="77">
        <f>IFERROR(VLOOKUP(B58,'[1]ACT NUM8.2'!$AA$3:$AE$86,3,FALSE),0)</f>
        <v>0</v>
      </c>
      <c r="AO58" s="77">
        <f>IFERROR(VLOOKUP(B58,'[1]ACT NUM8.2'!$AA$3:$AE$86,4,FALSE),0)</f>
        <v>0</v>
      </c>
      <c r="AP58" s="77"/>
      <c r="AQ58" s="77"/>
      <c r="AR58" s="77"/>
      <c r="AS58" s="77"/>
      <c r="AT58" s="77"/>
      <c r="AU58" s="77"/>
      <c r="AV58" s="77"/>
      <c r="AW58" s="77"/>
      <c r="AX58" s="77"/>
      <c r="AY58" s="4">
        <f t="shared" si="5"/>
        <v>0</v>
      </c>
    </row>
    <row r="59" spans="1:51" s="54" customFormat="1" ht="15" thickBot="1" x14ac:dyDescent="0.25">
      <c r="A59" s="1" t="s">
        <v>87</v>
      </c>
      <c r="B59" s="112" t="s">
        <v>83</v>
      </c>
      <c r="C59" s="53"/>
      <c r="D59" s="53"/>
      <c r="E59" s="77">
        <f>IFERROR(VLOOKUP(B59,'[1]NUM8.2'!$H$3:$L$156,2,FALSE),0)</f>
        <v>1</v>
      </c>
      <c r="F59" s="77">
        <f>IFERROR(VLOOKUP(B59,'[1]NUM8.2'!$H$3:$L$156,3,FALSE),0)</f>
        <v>1</v>
      </c>
      <c r="G59" s="77">
        <f>IFERROR(VLOOKUP(B59,'[1]NUM8.2'!$H$3:$L$156,4,FALSE),0)</f>
        <v>1</v>
      </c>
      <c r="H59" s="77"/>
      <c r="I59" s="77"/>
      <c r="J59" s="77"/>
      <c r="K59" s="77"/>
      <c r="L59" s="77"/>
      <c r="M59" s="77"/>
      <c r="N59" s="77"/>
      <c r="O59" s="77"/>
      <c r="P59" s="77"/>
      <c r="Q59" s="4">
        <f t="shared" si="52"/>
        <v>3</v>
      </c>
      <c r="R59" s="2"/>
      <c r="S59" s="12">
        <f>IFERROR(VLOOKUP(B59,'[2]DEN8.2'!$H$3:$K$162,3,FALSE),0)</f>
        <v>20</v>
      </c>
      <c r="T59" s="42">
        <f t="shared" si="53"/>
        <v>20</v>
      </c>
      <c r="U59" s="4"/>
      <c r="V59" s="51">
        <f t="shared" si="54"/>
        <v>0</v>
      </c>
      <c r="W59" s="51">
        <f t="shared" si="3"/>
        <v>0</v>
      </c>
      <c r="X59" s="4"/>
      <c r="Y59" s="3"/>
      <c r="Z59" s="77">
        <f>IFERROR(VLOOKUP(B59,'[1]ACT NUM8.2'!$H$3:$L$128,2,FALSE),0)</f>
        <v>0</v>
      </c>
      <c r="AA59" s="77">
        <f>IFERROR(VLOOKUP(B59,'[1]ACT NUM8.2'!$H$3:$L$128,3,FALSE),0)</f>
        <v>0</v>
      </c>
      <c r="AB59" s="77">
        <f>IFERROR(VLOOKUP(B59,'[1]ACT NUM8.2'!$H$3:$L$128,4,FALSE),0)</f>
        <v>0</v>
      </c>
      <c r="AC59" s="77"/>
      <c r="AD59" s="77"/>
      <c r="AE59" s="77"/>
      <c r="AF59" s="77"/>
      <c r="AG59" s="77"/>
      <c r="AH59" s="77"/>
      <c r="AI59" s="77"/>
      <c r="AJ59" s="77"/>
      <c r="AK59" s="77"/>
      <c r="AL59" s="4">
        <f t="shared" si="4"/>
        <v>0</v>
      </c>
      <c r="AM59" s="77">
        <f>IFERROR(VLOOKUP(B59,'[1]ACT NUM8.2'!$AA$3:$AE$86,2,FALSE),0)</f>
        <v>0</v>
      </c>
      <c r="AN59" s="77">
        <f>IFERROR(VLOOKUP(B59,'[1]ACT NUM8.2'!$AA$3:$AE$86,3,FALSE),0)</f>
        <v>0</v>
      </c>
      <c r="AO59" s="77">
        <f>IFERROR(VLOOKUP(B59,'[1]ACT NUM8.2'!$AA$3:$AE$86,4,FALSE),0)</f>
        <v>0</v>
      </c>
      <c r="AP59" s="77"/>
      <c r="AQ59" s="77"/>
      <c r="AR59" s="77"/>
      <c r="AS59" s="77"/>
      <c r="AT59" s="77"/>
      <c r="AU59" s="77"/>
      <c r="AV59" s="77"/>
      <c r="AW59" s="77"/>
      <c r="AX59" s="77"/>
      <c r="AY59" s="4">
        <f t="shared" si="5"/>
        <v>0</v>
      </c>
    </row>
    <row r="60" spans="1:51" s="54" customFormat="1" ht="15" thickBot="1" x14ac:dyDescent="0.25">
      <c r="A60" s="1" t="s">
        <v>87</v>
      </c>
      <c r="B60" s="112" t="s">
        <v>84</v>
      </c>
      <c r="C60" s="53"/>
      <c r="D60" s="53"/>
      <c r="E60" s="77">
        <f>IFERROR(VLOOKUP(B60,'[1]NUM8.2'!$H$3:$L$156,2,FALSE),0)</f>
        <v>0</v>
      </c>
      <c r="F60" s="77">
        <f>IFERROR(VLOOKUP(B60,'[1]NUM8.2'!$H$3:$L$156,3,FALSE),0)</f>
        <v>0</v>
      </c>
      <c r="G60" s="77">
        <f>IFERROR(VLOOKUP(B60,'[1]NUM8.2'!$H$3:$L$156,4,FALSE),0)</f>
        <v>1</v>
      </c>
      <c r="H60" s="77"/>
      <c r="I60" s="77"/>
      <c r="J60" s="77"/>
      <c r="K60" s="77"/>
      <c r="L60" s="77"/>
      <c r="M60" s="77"/>
      <c r="N60" s="77"/>
      <c r="O60" s="77"/>
      <c r="P60" s="77"/>
      <c r="Q60" s="4">
        <f t="shared" si="52"/>
        <v>1</v>
      </c>
      <c r="R60" s="2"/>
      <c r="S60" s="12">
        <f>IFERROR(VLOOKUP(B60,'[2]DEN8.2'!$H$3:$K$162,3,FALSE),0)</f>
        <v>76</v>
      </c>
      <c r="T60" s="42">
        <f t="shared" si="53"/>
        <v>76</v>
      </c>
      <c r="U60" s="4"/>
      <c r="V60" s="51">
        <f t="shared" si="54"/>
        <v>0</v>
      </c>
      <c r="W60" s="51">
        <f t="shared" si="3"/>
        <v>0</v>
      </c>
      <c r="X60" s="4"/>
      <c r="Y60" s="3"/>
      <c r="Z60" s="77">
        <f>IFERROR(VLOOKUP(B60,'[1]ACT NUM8.2'!$H$3:$L$128,2,FALSE),0)</f>
        <v>0</v>
      </c>
      <c r="AA60" s="77">
        <f>IFERROR(VLOOKUP(B60,'[1]ACT NUM8.2'!$H$3:$L$128,3,FALSE),0)</f>
        <v>0</v>
      </c>
      <c r="AB60" s="77">
        <f>IFERROR(VLOOKUP(B60,'[1]ACT NUM8.2'!$H$3:$L$128,4,FALSE),0)</f>
        <v>1</v>
      </c>
      <c r="AC60" s="77"/>
      <c r="AD60" s="77"/>
      <c r="AE60" s="77"/>
      <c r="AF60" s="77"/>
      <c r="AG60" s="77"/>
      <c r="AH60" s="77"/>
      <c r="AI60" s="77"/>
      <c r="AJ60" s="77"/>
      <c r="AK60" s="77"/>
      <c r="AL60" s="4">
        <f t="shared" si="4"/>
        <v>1</v>
      </c>
      <c r="AM60" s="77">
        <f>IFERROR(VLOOKUP(B60,'[1]ACT NUM8.2'!$AA$3:$AE$86,2,FALSE),0)</f>
        <v>0</v>
      </c>
      <c r="AN60" s="77">
        <f>IFERROR(VLOOKUP(B60,'[1]ACT NUM8.2'!$AA$3:$AE$86,3,FALSE),0)</f>
        <v>0</v>
      </c>
      <c r="AO60" s="77">
        <f>IFERROR(VLOOKUP(B60,'[1]ACT NUM8.2'!$AA$3:$AE$86,4,FALSE),0)</f>
        <v>1</v>
      </c>
      <c r="AP60" s="77"/>
      <c r="AQ60" s="77"/>
      <c r="AR60" s="77"/>
      <c r="AS60" s="77"/>
      <c r="AT60" s="77"/>
      <c r="AU60" s="77"/>
      <c r="AV60" s="77"/>
      <c r="AW60" s="77"/>
      <c r="AX60" s="77"/>
      <c r="AY60" s="4">
        <f t="shared" si="5"/>
        <v>1</v>
      </c>
    </row>
    <row r="61" spans="1:51" s="54" customFormat="1" ht="15" thickBot="1" x14ac:dyDescent="0.25">
      <c r="A61" s="1" t="s">
        <v>87</v>
      </c>
      <c r="B61" s="112" t="s">
        <v>85</v>
      </c>
      <c r="C61" s="53"/>
      <c r="D61" s="53"/>
      <c r="E61" s="77">
        <f>IFERROR(VLOOKUP(B61,'[1]NUM8.2'!$H$3:$L$156,2,FALSE),0)</f>
        <v>0</v>
      </c>
      <c r="F61" s="77">
        <f>IFERROR(VLOOKUP(B61,'[1]NUM8.2'!$H$3:$L$156,3,FALSE),0)</f>
        <v>0</v>
      </c>
      <c r="G61" s="77">
        <f>IFERROR(VLOOKUP(B61,'[1]NUM8.2'!$H$3:$L$156,4,FALSE),0)</f>
        <v>0</v>
      </c>
      <c r="H61" s="77"/>
      <c r="I61" s="77"/>
      <c r="J61" s="77"/>
      <c r="K61" s="77"/>
      <c r="L61" s="77"/>
      <c r="M61" s="77"/>
      <c r="N61" s="77"/>
      <c r="O61" s="77"/>
      <c r="P61" s="77"/>
      <c r="Q61" s="4">
        <f t="shared" si="52"/>
        <v>0</v>
      </c>
      <c r="R61" s="2"/>
      <c r="S61" s="12">
        <f>IFERROR(VLOOKUP(B61,'[2]DEN8.2'!$H$3:$K$162,3,FALSE),0)</f>
        <v>21</v>
      </c>
      <c r="T61" s="42">
        <f t="shared" si="53"/>
        <v>21</v>
      </c>
      <c r="U61" s="4"/>
      <c r="V61" s="51">
        <f t="shared" si="54"/>
        <v>0</v>
      </c>
      <c r="W61" s="51">
        <f t="shared" si="3"/>
        <v>0</v>
      </c>
      <c r="X61" s="4"/>
      <c r="Y61" s="3"/>
      <c r="Z61" s="77">
        <f>IFERROR(VLOOKUP(B61,'[1]ACT NUM8.2'!$H$3:$L$128,2,FALSE),0)</f>
        <v>0</v>
      </c>
      <c r="AA61" s="77">
        <f>IFERROR(VLOOKUP(B61,'[1]ACT NUM8.2'!$H$3:$L$128,3,FALSE),0)</f>
        <v>0</v>
      </c>
      <c r="AB61" s="77">
        <f>IFERROR(VLOOKUP(B61,'[1]ACT NUM8.2'!$H$3:$L$128,4,FALSE),0)</f>
        <v>0</v>
      </c>
      <c r="AC61" s="77"/>
      <c r="AD61" s="77"/>
      <c r="AE61" s="77"/>
      <c r="AF61" s="77"/>
      <c r="AG61" s="77"/>
      <c r="AH61" s="77"/>
      <c r="AI61" s="77"/>
      <c r="AJ61" s="77"/>
      <c r="AK61" s="77"/>
      <c r="AL61" s="4">
        <f t="shared" si="4"/>
        <v>0</v>
      </c>
      <c r="AM61" s="77">
        <f>IFERROR(VLOOKUP(B61,'[1]ACT NUM8.2'!$AA$3:$AE$86,2,FALSE),0)</f>
        <v>0</v>
      </c>
      <c r="AN61" s="77">
        <f>IFERROR(VLOOKUP(B61,'[1]ACT NUM8.2'!$AA$3:$AE$86,3,FALSE),0)</f>
        <v>0</v>
      </c>
      <c r="AO61" s="77">
        <f>IFERROR(VLOOKUP(B61,'[1]ACT NUM8.2'!$AA$3:$AE$86,4,FALSE),0)</f>
        <v>0</v>
      </c>
      <c r="AP61" s="77"/>
      <c r="AQ61" s="77"/>
      <c r="AR61" s="77"/>
      <c r="AS61" s="77"/>
      <c r="AT61" s="77"/>
      <c r="AU61" s="77"/>
      <c r="AV61" s="77"/>
      <c r="AW61" s="77"/>
      <c r="AX61" s="77"/>
      <c r="AY61" s="4">
        <f t="shared" si="5"/>
        <v>0</v>
      </c>
    </row>
    <row r="62" spans="1:51" s="54" customFormat="1" ht="15" thickBot="1" x14ac:dyDescent="0.25">
      <c r="A62" s="1" t="s">
        <v>87</v>
      </c>
      <c r="B62" s="112" t="s">
        <v>86</v>
      </c>
      <c r="C62" s="53"/>
      <c r="D62" s="53"/>
      <c r="E62" s="77">
        <f>IFERROR(VLOOKUP(B62,'[1]NUM8.2'!$H$3:$L$156,2,FALSE),0)</f>
        <v>2</v>
      </c>
      <c r="F62" s="77">
        <f>IFERROR(VLOOKUP(B62,'[1]NUM8.2'!$H$3:$L$156,3,FALSE),0)</f>
        <v>0</v>
      </c>
      <c r="G62" s="77">
        <f>IFERROR(VLOOKUP(B62,'[1]NUM8.2'!$H$3:$L$156,4,FALSE),0)</f>
        <v>0</v>
      </c>
      <c r="H62" s="77"/>
      <c r="I62" s="77"/>
      <c r="J62" s="77"/>
      <c r="K62" s="77"/>
      <c r="L62" s="77"/>
      <c r="M62" s="77"/>
      <c r="N62" s="77"/>
      <c r="O62" s="77"/>
      <c r="P62" s="77"/>
      <c r="Q62" s="4">
        <f t="shared" si="52"/>
        <v>2</v>
      </c>
      <c r="R62" s="2"/>
      <c r="S62" s="12">
        <f>IFERROR(VLOOKUP(B62,'[2]DEN8.2'!$H$3:$K$162,3,FALSE),0)</f>
        <v>25</v>
      </c>
      <c r="T62" s="42">
        <f t="shared" si="53"/>
        <v>25</v>
      </c>
      <c r="U62" s="4"/>
      <c r="V62" s="51">
        <f t="shared" si="54"/>
        <v>0</v>
      </c>
      <c r="W62" s="51">
        <f t="shared" si="3"/>
        <v>0</v>
      </c>
      <c r="X62" s="4"/>
      <c r="Y62" s="3"/>
      <c r="Z62" s="77">
        <f>IFERROR(VLOOKUP(B62,'[1]ACT NUM8.2'!$H$3:$L$128,2,FALSE),0)</f>
        <v>0</v>
      </c>
      <c r="AA62" s="77">
        <f>IFERROR(VLOOKUP(B62,'[1]ACT NUM8.2'!$H$3:$L$128,3,FALSE),0)</f>
        <v>0</v>
      </c>
      <c r="AB62" s="77">
        <f>IFERROR(VLOOKUP(B62,'[1]ACT NUM8.2'!$H$3:$L$128,4,FALSE),0)</f>
        <v>0</v>
      </c>
      <c r="AC62" s="77"/>
      <c r="AD62" s="77"/>
      <c r="AE62" s="77"/>
      <c r="AF62" s="77"/>
      <c r="AG62" s="77"/>
      <c r="AH62" s="77"/>
      <c r="AI62" s="77"/>
      <c r="AJ62" s="77"/>
      <c r="AK62" s="77"/>
      <c r="AL62" s="4">
        <f t="shared" si="4"/>
        <v>0</v>
      </c>
      <c r="AM62" s="77">
        <f>IFERROR(VLOOKUP(B62,'[1]ACT NUM8.2'!$AA$3:$AE$86,2,FALSE),0)</f>
        <v>0</v>
      </c>
      <c r="AN62" s="77">
        <f>IFERROR(VLOOKUP(B62,'[1]ACT NUM8.2'!$AA$3:$AE$86,3,FALSE),0)</f>
        <v>0</v>
      </c>
      <c r="AO62" s="77">
        <f>IFERROR(VLOOKUP(B62,'[1]ACT NUM8.2'!$AA$3:$AE$86,4,FALSE),0)</f>
        <v>0</v>
      </c>
      <c r="AP62" s="77"/>
      <c r="AQ62" s="77"/>
      <c r="AR62" s="77"/>
      <c r="AS62" s="77"/>
      <c r="AT62" s="77"/>
      <c r="AU62" s="77"/>
      <c r="AV62" s="77"/>
      <c r="AW62" s="77"/>
      <c r="AX62" s="77"/>
      <c r="AY62" s="4">
        <f t="shared" si="5"/>
        <v>0</v>
      </c>
    </row>
    <row r="63" spans="1:51" s="54" customFormat="1" ht="15" thickBot="1" x14ac:dyDescent="0.25">
      <c r="A63" s="111" t="s">
        <v>87</v>
      </c>
      <c r="B63" s="112" t="s">
        <v>393</v>
      </c>
      <c r="C63" s="53"/>
      <c r="D63" s="53"/>
      <c r="E63" s="77">
        <f>IFERROR(VLOOKUP(B63,'[1]NUM8.2'!$H$3:$L$156,2,FALSE),0)</f>
        <v>3</v>
      </c>
      <c r="F63" s="77">
        <f>IFERROR(VLOOKUP(B63,'[1]NUM8.2'!$H$3:$L$156,3,FALSE),0)</f>
        <v>0</v>
      </c>
      <c r="G63" s="77">
        <f>IFERROR(VLOOKUP(B63,'[1]NUM8.2'!$H$3:$L$156,4,FALSE),0)</f>
        <v>2</v>
      </c>
      <c r="H63" s="77"/>
      <c r="I63" s="77"/>
      <c r="J63" s="77"/>
      <c r="K63" s="77"/>
      <c r="L63" s="77"/>
      <c r="M63" s="77"/>
      <c r="N63" s="77"/>
      <c r="O63" s="77"/>
      <c r="P63" s="77"/>
      <c r="Q63" s="4">
        <f t="shared" si="52"/>
        <v>5</v>
      </c>
      <c r="R63" s="2"/>
      <c r="S63" s="12">
        <f>IFERROR(VLOOKUP(B63,'[2]DEN8.2'!$H$3:$K$162,3,FALSE),0)</f>
        <v>0</v>
      </c>
      <c r="T63" s="42">
        <f t="shared" ref="T63" si="55">+S63+(Z63+AA63+AB63+AC63)-(AM63+AN63+AO63+AP63)</f>
        <v>20</v>
      </c>
      <c r="U63" s="4"/>
      <c r="V63" s="51">
        <f t="shared" ref="V63" si="56">+U63+(AF63)-(AS63)</f>
        <v>0</v>
      </c>
      <c r="W63" s="51">
        <f t="shared" ref="W63" si="57">+U63+(AF63+AG63+AH63+AI63)-(AS63+AT63+AU63+AV63)</f>
        <v>0</v>
      </c>
      <c r="X63" s="4"/>
      <c r="Y63" s="3"/>
      <c r="Z63" s="77">
        <f>IFERROR(VLOOKUP(B63,'[1]ACT NUM8.2'!$H$3:$L$128,2,FALSE),0)</f>
        <v>1</v>
      </c>
      <c r="AA63" s="77">
        <f>IFERROR(VLOOKUP(B63,'[1]ACT NUM8.2'!$H$3:$L$128,3,FALSE),0)</f>
        <v>15</v>
      </c>
      <c r="AB63" s="77">
        <f>IFERROR(VLOOKUP(B63,'[1]ACT NUM8.2'!$H$3:$L$128,4,FALSE),0)</f>
        <v>4</v>
      </c>
      <c r="AC63" s="77"/>
      <c r="AD63" s="77"/>
      <c r="AE63" s="77"/>
      <c r="AF63" s="77"/>
      <c r="AG63" s="77"/>
      <c r="AH63" s="77"/>
      <c r="AI63" s="77"/>
      <c r="AJ63" s="77"/>
      <c r="AK63" s="77"/>
      <c r="AL63" s="4">
        <f t="shared" si="4"/>
        <v>20</v>
      </c>
      <c r="AM63" s="77">
        <f>IFERROR(VLOOKUP(B63,'[1]ACT NUM8.2'!$AA$3:$AE$86,2,FALSE),0)</f>
        <v>0</v>
      </c>
      <c r="AN63" s="77">
        <f>IFERROR(VLOOKUP(B63,'[1]ACT NUM8.2'!$AA$3:$AE$86,3,FALSE),0)</f>
        <v>0</v>
      </c>
      <c r="AO63" s="77">
        <f>IFERROR(VLOOKUP(B63,'[1]ACT NUM8.2'!$AA$3:$AE$86,4,FALSE),0)</f>
        <v>0</v>
      </c>
      <c r="AP63" s="77"/>
      <c r="AQ63" s="77"/>
      <c r="AR63" s="77"/>
      <c r="AS63" s="77"/>
      <c r="AT63" s="77"/>
      <c r="AU63" s="77"/>
      <c r="AV63" s="77"/>
      <c r="AW63" s="77"/>
      <c r="AX63" s="77"/>
      <c r="AY63" s="4">
        <f t="shared" si="5"/>
        <v>0</v>
      </c>
    </row>
    <row r="64" spans="1:51" s="54" customFormat="1" ht="15" thickBot="1" x14ac:dyDescent="0.25">
      <c r="A64" s="308" t="s">
        <v>176</v>
      </c>
      <c r="B64" s="309"/>
      <c r="C64" s="181">
        <f>+D64/Metas!M9</f>
        <v>5.8822105437719041E-2</v>
      </c>
      <c r="D64" s="14">
        <f>+Q64/R64</f>
        <v>2.6222894604135148E-2</v>
      </c>
      <c r="E64" s="9">
        <f>SUM(E50:E63)</f>
        <v>11</v>
      </c>
      <c r="F64" s="9">
        <f t="shared" ref="F64:Q64" si="58">SUM(F50:F63)</f>
        <v>12</v>
      </c>
      <c r="G64" s="9">
        <f t="shared" si="58"/>
        <v>29</v>
      </c>
      <c r="H64" s="9">
        <f t="shared" si="58"/>
        <v>0</v>
      </c>
      <c r="I64" s="9">
        <f t="shared" si="58"/>
        <v>0</v>
      </c>
      <c r="J64" s="9">
        <f t="shared" si="58"/>
        <v>0</v>
      </c>
      <c r="K64" s="9">
        <f t="shared" si="58"/>
        <v>0</v>
      </c>
      <c r="L64" s="9">
        <f t="shared" si="58"/>
        <v>0</v>
      </c>
      <c r="M64" s="9">
        <f t="shared" si="58"/>
        <v>0</v>
      </c>
      <c r="N64" s="9">
        <f t="shared" si="58"/>
        <v>0</v>
      </c>
      <c r="O64" s="9">
        <f t="shared" si="58"/>
        <v>0</v>
      </c>
      <c r="P64" s="9">
        <f t="shared" si="58"/>
        <v>0</v>
      </c>
      <c r="Q64" s="9">
        <f t="shared" si="58"/>
        <v>52</v>
      </c>
      <c r="R64" s="10">
        <f>+Y64-S64</f>
        <v>1983</v>
      </c>
      <c r="S64" s="9">
        <f>SUM(S50:S63)</f>
        <v>769</v>
      </c>
      <c r="T64" s="9">
        <f t="shared" ref="T64:X64" si="59">SUM(T50:T63)</f>
        <v>801</v>
      </c>
      <c r="U64" s="9">
        <f t="shared" si="59"/>
        <v>0</v>
      </c>
      <c r="V64" s="9">
        <f t="shared" si="59"/>
        <v>0</v>
      </c>
      <c r="W64" s="9">
        <f t="shared" si="59"/>
        <v>0</v>
      </c>
      <c r="X64" s="9">
        <f t="shared" si="59"/>
        <v>0</v>
      </c>
      <c r="Y64" s="11">
        <v>2752</v>
      </c>
      <c r="Z64" s="39">
        <f>SUM(Z50:Z63)</f>
        <v>6</v>
      </c>
      <c r="AA64" s="39">
        <f t="shared" ref="AA64:AL64" si="60">SUM(AA50:AA63)</f>
        <v>15</v>
      </c>
      <c r="AB64" s="39">
        <f t="shared" si="60"/>
        <v>12</v>
      </c>
      <c r="AC64" s="39">
        <f t="shared" si="60"/>
        <v>0</v>
      </c>
      <c r="AD64" s="39">
        <f t="shared" si="60"/>
        <v>0</v>
      </c>
      <c r="AE64" s="39">
        <f t="shared" si="60"/>
        <v>0</v>
      </c>
      <c r="AF64" s="39">
        <f t="shared" si="60"/>
        <v>0</v>
      </c>
      <c r="AG64" s="39">
        <f t="shared" si="60"/>
        <v>0</v>
      </c>
      <c r="AH64" s="39">
        <f t="shared" si="60"/>
        <v>0</v>
      </c>
      <c r="AI64" s="39">
        <f t="shared" si="60"/>
        <v>0</v>
      </c>
      <c r="AJ64" s="39">
        <f t="shared" si="60"/>
        <v>0</v>
      </c>
      <c r="AK64" s="39">
        <f t="shared" si="60"/>
        <v>0</v>
      </c>
      <c r="AL64" s="39">
        <f t="shared" si="60"/>
        <v>33</v>
      </c>
      <c r="AM64" s="39">
        <f>SUM(AM50:AM63)</f>
        <v>0</v>
      </c>
      <c r="AN64" s="39">
        <f t="shared" ref="AN64:AY64" si="61">SUM(AN50:AN63)</f>
        <v>0</v>
      </c>
      <c r="AO64" s="39">
        <f t="shared" si="61"/>
        <v>1</v>
      </c>
      <c r="AP64" s="39">
        <f t="shared" si="61"/>
        <v>0</v>
      </c>
      <c r="AQ64" s="39">
        <f t="shared" si="61"/>
        <v>0</v>
      </c>
      <c r="AR64" s="39">
        <f t="shared" si="61"/>
        <v>0</v>
      </c>
      <c r="AS64" s="39">
        <f t="shared" si="61"/>
        <v>0</v>
      </c>
      <c r="AT64" s="39">
        <f t="shared" si="61"/>
        <v>0</v>
      </c>
      <c r="AU64" s="39">
        <f t="shared" si="61"/>
        <v>0</v>
      </c>
      <c r="AV64" s="39">
        <f t="shared" si="61"/>
        <v>0</v>
      </c>
      <c r="AW64" s="39">
        <f t="shared" si="61"/>
        <v>0</v>
      </c>
      <c r="AX64" s="39">
        <f t="shared" si="61"/>
        <v>0</v>
      </c>
      <c r="AY64" s="39">
        <f t="shared" si="61"/>
        <v>1</v>
      </c>
    </row>
    <row r="65" spans="1:51" s="54" customFormat="1" ht="15" thickBot="1" x14ac:dyDescent="0.25">
      <c r="A65" s="1" t="s">
        <v>98</v>
      </c>
      <c r="B65" s="112" t="s">
        <v>88</v>
      </c>
      <c r="C65" s="53"/>
      <c r="D65" s="53"/>
      <c r="E65" s="77">
        <f>IFERROR(VLOOKUP(B65,'[1]NUM8.2'!$H$3:$L$156,2,FALSE),0)</f>
        <v>3</v>
      </c>
      <c r="F65" s="77">
        <f>IFERROR(VLOOKUP(B65,'[1]NUM8.2'!$H$3:$L$156,3,FALSE),0)</f>
        <v>0</v>
      </c>
      <c r="G65" s="77">
        <f>IFERROR(VLOOKUP(B65,'[1]NUM8.2'!$H$3:$L$156,4,FALSE),0)</f>
        <v>8</v>
      </c>
      <c r="H65" s="77"/>
      <c r="I65" s="77"/>
      <c r="J65" s="77"/>
      <c r="K65" s="77"/>
      <c r="L65" s="77"/>
      <c r="M65" s="77"/>
      <c r="N65" s="77"/>
      <c r="O65" s="77"/>
      <c r="P65" s="77"/>
      <c r="Q65" s="4">
        <f t="shared" ref="Q65:Q74" si="62">SUM(E65:P65)</f>
        <v>11</v>
      </c>
      <c r="R65" s="2"/>
      <c r="S65" s="12">
        <f>IFERROR(VLOOKUP(B65,'[2]DEN8.2'!$H$3:$K$162,3,FALSE),0)</f>
        <v>237</v>
      </c>
      <c r="T65" s="42">
        <f t="shared" ref="T65:T74" si="63">+S65+(Z65+AA65+AB65+AC65)-(AM65+AN65+AO65+AP65)</f>
        <v>246</v>
      </c>
      <c r="U65" s="4"/>
      <c r="V65" s="51">
        <f t="shared" ref="V65:V74" si="64">+U65+(AF65)-(AS65)</f>
        <v>0</v>
      </c>
      <c r="W65" s="51">
        <f t="shared" si="3"/>
        <v>0</v>
      </c>
      <c r="X65" s="4"/>
      <c r="Y65" s="3"/>
      <c r="Z65" s="77">
        <f>IFERROR(VLOOKUP(B65,'[1]ACT NUM8.2'!$H$3:$L$128,2,FALSE),0)</f>
        <v>2</v>
      </c>
      <c r="AA65" s="77">
        <f>IFERROR(VLOOKUP(B65,'[1]ACT NUM8.2'!$H$3:$L$128,3,FALSE),0)</f>
        <v>4</v>
      </c>
      <c r="AB65" s="77">
        <f>IFERROR(VLOOKUP(B65,'[1]ACT NUM8.2'!$H$3:$L$128,4,FALSE),0)</f>
        <v>3</v>
      </c>
      <c r="AC65" s="77"/>
      <c r="AD65" s="77"/>
      <c r="AE65" s="77"/>
      <c r="AF65" s="77"/>
      <c r="AG65" s="77"/>
      <c r="AH65" s="77"/>
      <c r="AI65" s="77"/>
      <c r="AJ65" s="77"/>
      <c r="AK65" s="77"/>
      <c r="AL65" s="4">
        <f t="shared" si="4"/>
        <v>9</v>
      </c>
      <c r="AM65" s="77">
        <f>IFERROR(VLOOKUP(B65,'[1]ACT NUM8.2'!$AA$3:$AE$86,2,FALSE),0)</f>
        <v>0</v>
      </c>
      <c r="AN65" s="77">
        <f>IFERROR(VLOOKUP(B65,'[1]ACT NUM8.2'!$AA$3:$AE$86,3,FALSE),0)</f>
        <v>0</v>
      </c>
      <c r="AO65" s="77">
        <f>IFERROR(VLOOKUP(B65,'[1]ACT NUM8.2'!$AA$3:$AE$86,4,FALSE),0)</f>
        <v>0</v>
      </c>
      <c r="AP65" s="77"/>
      <c r="AQ65" s="77"/>
      <c r="AR65" s="77"/>
      <c r="AS65" s="77"/>
      <c r="AT65" s="77"/>
      <c r="AU65" s="77"/>
      <c r="AV65" s="77"/>
      <c r="AW65" s="77"/>
      <c r="AX65" s="77"/>
      <c r="AY65" s="4">
        <f t="shared" si="5"/>
        <v>0</v>
      </c>
    </row>
    <row r="66" spans="1:51" s="54" customFormat="1" ht="15" thickBot="1" x14ac:dyDescent="0.25">
      <c r="A66" s="1" t="s">
        <v>98</v>
      </c>
      <c r="B66" s="112" t="s">
        <v>89</v>
      </c>
      <c r="C66" s="53"/>
      <c r="D66" s="53"/>
      <c r="E66" s="77">
        <f>IFERROR(VLOOKUP(B66,'[1]NUM8.2'!$H$3:$L$156,2,FALSE),0)</f>
        <v>0</v>
      </c>
      <c r="F66" s="77">
        <f>IFERROR(VLOOKUP(B66,'[1]NUM8.2'!$H$3:$L$156,3,FALSE),0)</f>
        <v>1</v>
      </c>
      <c r="G66" s="77">
        <f>IFERROR(VLOOKUP(B66,'[1]NUM8.2'!$H$3:$L$156,4,FALSE),0)</f>
        <v>4</v>
      </c>
      <c r="H66" s="77"/>
      <c r="I66" s="77"/>
      <c r="J66" s="77"/>
      <c r="K66" s="77"/>
      <c r="L66" s="77"/>
      <c r="M66" s="77"/>
      <c r="N66" s="77"/>
      <c r="O66" s="77"/>
      <c r="P66" s="77"/>
      <c r="Q66" s="4">
        <f t="shared" si="62"/>
        <v>5</v>
      </c>
      <c r="R66" s="2"/>
      <c r="S66" s="12">
        <f>IFERROR(VLOOKUP(B66,'[2]DEN8.2'!$H$3:$K$162,3,FALSE),0)</f>
        <v>104</v>
      </c>
      <c r="T66" s="42">
        <f t="shared" si="63"/>
        <v>104</v>
      </c>
      <c r="U66" s="4"/>
      <c r="V66" s="51">
        <f t="shared" si="64"/>
        <v>0</v>
      </c>
      <c r="W66" s="51">
        <f t="shared" si="3"/>
        <v>0</v>
      </c>
      <c r="X66" s="4"/>
      <c r="Y66" s="3"/>
      <c r="Z66" s="77">
        <f>IFERROR(VLOOKUP(B66,'[1]ACT NUM8.2'!$H$3:$L$128,2,FALSE),0)</f>
        <v>0</v>
      </c>
      <c r="AA66" s="77">
        <f>IFERROR(VLOOKUP(B66,'[1]ACT NUM8.2'!$H$3:$L$128,3,FALSE),0)</f>
        <v>0</v>
      </c>
      <c r="AB66" s="77">
        <f>IFERROR(VLOOKUP(B66,'[1]ACT NUM8.2'!$H$3:$L$128,4,FALSE),0)</f>
        <v>0</v>
      </c>
      <c r="AC66" s="77"/>
      <c r="AD66" s="77"/>
      <c r="AE66" s="77"/>
      <c r="AF66" s="77"/>
      <c r="AG66" s="77"/>
      <c r="AH66" s="77"/>
      <c r="AI66" s="77"/>
      <c r="AJ66" s="77"/>
      <c r="AK66" s="77"/>
      <c r="AL66" s="4">
        <f t="shared" si="4"/>
        <v>0</v>
      </c>
      <c r="AM66" s="77">
        <f>IFERROR(VLOOKUP(B66,'[1]ACT NUM8.2'!$AA$3:$AE$86,2,FALSE),0)</f>
        <v>0</v>
      </c>
      <c r="AN66" s="77">
        <f>IFERROR(VLOOKUP(B66,'[1]ACT NUM8.2'!$AA$3:$AE$86,3,FALSE),0)</f>
        <v>0</v>
      </c>
      <c r="AO66" s="77">
        <f>IFERROR(VLOOKUP(B66,'[1]ACT NUM8.2'!$AA$3:$AE$86,4,FALSE),0)</f>
        <v>0</v>
      </c>
      <c r="AP66" s="77"/>
      <c r="AQ66" s="77"/>
      <c r="AR66" s="77"/>
      <c r="AS66" s="77"/>
      <c r="AT66" s="77"/>
      <c r="AU66" s="77"/>
      <c r="AV66" s="77"/>
      <c r="AW66" s="77"/>
      <c r="AX66" s="77"/>
      <c r="AY66" s="4">
        <f t="shared" si="5"/>
        <v>0</v>
      </c>
    </row>
    <row r="67" spans="1:51" s="54" customFormat="1" ht="15" thickBot="1" x14ac:dyDescent="0.25">
      <c r="A67" s="1" t="s">
        <v>98</v>
      </c>
      <c r="B67" s="112" t="s">
        <v>90</v>
      </c>
      <c r="C67" s="53"/>
      <c r="D67" s="53"/>
      <c r="E67" s="77">
        <f>IFERROR(VLOOKUP(B67,'[1]NUM8.2'!$H$3:$L$156,2,FALSE),0)</f>
        <v>0</v>
      </c>
      <c r="F67" s="77">
        <f>IFERROR(VLOOKUP(B67,'[1]NUM8.2'!$H$3:$L$156,3,FALSE),0)</f>
        <v>0</v>
      </c>
      <c r="G67" s="77">
        <f>IFERROR(VLOOKUP(B67,'[1]NUM8.2'!$H$3:$L$156,4,FALSE),0)</f>
        <v>1</v>
      </c>
      <c r="H67" s="77"/>
      <c r="I67" s="77"/>
      <c r="J67" s="77"/>
      <c r="K67" s="77"/>
      <c r="L67" s="77"/>
      <c r="M67" s="77"/>
      <c r="N67" s="77"/>
      <c r="O67" s="77"/>
      <c r="P67" s="77"/>
      <c r="Q67" s="4">
        <f t="shared" si="62"/>
        <v>1</v>
      </c>
      <c r="R67" s="2"/>
      <c r="S67" s="12">
        <f>IFERROR(VLOOKUP(B67,'[2]DEN8.2'!$H$3:$K$162,3,FALSE),0)</f>
        <v>21</v>
      </c>
      <c r="T67" s="42">
        <f t="shared" si="63"/>
        <v>21</v>
      </c>
      <c r="U67" s="4"/>
      <c r="V67" s="51">
        <f t="shared" si="64"/>
        <v>0</v>
      </c>
      <c r="W67" s="51">
        <f t="shared" si="3"/>
        <v>0</v>
      </c>
      <c r="X67" s="4"/>
      <c r="Y67" s="3"/>
      <c r="Z67" s="77">
        <f>IFERROR(VLOOKUP(B67,'[1]ACT NUM8.2'!$H$3:$L$128,2,FALSE),0)</f>
        <v>0</v>
      </c>
      <c r="AA67" s="77">
        <f>IFERROR(VLOOKUP(B67,'[1]ACT NUM8.2'!$H$3:$L$128,3,FALSE),0)</f>
        <v>0</v>
      </c>
      <c r="AB67" s="77">
        <f>IFERROR(VLOOKUP(B67,'[1]ACT NUM8.2'!$H$3:$L$128,4,FALSE),0)</f>
        <v>0</v>
      </c>
      <c r="AC67" s="77"/>
      <c r="AD67" s="77"/>
      <c r="AE67" s="77"/>
      <c r="AF67" s="77"/>
      <c r="AG67" s="77"/>
      <c r="AH67" s="77"/>
      <c r="AI67" s="77"/>
      <c r="AJ67" s="77"/>
      <c r="AK67" s="77"/>
      <c r="AL67" s="4">
        <f t="shared" si="4"/>
        <v>0</v>
      </c>
      <c r="AM67" s="77">
        <f>IFERROR(VLOOKUP(B67,'[1]ACT NUM8.2'!$AA$3:$AE$86,2,FALSE),0)</f>
        <v>0</v>
      </c>
      <c r="AN67" s="77">
        <f>IFERROR(VLOOKUP(B67,'[1]ACT NUM8.2'!$AA$3:$AE$86,3,FALSE),0)</f>
        <v>0</v>
      </c>
      <c r="AO67" s="77">
        <f>IFERROR(VLOOKUP(B67,'[1]ACT NUM8.2'!$AA$3:$AE$86,4,FALSE),0)</f>
        <v>0</v>
      </c>
      <c r="AP67" s="77"/>
      <c r="AQ67" s="77"/>
      <c r="AR67" s="77"/>
      <c r="AS67" s="77"/>
      <c r="AT67" s="77"/>
      <c r="AU67" s="77"/>
      <c r="AV67" s="77"/>
      <c r="AW67" s="77"/>
      <c r="AX67" s="77"/>
      <c r="AY67" s="4">
        <f t="shared" si="5"/>
        <v>0</v>
      </c>
    </row>
    <row r="68" spans="1:51" s="54" customFormat="1" ht="15" thickBot="1" x14ac:dyDescent="0.25">
      <c r="A68" s="1" t="s">
        <v>98</v>
      </c>
      <c r="B68" s="112" t="s">
        <v>91</v>
      </c>
      <c r="C68" s="53"/>
      <c r="D68" s="53"/>
      <c r="E68" s="77">
        <f>IFERROR(VLOOKUP(B68,'[1]NUM8.2'!$H$3:$L$156,2,FALSE),0)</f>
        <v>0</v>
      </c>
      <c r="F68" s="77">
        <f>IFERROR(VLOOKUP(B68,'[1]NUM8.2'!$H$3:$L$156,3,FALSE),0)</f>
        <v>0</v>
      </c>
      <c r="G68" s="77">
        <f>IFERROR(VLOOKUP(B68,'[1]NUM8.2'!$H$3:$L$156,4,FALSE),0)</f>
        <v>0</v>
      </c>
      <c r="H68" s="77"/>
      <c r="I68" s="77"/>
      <c r="J68" s="77"/>
      <c r="K68" s="77"/>
      <c r="L68" s="77"/>
      <c r="M68" s="77"/>
      <c r="N68" s="77"/>
      <c r="O68" s="77"/>
      <c r="P68" s="77"/>
      <c r="Q68" s="4">
        <f t="shared" si="62"/>
        <v>0</v>
      </c>
      <c r="R68" s="2"/>
      <c r="S68" s="12">
        <f>IFERROR(VLOOKUP(B68,'[2]DEN8.2'!$H$3:$K$162,3,FALSE),0)</f>
        <v>46</v>
      </c>
      <c r="T68" s="42">
        <f t="shared" si="63"/>
        <v>46</v>
      </c>
      <c r="U68" s="4"/>
      <c r="V68" s="51">
        <f t="shared" si="64"/>
        <v>0</v>
      </c>
      <c r="W68" s="51">
        <f t="shared" si="3"/>
        <v>0</v>
      </c>
      <c r="X68" s="4"/>
      <c r="Y68" s="3"/>
      <c r="Z68" s="77">
        <f>IFERROR(VLOOKUP(B68,'[1]ACT NUM8.2'!$H$3:$L$128,2,FALSE),0)</f>
        <v>0</v>
      </c>
      <c r="AA68" s="77">
        <f>IFERROR(VLOOKUP(B68,'[1]ACT NUM8.2'!$H$3:$L$128,3,FALSE),0)</f>
        <v>0</v>
      </c>
      <c r="AB68" s="77">
        <f>IFERROR(VLOOKUP(B68,'[1]ACT NUM8.2'!$H$3:$L$128,4,FALSE),0)</f>
        <v>0</v>
      </c>
      <c r="AC68" s="77"/>
      <c r="AD68" s="77"/>
      <c r="AE68" s="77"/>
      <c r="AF68" s="77"/>
      <c r="AG68" s="77"/>
      <c r="AH68" s="77"/>
      <c r="AI68" s="77"/>
      <c r="AJ68" s="77"/>
      <c r="AK68" s="77"/>
      <c r="AL68" s="4">
        <f t="shared" si="4"/>
        <v>0</v>
      </c>
      <c r="AM68" s="77">
        <f>IFERROR(VLOOKUP(B68,'[1]ACT NUM8.2'!$AA$3:$AE$86,2,FALSE),0)</f>
        <v>0</v>
      </c>
      <c r="AN68" s="77">
        <f>IFERROR(VLOOKUP(B68,'[1]ACT NUM8.2'!$AA$3:$AE$86,3,FALSE),0)</f>
        <v>0</v>
      </c>
      <c r="AO68" s="77">
        <f>IFERROR(VLOOKUP(B68,'[1]ACT NUM8.2'!$AA$3:$AE$86,4,FALSE),0)</f>
        <v>0</v>
      </c>
      <c r="AP68" s="77"/>
      <c r="AQ68" s="77"/>
      <c r="AR68" s="77"/>
      <c r="AS68" s="77"/>
      <c r="AT68" s="77"/>
      <c r="AU68" s="77"/>
      <c r="AV68" s="77"/>
      <c r="AW68" s="77"/>
      <c r="AX68" s="77"/>
      <c r="AY68" s="4">
        <f t="shared" si="5"/>
        <v>0</v>
      </c>
    </row>
    <row r="69" spans="1:51" s="54" customFormat="1" ht="15" thickBot="1" x14ac:dyDescent="0.25">
      <c r="A69" s="1" t="s">
        <v>98</v>
      </c>
      <c r="B69" s="112" t="s">
        <v>92</v>
      </c>
      <c r="C69" s="53"/>
      <c r="D69" s="53"/>
      <c r="E69" s="77">
        <f>IFERROR(VLOOKUP(B69,'[1]NUM8.2'!$H$3:$L$156,2,FALSE),0)</f>
        <v>3</v>
      </c>
      <c r="F69" s="77">
        <f>IFERROR(VLOOKUP(B69,'[1]NUM8.2'!$H$3:$L$156,3,FALSE),0)</f>
        <v>0</v>
      </c>
      <c r="G69" s="77">
        <f>IFERROR(VLOOKUP(B69,'[1]NUM8.2'!$H$3:$L$156,4,FALSE),0)</f>
        <v>3</v>
      </c>
      <c r="H69" s="77"/>
      <c r="I69" s="77"/>
      <c r="J69" s="77"/>
      <c r="K69" s="77"/>
      <c r="L69" s="77"/>
      <c r="M69" s="77"/>
      <c r="N69" s="77"/>
      <c r="O69" s="77"/>
      <c r="P69" s="77"/>
      <c r="Q69" s="4">
        <f t="shared" si="62"/>
        <v>6</v>
      </c>
      <c r="R69" s="2"/>
      <c r="S69" s="12">
        <f>IFERROR(VLOOKUP(B69,'[2]DEN8.2'!$H$3:$K$162,3,FALSE),0)</f>
        <v>9</v>
      </c>
      <c r="T69" s="42">
        <f t="shared" si="63"/>
        <v>9</v>
      </c>
      <c r="U69" s="4"/>
      <c r="V69" s="51">
        <f t="shared" si="64"/>
        <v>0</v>
      </c>
      <c r="W69" s="51">
        <f t="shared" si="3"/>
        <v>0</v>
      </c>
      <c r="X69" s="4"/>
      <c r="Y69" s="3"/>
      <c r="Z69" s="77">
        <f>IFERROR(VLOOKUP(B69,'[1]ACT NUM8.2'!$H$3:$L$128,2,FALSE),0)</f>
        <v>0</v>
      </c>
      <c r="AA69" s="77">
        <f>IFERROR(VLOOKUP(B69,'[1]ACT NUM8.2'!$H$3:$L$128,3,FALSE),0)</f>
        <v>0</v>
      </c>
      <c r="AB69" s="77">
        <f>IFERROR(VLOOKUP(B69,'[1]ACT NUM8.2'!$H$3:$L$128,4,FALSE),0)</f>
        <v>0</v>
      </c>
      <c r="AC69" s="77"/>
      <c r="AD69" s="77"/>
      <c r="AE69" s="77"/>
      <c r="AF69" s="77"/>
      <c r="AG69" s="77"/>
      <c r="AH69" s="77"/>
      <c r="AI69" s="77"/>
      <c r="AJ69" s="77"/>
      <c r="AK69" s="77"/>
      <c r="AL69" s="4">
        <f t="shared" si="4"/>
        <v>0</v>
      </c>
      <c r="AM69" s="77">
        <f>IFERROR(VLOOKUP(B69,'[1]ACT NUM8.2'!$AA$3:$AE$86,2,FALSE),0)</f>
        <v>0</v>
      </c>
      <c r="AN69" s="77">
        <f>IFERROR(VLOOKUP(B69,'[1]ACT NUM8.2'!$AA$3:$AE$86,3,FALSE),0)</f>
        <v>0</v>
      </c>
      <c r="AO69" s="77">
        <f>IFERROR(VLOOKUP(B69,'[1]ACT NUM8.2'!$AA$3:$AE$86,4,FALSE),0)</f>
        <v>0</v>
      </c>
      <c r="AP69" s="77"/>
      <c r="AQ69" s="77"/>
      <c r="AR69" s="77"/>
      <c r="AS69" s="77"/>
      <c r="AT69" s="77"/>
      <c r="AU69" s="77"/>
      <c r="AV69" s="77"/>
      <c r="AW69" s="77"/>
      <c r="AX69" s="77"/>
      <c r="AY69" s="4">
        <f t="shared" si="5"/>
        <v>0</v>
      </c>
    </row>
    <row r="70" spans="1:51" s="54" customFormat="1" ht="15" thickBot="1" x14ac:dyDescent="0.25">
      <c r="A70" s="1" t="s">
        <v>98</v>
      </c>
      <c r="B70" s="112" t="s">
        <v>93</v>
      </c>
      <c r="C70" s="53"/>
      <c r="D70" s="53"/>
      <c r="E70" s="77">
        <f>IFERROR(VLOOKUP(B70,'[1]NUM8.2'!$H$3:$L$156,2,FALSE),0)</f>
        <v>0</v>
      </c>
      <c r="F70" s="77">
        <f>IFERROR(VLOOKUP(B70,'[1]NUM8.2'!$H$3:$L$156,3,FALSE),0)</f>
        <v>0</v>
      </c>
      <c r="G70" s="77">
        <f>IFERROR(VLOOKUP(B70,'[1]NUM8.2'!$H$3:$L$156,4,FALSE),0)</f>
        <v>2</v>
      </c>
      <c r="H70" s="77"/>
      <c r="I70" s="77"/>
      <c r="J70" s="77"/>
      <c r="K70" s="77"/>
      <c r="L70" s="77"/>
      <c r="M70" s="77"/>
      <c r="N70" s="77"/>
      <c r="O70" s="77"/>
      <c r="P70" s="77"/>
      <c r="Q70" s="4">
        <f t="shared" si="62"/>
        <v>2</v>
      </c>
      <c r="R70" s="2"/>
      <c r="S70" s="12">
        <f>IFERROR(VLOOKUP(B70,'[2]DEN8.2'!$H$3:$K$162,3,FALSE),0)</f>
        <v>46</v>
      </c>
      <c r="T70" s="42">
        <f t="shared" si="63"/>
        <v>49</v>
      </c>
      <c r="U70" s="4"/>
      <c r="V70" s="51">
        <f t="shared" si="64"/>
        <v>0</v>
      </c>
      <c r="W70" s="51">
        <f t="shared" si="3"/>
        <v>0</v>
      </c>
      <c r="X70" s="4"/>
      <c r="Y70" s="3"/>
      <c r="Z70" s="77">
        <f>IFERROR(VLOOKUP(B70,'[1]ACT NUM8.2'!$H$3:$L$128,2,FALSE),0)</f>
        <v>1</v>
      </c>
      <c r="AA70" s="77">
        <f>IFERROR(VLOOKUP(B70,'[1]ACT NUM8.2'!$H$3:$L$128,3,FALSE),0)</f>
        <v>1</v>
      </c>
      <c r="AB70" s="77">
        <f>IFERROR(VLOOKUP(B70,'[1]ACT NUM8.2'!$H$3:$L$128,4,FALSE),0)</f>
        <v>1</v>
      </c>
      <c r="AC70" s="77"/>
      <c r="AD70" s="77"/>
      <c r="AE70" s="77"/>
      <c r="AF70" s="77"/>
      <c r="AG70" s="77"/>
      <c r="AH70" s="77"/>
      <c r="AI70" s="77"/>
      <c r="AJ70" s="77"/>
      <c r="AK70" s="77"/>
      <c r="AL70" s="4">
        <f t="shared" si="4"/>
        <v>3</v>
      </c>
      <c r="AM70" s="77">
        <f>IFERROR(VLOOKUP(B70,'[1]ACT NUM8.2'!$AA$3:$AE$86,2,FALSE),0)</f>
        <v>0</v>
      </c>
      <c r="AN70" s="77">
        <f>IFERROR(VLOOKUP(B70,'[1]ACT NUM8.2'!$AA$3:$AE$86,3,FALSE),0)</f>
        <v>0</v>
      </c>
      <c r="AO70" s="77">
        <f>IFERROR(VLOOKUP(B70,'[1]ACT NUM8.2'!$AA$3:$AE$86,4,FALSE),0)</f>
        <v>0</v>
      </c>
      <c r="AP70" s="77"/>
      <c r="AQ70" s="77"/>
      <c r="AR70" s="77"/>
      <c r="AS70" s="77"/>
      <c r="AT70" s="77"/>
      <c r="AU70" s="77"/>
      <c r="AV70" s="77"/>
      <c r="AW70" s="77"/>
      <c r="AX70" s="77"/>
      <c r="AY70" s="4">
        <f t="shared" si="5"/>
        <v>0</v>
      </c>
    </row>
    <row r="71" spans="1:51" s="54" customFormat="1" ht="15" thickBot="1" x14ac:dyDescent="0.25">
      <c r="A71" s="1" t="s">
        <v>98</v>
      </c>
      <c r="B71" s="112" t="s">
        <v>94</v>
      </c>
      <c r="C71" s="53"/>
      <c r="D71" s="53"/>
      <c r="E71" s="77">
        <f>IFERROR(VLOOKUP(B71,'[1]NUM8.2'!$H$3:$L$156,2,FALSE),0)</f>
        <v>0</v>
      </c>
      <c r="F71" s="77">
        <f>IFERROR(VLOOKUP(B71,'[1]NUM8.2'!$H$3:$L$156,3,FALSE),0)</f>
        <v>0</v>
      </c>
      <c r="G71" s="77">
        <f>IFERROR(VLOOKUP(B71,'[1]NUM8.2'!$H$3:$L$156,4,FALSE),0)</f>
        <v>1</v>
      </c>
      <c r="H71" s="77"/>
      <c r="I71" s="77"/>
      <c r="J71" s="77"/>
      <c r="K71" s="77"/>
      <c r="L71" s="77"/>
      <c r="M71" s="77"/>
      <c r="N71" s="77"/>
      <c r="O71" s="77"/>
      <c r="P71" s="77"/>
      <c r="Q71" s="4">
        <f t="shared" si="62"/>
        <v>1</v>
      </c>
      <c r="R71" s="2"/>
      <c r="S71" s="12">
        <f>IFERROR(VLOOKUP(B71,'[2]DEN8.2'!$H$3:$K$162,3,FALSE),0)</f>
        <v>8</v>
      </c>
      <c r="T71" s="42">
        <f t="shared" si="63"/>
        <v>8</v>
      </c>
      <c r="U71" s="4"/>
      <c r="V71" s="51">
        <f t="shared" si="64"/>
        <v>0</v>
      </c>
      <c r="W71" s="51">
        <f t="shared" si="3"/>
        <v>0</v>
      </c>
      <c r="X71" s="4"/>
      <c r="Y71" s="3"/>
      <c r="Z71" s="77">
        <f>IFERROR(VLOOKUP(B71,'[1]ACT NUM8.2'!$H$3:$L$128,2,FALSE),0)</f>
        <v>0</v>
      </c>
      <c r="AA71" s="77">
        <f>IFERROR(VLOOKUP(B71,'[1]ACT NUM8.2'!$H$3:$L$128,3,FALSE),0)</f>
        <v>0</v>
      </c>
      <c r="AB71" s="77">
        <f>IFERROR(VLOOKUP(B71,'[1]ACT NUM8.2'!$H$3:$L$128,4,FALSE),0)</f>
        <v>0</v>
      </c>
      <c r="AC71" s="77"/>
      <c r="AD71" s="77"/>
      <c r="AE71" s="77"/>
      <c r="AF71" s="77"/>
      <c r="AG71" s="77"/>
      <c r="AH71" s="77"/>
      <c r="AI71" s="77"/>
      <c r="AJ71" s="77"/>
      <c r="AK71" s="77"/>
      <c r="AL71" s="4">
        <f t="shared" si="4"/>
        <v>0</v>
      </c>
      <c r="AM71" s="77">
        <f>IFERROR(VLOOKUP(B71,'[1]ACT NUM8.2'!$AA$3:$AE$86,2,FALSE),0)</f>
        <v>0</v>
      </c>
      <c r="AN71" s="77">
        <f>IFERROR(VLOOKUP(B71,'[1]ACT NUM8.2'!$AA$3:$AE$86,3,FALSE),0)</f>
        <v>0</v>
      </c>
      <c r="AO71" s="77">
        <f>IFERROR(VLOOKUP(B71,'[1]ACT NUM8.2'!$AA$3:$AE$86,4,FALSE),0)</f>
        <v>0</v>
      </c>
      <c r="AP71" s="77"/>
      <c r="AQ71" s="77"/>
      <c r="AR71" s="77"/>
      <c r="AS71" s="77"/>
      <c r="AT71" s="77"/>
      <c r="AU71" s="77"/>
      <c r="AV71" s="77"/>
      <c r="AW71" s="77"/>
      <c r="AX71" s="77"/>
      <c r="AY71" s="4">
        <f t="shared" si="5"/>
        <v>0</v>
      </c>
    </row>
    <row r="72" spans="1:51" s="54" customFormat="1" ht="15" thickBot="1" x14ac:dyDescent="0.25">
      <c r="A72" s="1" t="s">
        <v>98</v>
      </c>
      <c r="B72" s="112" t="s">
        <v>95</v>
      </c>
      <c r="C72" s="53"/>
      <c r="D72" s="53"/>
      <c r="E72" s="77">
        <f>IFERROR(VLOOKUP(B72,'[1]NUM8.2'!$H$3:$L$156,2,FALSE),0)</f>
        <v>0</v>
      </c>
      <c r="F72" s="77">
        <f>IFERROR(VLOOKUP(B72,'[1]NUM8.2'!$H$3:$L$156,3,FALSE),0)</f>
        <v>0</v>
      </c>
      <c r="G72" s="77">
        <f>IFERROR(VLOOKUP(B72,'[1]NUM8.2'!$H$3:$L$156,4,FALSE),0)</f>
        <v>0</v>
      </c>
      <c r="H72" s="77"/>
      <c r="I72" s="77"/>
      <c r="J72" s="77"/>
      <c r="K72" s="77"/>
      <c r="L72" s="77"/>
      <c r="M72" s="77"/>
      <c r="N72" s="77"/>
      <c r="O72" s="77"/>
      <c r="P72" s="77"/>
      <c r="Q72" s="4">
        <f t="shared" si="62"/>
        <v>0</v>
      </c>
      <c r="R72" s="2"/>
      <c r="S72" s="12">
        <f>IFERROR(VLOOKUP(B72,'[2]DEN8.2'!$H$3:$K$162,3,FALSE),0)</f>
        <v>13</v>
      </c>
      <c r="T72" s="42">
        <f t="shared" si="63"/>
        <v>14</v>
      </c>
      <c r="U72" s="4"/>
      <c r="V72" s="51">
        <f t="shared" si="64"/>
        <v>0</v>
      </c>
      <c r="W72" s="51">
        <f t="shared" si="3"/>
        <v>0</v>
      </c>
      <c r="X72" s="4"/>
      <c r="Y72" s="3"/>
      <c r="Z72" s="77">
        <f>IFERROR(VLOOKUP(B72,'[1]ACT NUM8.2'!$H$3:$L$128,2,FALSE),0)</f>
        <v>0</v>
      </c>
      <c r="AA72" s="77">
        <f>IFERROR(VLOOKUP(B72,'[1]ACT NUM8.2'!$H$3:$L$128,3,FALSE),0)</f>
        <v>1</v>
      </c>
      <c r="AB72" s="77">
        <f>IFERROR(VLOOKUP(B72,'[1]ACT NUM8.2'!$H$3:$L$128,4,FALSE),0)</f>
        <v>0</v>
      </c>
      <c r="AC72" s="77"/>
      <c r="AD72" s="77"/>
      <c r="AE72" s="77"/>
      <c r="AF72" s="77"/>
      <c r="AG72" s="77"/>
      <c r="AH72" s="77"/>
      <c r="AI72" s="77"/>
      <c r="AJ72" s="77"/>
      <c r="AK72" s="77"/>
      <c r="AL72" s="4">
        <f t="shared" si="4"/>
        <v>1</v>
      </c>
      <c r="AM72" s="77">
        <f>IFERROR(VLOOKUP(B72,'[1]ACT NUM8.2'!$AA$3:$AE$86,2,FALSE),0)</f>
        <v>0</v>
      </c>
      <c r="AN72" s="77">
        <f>IFERROR(VLOOKUP(B72,'[1]ACT NUM8.2'!$AA$3:$AE$86,3,FALSE),0)</f>
        <v>0</v>
      </c>
      <c r="AO72" s="77">
        <f>IFERROR(VLOOKUP(B72,'[1]ACT NUM8.2'!$AA$3:$AE$86,4,FALSE),0)</f>
        <v>0</v>
      </c>
      <c r="AP72" s="77"/>
      <c r="AQ72" s="77"/>
      <c r="AR72" s="77"/>
      <c r="AS72" s="77"/>
      <c r="AT72" s="77"/>
      <c r="AU72" s="77"/>
      <c r="AV72" s="77"/>
      <c r="AW72" s="77"/>
      <c r="AX72" s="77"/>
      <c r="AY72" s="4">
        <f t="shared" si="5"/>
        <v>0</v>
      </c>
    </row>
    <row r="73" spans="1:51" s="54" customFormat="1" ht="15" thickBot="1" x14ac:dyDescent="0.25">
      <c r="A73" s="1" t="s">
        <v>98</v>
      </c>
      <c r="B73" s="112" t="s">
        <v>96</v>
      </c>
      <c r="C73" s="53"/>
      <c r="D73" s="53"/>
      <c r="E73" s="77">
        <f>IFERROR(VLOOKUP(B73,'[1]NUM8.2'!$H$3:$L$156,2,FALSE),0)</f>
        <v>0</v>
      </c>
      <c r="F73" s="77">
        <f>IFERROR(VLOOKUP(B73,'[1]NUM8.2'!$H$3:$L$156,3,FALSE),0)</f>
        <v>0</v>
      </c>
      <c r="G73" s="77">
        <f>IFERROR(VLOOKUP(B73,'[1]NUM8.2'!$H$3:$L$156,4,FALSE),0)</f>
        <v>1</v>
      </c>
      <c r="H73" s="77"/>
      <c r="I73" s="77"/>
      <c r="J73" s="77"/>
      <c r="K73" s="77"/>
      <c r="L73" s="77"/>
      <c r="M73" s="77"/>
      <c r="N73" s="77"/>
      <c r="O73" s="77"/>
      <c r="P73" s="77"/>
      <c r="Q73" s="4">
        <f t="shared" si="62"/>
        <v>1</v>
      </c>
      <c r="R73" s="2"/>
      <c r="S73" s="12">
        <f>IFERROR(VLOOKUP(B73,'[2]DEN8.2'!$H$3:$K$162,3,FALSE),0)</f>
        <v>7</v>
      </c>
      <c r="T73" s="42">
        <f t="shared" si="63"/>
        <v>9</v>
      </c>
      <c r="U73" s="4"/>
      <c r="V73" s="51">
        <f t="shared" si="64"/>
        <v>0</v>
      </c>
      <c r="W73" s="51">
        <f t="shared" si="3"/>
        <v>0</v>
      </c>
      <c r="X73" s="4"/>
      <c r="Y73" s="3"/>
      <c r="Z73" s="77">
        <f>IFERROR(VLOOKUP(B73,'[1]ACT NUM8.2'!$H$3:$L$128,2,FALSE),0)</f>
        <v>0</v>
      </c>
      <c r="AA73" s="77">
        <f>IFERROR(VLOOKUP(B73,'[1]ACT NUM8.2'!$H$3:$L$128,3,FALSE),0)</f>
        <v>0</v>
      </c>
      <c r="AB73" s="77">
        <f>IFERROR(VLOOKUP(B73,'[1]ACT NUM8.2'!$H$3:$L$128,4,FALSE),0)</f>
        <v>2</v>
      </c>
      <c r="AC73" s="77"/>
      <c r="AD73" s="77"/>
      <c r="AE73" s="77"/>
      <c r="AF73" s="77"/>
      <c r="AG73" s="77"/>
      <c r="AH73" s="77"/>
      <c r="AI73" s="77"/>
      <c r="AJ73" s="77"/>
      <c r="AK73" s="77"/>
      <c r="AL73" s="4">
        <f t="shared" si="4"/>
        <v>2</v>
      </c>
      <c r="AM73" s="77">
        <f>IFERROR(VLOOKUP(B73,'[1]ACT NUM8.2'!$AA$3:$AE$86,2,FALSE),0)</f>
        <v>0</v>
      </c>
      <c r="AN73" s="77">
        <f>IFERROR(VLOOKUP(B73,'[1]ACT NUM8.2'!$AA$3:$AE$86,3,FALSE),0)</f>
        <v>0</v>
      </c>
      <c r="AO73" s="77">
        <f>IFERROR(VLOOKUP(B73,'[1]ACT NUM8.2'!$AA$3:$AE$86,4,FALSE),0)</f>
        <v>0</v>
      </c>
      <c r="AP73" s="77"/>
      <c r="AQ73" s="77"/>
      <c r="AR73" s="77"/>
      <c r="AS73" s="77"/>
      <c r="AT73" s="77"/>
      <c r="AU73" s="77"/>
      <c r="AV73" s="77"/>
      <c r="AW73" s="77"/>
      <c r="AX73" s="77"/>
      <c r="AY73" s="4">
        <f t="shared" si="5"/>
        <v>0</v>
      </c>
    </row>
    <row r="74" spans="1:51" s="54" customFormat="1" ht="15" thickBot="1" x14ac:dyDescent="0.25">
      <c r="A74" s="1" t="s">
        <v>98</v>
      </c>
      <c r="B74" s="112" t="s">
        <v>97</v>
      </c>
      <c r="C74" s="53"/>
      <c r="D74" s="53"/>
      <c r="E74" s="77">
        <f>IFERROR(VLOOKUP(B74,'[1]NUM8.2'!$H$3:$L$156,2,FALSE),0)</f>
        <v>0</v>
      </c>
      <c r="F74" s="77">
        <f>IFERROR(VLOOKUP(B74,'[1]NUM8.2'!$H$3:$L$156,3,FALSE),0)</f>
        <v>0</v>
      </c>
      <c r="G74" s="77">
        <f>IFERROR(VLOOKUP(B74,'[1]NUM8.2'!$H$3:$L$156,4,FALSE),0)</f>
        <v>0</v>
      </c>
      <c r="H74" s="77"/>
      <c r="I74" s="77"/>
      <c r="J74" s="77"/>
      <c r="K74" s="77"/>
      <c r="L74" s="77"/>
      <c r="M74" s="77"/>
      <c r="N74" s="77"/>
      <c r="O74" s="77"/>
      <c r="P74" s="77"/>
      <c r="Q74" s="4">
        <f t="shared" si="62"/>
        <v>0</v>
      </c>
      <c r="R74" s="2"/>
      <c r="S74" s="12">
        <f>IFERROR(VLOOKUP(B74,'[2]DEN8.2'!$H$3:$K$162,3,FALSE),0)</f>
        <v>5</v>
      </c>
      <c r="T74" s="42">
        <f t="shared" si="63"/>
        <v>5</v>
      </c>
      <c r="U74" s="4"/>
      <c r="V74" s="51">
        <f t="shared" si="64"/>
        <v>0</v>
      </c>
      <c r="W74" s="51">
        <f t="shared" si="3"/>
        <v>0</v>
      </c>
      <c r="X74" s="4"/>
      <c r="Y74" s="3"/>
      <c r="Z74" s="77">
        <f>IFERROR(VLOOKUP(B74,'[1]ACT NUM8.2'!$H$3:$L$128,2,FALSE),0)</f>
        <v>0</v>
      </c>
      <c r="AA74" s="77">
        <f>IFERROR(VLOOKUP(B74,'[1]ACT NUM8.2'!$H$3:$L$128,3,FALSE),0)</f>
        <v>0</v>
      </c>
      <c r="AB74" s="77">
        <f>IFERROR(VLOOKUP(B74,'[1]ACT NUM8.2'!$H$3:$L$128,4,FALSE),0)</f>
        <v>0</v>
      </c>
      <c r="AC74" s="77"/>
      <c r="AD74" s="77"/>
      <c r="AE74" s="77"/>
      <c r="AF74" s="77"/>
      <c r="AG74" s="77"/>
      <c r="AH74" s="77"/>
      <c r="AI74" s="77"/>
      <c r="AJ74" s="77"/>
      <c r="AK74" s="77"/>
      <c r="AL74" s="4">
        <f t="shared" si="4"/>
        <v>0</v>
      </c>
      <c r="AM74" s="77">
        <f>IFERROR(VLOOKUP(B74,'[1]ACT NUM8.2'!$AA$3:$AE$86,2,FALSE),0)</f>
        <v>0</v>
      </c>
      <c r="AN74" s="77">
        <f>IFERROR(VLOOKUP(B74,'[1]ACT NUM8.2'!$AA$3:$AE$86,3,FALSE),0)</f>
        <v>0</v>
      </c>
      <c r="AO74" s="77">
        <f>IFERROR(VLOOKUP(B74,'[1]ACT NUM8.2'!$AA$3:$AE$86,4,FALSE),0)</f>
        <v>0</v>
      </c>
      <c r="AP74" s="77"/>
      <c r="AQ74" s="77"/>
      <c r="AR74" s="77"/>
      <c r="AS74" s="77"/>
      <c r="AT74" s="77"/>
      <c r="AU74" s="77"/>
      <c r="AV74" s="77"/>
      <c r="AW74" s="77"/>
      <c r="AX74" s="77"/>
      <c r="AY74" s="4">
        <f t="shared" si="5"/>
        <v>0</v>
      </c>
    </row>
    <row r="75" spans="1:51" s="54" customFormat="1" ht="15" thickBot="1" x14ac:dyDescent="0.25">
      <c r="A75" s="308" t="s">
        <v>18</v>
      </c>
      <c r="B75" s="309"/>
      <c r="C75" s="181">
        <f>+D75/Metas!M6</f>
        <v>0.10424388435878428</v>
      </c>
      <c r="D75" s="14">
        <f>+Q75/R75</f>
        <v>3.8028169014084505E-2</v>
      </c>
      <c r="E75" s="9">
        <f>SUM(E65:E74)</f>
        <v>6</v>
      </c>
      <c r="F75" s="9">
        <f t="shared" ref="F75:H75" si="65">SUM(F65:F74)</f>
        <v>1</v>
      </c>
      <c r="G75" s="9">
        <f t="shared" si="65"/>
        <v>20</v>
      </c>
      <c r="H75" s="9">
        <f t="shared" si="65"/>
        <v>0</v>
      </c>
      <c r="I75" s="9">
        <f t="shared" ref="I75:J75" si="66">SUM(I65:I74)</f>
        <v>0</v>
      </c>
      <c r="J75" s="9">
        <f t="shared" si="66"/>
        <v>0</v>
      </c>
      <c r="K75" s="9">
        <f t="shared" ref="K75:L75" si="67">SUM(K65:K74)</f>
        <v>0</v>
      </c>
      <c r="L75" s="9">
        <f t="shared" si="67"/>
        <v>0</v>
      </c>
      <c r="M75" s="9">
        <f t="shared" ref="M75:N75" si="68">SUM(M65:M74)</f>
        <v>0</v>
      </c>
      <c r="N75" s="9">
        <f t="shared" si="68"/>
        <v>0</v>
      </c>
      <c r="O75" s="9">
        <f t="shared" ref="O75:P75" si="69">SUM(O65:O74)</f>
        <v>0</v>
      </c>
      <c r="P75" s="9">
        <f t="shared" si="69"/>
        <v>0</v>
      </c>
      <c r="Q75" s="9">
        <f>SUM(Q65:Q74)</f>
        <v>27</v>
      </c>
      <c r="R75" s="10">
        <f>+Y75-S75</f>
        <v>710</v>
      </c>
      <c r="S75" s="9">
        <f t="shared" ref="S75:W75" si="70">SUM(S65:S74)</f>
        <v>496</v>
      </c>
      <c r="T75" s="9">
        <f t="shared" si="70"/>
        <v>511</v>
      </c>
      <c r="U75" s="9">
        <f t="shared" si="70"/>
        <v>0</v>
      </c>
      <c r="V75" s="8">
        <f t="shared" si="70"/>
        <v>0</v>
      </c>
      <c r="W75" s="8">
        <f t="shared" si="70"/>
        <v>0</v>
      </c>
      <c r="X75" s="9">
        <f t="shared" ref="X75" si="71">SUM(X65:X74)</f>
        <v>0</v>
      </c>
      <c r="Y75" s="11">
        <v>1206</v>
      </c>
      <c r="Z75" s="8">
        <f t="shared" ref="Z75:AF75" si="72">SUM(Z65:Z74)</f>
        <v>3</v>
      </c>
      <c r="AA75" s="8">
        <f t="shared" si="72"/>
        <v>6</v>
      </c>
      <c r="AB75" s="8">
        <f t="shared" si="72"/>
        <v>6</v>
      </c>
      <c r="AC75" s="8">
        <f t="shared" si="72"/>
        <v>0</v>
      </c>
      <c r="AD75" s="8">
        <f t="shared" ref="AD75" si="73">SUM(AD65:AD74)</f>
        <v>0</v>
      </c>
      <c r="AE75" s="8">
        <f t="shared" si="72"/>
        <v>0</v>
      </c>
      <c r="AF75" s="8">
        <f t="shared" si="72"/>
        <v>0</v>
      </c>
      <c r="AG75" s="8">
        <f t="shared" ref="AG75:AH75" si="74">SUM(AG65:AG74)</f>
        <v>0</v>
      </c>
      <c r="AH75" s="8">
        <f t="shared" si="74"/>
        <v>0</v>
      </c>
      <c r="AI75" s="8">
        <f t="shared" ref="AI75:AK75" si="75">SUM(AI65:AI74)</f>
        <v>0</v>
      </c>
      <c r="AJ75" s="8">
        <f t="shared" si="75"/>
        <v>0</v>
      </c>
      <c r="AK75" s="8">
        <f t="shared" si="75"/>
        <v>0</v>
      </c>
      <c r="AL75" s="8">
        <f t="shared" si="4"/>
        <v>15</v>
      </c>
      <c r="AM75" s="8">
        <f t="shared" ref="AM75:AS75" si="76">SUM(AM65:AM74)</f>
        <v>0</v>
      </c>
      <c r="AN75" s="8">
        <f t="shared" si="76"/>
        <v>0</v>
      </c>
      <c r="AO75" s="8">
        <f t="shared" si="76"/>
        <v>0</v>
      </c>
      <c r="AP75" s="8">
        <f t="shared" si="76"/>
        <v>0</v>
      </c>
      <c r="AQ75" s="8">
        <f t="shared" ref="AQ75" si="77">SUM(AQ65:AQ74)</f>
        <v>0</v>
      </c>
      <c r="AR75" s="8">
        <f t="shared" si="76"/>
        <v>0</v>
      </c>
      <c r="AS75" s="8">
        <f t="shared" si="76"/>
        <v>0</v>
      </c>
      <c r="AT75" s="8">
        <f t="shared" ref="AT75:AU75" si="78">SUM(AT65:AT74)</f>
        <v>0</v>
      </c>
      <c r="AU75" s="8">
        <f t="shared" si="78"/>
        <v>0</v>
      </c>
      <c r="AV75" s="8">
        <f t="shared" ref="AV75:AX75" si="79">SUM(AV65:AV74)</f>
        <v>0</v>
      </c>
      <c r="AW75" s="8">
        <f t="shared" si="79"/>
        <v>0</v>
      </c>
      <c r="AX75" s="8">
        <f t="shared" si="79"/>
        <v>0</v>
      </c>
      <c r="AY75" s="8">
        <f t="shared" si="5"/>
        <v>0</v>
      </c>
    </row>
    <row r="76" spans="1:51" s="54" customFormat="1" ht="15" thickBot="1" x14ac:dyDescent="0.25">
      <c r="A76" s="1" t="s">
        <v>104</v>
      </c>
      <c r="B76" s="112" t="s">
        <v>99</v>
      </c>
      <c r="C76" s="53"/>
      <c r="D76" s="53"/>
      <c r="E76" s="77">
        <f>IFERROR(VLOOKUP(B76,'[1]NUM8.2'!$H$3:$L$156,2,FALSE),0)</f>
        <v>0</v>
      </c>
      <c r="F76" s="77">
        <f>IFERROR(VLOOKUP(B76,'[1]NUM8.2'!$H$3:$L$156,3,FALSE),0)</f>
        <v>0</v>
      </c>
      <c r="G76" s="77">
        <f>IFERROR(VLOOKUP(B76,'[1]NUM8.2'!$H$3:$L$156,4,FALSE),0)</f>
        <v>3</v>
      </c>
      <c r="H76" s="77"/>
      <c r="I76" s="77"/>
      <c r="J76" s="77"/>
      <c r="K76" s="77"/>
      <c r="L76" s="77"/>
      <c r="M76" s="77"/>
      <c r="N76" s="77"/>
      <c r="O76" s="77"/>
      <c r="P76" s="77"/>
      <c r="Q76" s="4">
        <f>SUM(E76:P76)</f>
        <v>3</v>
      </c>
      <c r="R76" s="2"/>
      <c r="S76" s="12">
        <f>IFERROR(VLOOKUP(B76,'[2]DEN8.2'!$H$3:$K$162,3,FALSE),0)</f>
        <v>121</v>
      </c>
      <c r="T76" s="42">
        <f t="shared" ref="T76:T80" si="80">+S76+(Z76+AA76+AB76+AC76)-(AM76+AN76+AO76+AP76)</f>
        <v>121</v>
      </c>
      <c r="U76" s="4"/>
      <c r="V76" s="51">
        <f>+U76+(AF76)-(AS76)</f>
        <v>0</v>
      </c>
      <c r="W76" s="51">
        <f t="shared" si="3"/>
        <v>0</v>
      </c>
      <c r="X76" s="4"/>
      <c r="Y76" s="3"/>
      <c r="Z76" s="77">
        <f>IFERROR(VLOOKUP(B76,'[1]ACT NUM8.2'!$H$3:$L$128,2,FALSE),0)</f>
        <v>0</v>
      </c>
      <c r="AA76" s="77">
        <f>IFERROR(VLOOKUP(B76,'[1]ACT NUM8.2'!$H$3:$L$128,3,FALSE),0)</f>
        <v>0</v>
      </c>
      <c r="AB76" s="77">
        <f>IFERROR(VLOOKUP(B76,'[1]ACT NUM8.2'!$H$3:$L$128,4,FALSE),0)</f>
        <v>0</v>
      </c>
      <c r="AC76" s="77"/>
      <c r="AD76" s="77"/>
      <c r="AE76" s="77"/>
      <c r="AF76" s="77"/>
      <c r="AG76" s="77"/>
      <c r="AH76" s="77"/>
      <c r="AI76" s="77"/>
      <c r="AJ76" s="77"/>
      <c r="AK76" s="77"/>
      <c r="AL76" s="4">
        <f t="shared" si="4"/>
        <v>0</v>
      </c>
      <c r="AM76" s="77">
        <f>IFERROR(VLOOKUP(B76,'[1]ACT NUM8.2'!$AA$3:$AE$86,2,FALSE),0)</f>
        <v>0</v>
      </c>
      <c r="AN76" s="77">
        <f>IFERROR(VLOOKUP(B76,'[1]ACT NUM8.2'!$AA$3:$AE$86,3,FALSE),0)</f>
        <v>0</v>
      </c>
      <c r="AO76" s="77">
        <f>IFERROR(VLOOKUP(B76,'[1]ACT NUM8.2'!$AA$3:$AE$86,4,FALSE),0)</f>
        <v>0</v>
      </c>
      <c r="AP76" s="77"/>
      <c r="AQ76" s="77"/>
      <c r="AR76" s="77"/>
      <c r="AS76" s="77"/>
      <c r="AT76" s="77"/>
      <c r="AU76" s="77"/>
      <c r="AV76" s="77"/>
      <c r="AW76" s="77"/>
      <c r="AX76" s="77"/>
      <c r="AY76" s="4">
        <f t="shared" si="5"/>
        <v>0</v>
      </c>
    </row>
    <row r="77" spans="1:51" s="54" customFormat="1" ht="15" thickBot="1" x14ac:dyDescent="0.25">
      <c r="A77" s="1" t="s">
        <v>104</v>
      </c>
      <c r="B77" s="112" t="s">
        <v>100</v>
      </c>
      <c r="C77" s="53"/>
      <c r="D77" s="53"/>
      <c r="E77" s="77">
        <f>IFERROR(VLOOKUP(B77,'[1]NUM8.2'!$H$3:$L$156,2,FALSE),0)</f>
        <v>1</v>
      </c>
      <c r="F77" s="77">
        <f>IFERROR(VLOOKUP(B77,'[1]NUM8.2'!$H$3:$L$156,3,FALSE),0)</f>
        <v>0</v>
      </c>
      <c r="G77" s="77">
        <f>IFERROR(VLOOKUP(B77,'[1]NUM8.2'!$H$3:$L$156,4,FALSE),0)</f>
        <v>1</v>
      </c>
      <c r="H77" s="77"/>
      <c r="I77" s="77"/>
      <c r="J77" s="77"/>
      <c r="K77" s="77"/>
      <c r="L77" s="77"/>
      <c r="M77" s="77"/>
      <c r="N77" s="77"/>
      <c r="O77" s="77"/>
      <c r="P77" s="77"/>
      <c r="Q77" s="4">
        <f>SUM(E77:P77)</f>
        <v>2</v>
      </c>
      <c r="R77" s="2"/>
      <c r="S77" s="12">
        <f>IFERROR(VLOOKUP(B77,'[2]DEN8.2'!$H$3:$K$162,3,FALSE),0)</f>
        <v>40</v>
      </c>
      <c r="T77" s="42">
        <f t="shared" si="80"/>
        <v>41</v>
      </c>
      <c r="U77" s="4"/>
      <c r="V77" s="51">
        <f>+U77+(AF77)-(AS77)</f>
        <v>0</v>
      </c>
      <c r="W77" s="51">
        <f t="shared" si="3"/>
        <v>0</v>
      </c>
      <c r="X77" s="4"/>
      <c r="Y77" s="3"/>
      <c r="Z77" s="77">
        <f>IFERROR(VLOOKUP(B77,'[1]ACT NUM8.2'!$H$3:$L$128,2,FALSE),0)</f>
        <v>1</v>
      </c>
      <c r="AA77" s="77">
        <f>IFERROR(VLOOKUP(B77,'[1]ACT NUM8.2'!$H$3:$L$128,3,FALSE),0)</f>
        <v>0</v>
      </c>
      <c r="AB77" s="77">
        <f>IFERROR(VLOOKUP(B77,'[1]ACT NUM8.2'!$H$3:$L$128,4,FALSE),0)</f>
        <v>0</v>
      </c>
      <c r="AC77" s="77"/>
      <c r="AD77" s="77"/>
      <c r="AE77" s="77"/>
      <c r="AF77" s="77"/>
      <c r="AG77" s="77"/>
      <c r="AH77" s="77"/>
      <c r="AI77" s="77"/>
      <c r="AJ77" s="77"/>
      <c r="AK77" s="77"/>
      <c r="AL77" s="4">
        <f t="shared" si="4"/>
        <v>1</v>
      </c>
      <c r="AM77" s="77">
        <f>IFERROR(VLOOKUP(B77,'[1]ACT NUM8.2'!$AA$3:$AE$86,2,FALSE),0)</f>
        <v>0</v>
      </c>
      <c r="AN77" s="77">
        <f>IFERROR(VLOOKUP(B77,'[1]ACT NUM8.2'!$AA$3:$AE$86,3,FALSE),0)</f>
        <v>0</v>
      </c>
      <c r="AO77" s="77">
        <f>IFERROR(VLOOKUP(B77,'[1]ACT NUM8.2'!$AA$3:$AE$86,4,FALSE),0)</f>
        <v>0</v>
      </c>
      <c r="AP77" s="77"/>
      <c r="AQ77" s="77"/>
      <c r="AR77" s="77"/>
      <c r="AS77" s="77"/>
      <c r="AT77" s="77"/>
      <c r="AU77" s="77"/>
      <c r="AV77" s="77"/>
      <c r="AW77" s="77"/>
      <c r="AX77" s="77"/>
      <c r="AY77" s="4">
        <f t="shared" si="5"/>
        <v>0</v>
      </c>
    </row>
    <row r="78" spans="1:51" s="54" customFormat="1" ht="15" thickBot="1" x14ac:dyDescent="0.25">
      <c r="A78" s="1" t="s">
        <v>104</v>
      </c>
      <c r="B78" s="112" t="s">
        <v>101</v>
      </c>
      <c r="C78" s="53"/>
      <c r="D78" s="53"/>
      <c r="E78" s="77">
        <f>IFERROR(VLOOKUP(B78,'[1]NUM8.2'!$H$3:$L$156,2,FALSE),0)</f>
        <v>1</v>
      </c>
      <c r="F78" s="77">
        <f>IFERROR(VLOOKUP(B78,'[1]NUM8.2'!$H$3:$L$156,3,FALSE),0)</f>
        <v>4</v>
      </c>
      <c r="G78" s="77">
        <f>IFERROR(VLOOKUP(B78,'[1]NUM8.2'!$H$3:$L$156,4,FALSE),0)</f>
        <v>6</v>
      </c>
      <c r="H78" s="77"/>
      <c r="I78" s="77"/>
      <c r="J78" s="77"/>
      <c r="K78" s="77"/>
      <c r="L78" s="77"/>
      <c r="M78" s="77"/>
      <c r="N78" s="77"/>
      <c r="O78" s="77"/>
      <c r="P78" s="77"/>
      <c r="Q78" s="4">
        <f>SUM(E78:P78)</f>
        <v>11</v>
      </c>
      <c r="R78" s="2"/>
      <c r="S78" s="12">
        <f>IFERROR(VLOOKUP(B78,'[2]DEN8.2'!$H$3:$K$162,3,FALSE),0)</f>
        <v>72</v>
      </c>
      <c r="T78" s="42">
        <f t="shared" si="80"/>
        <v>80</v>
      </c>
      <c r="U78" s="4"/>
      <c r="V78" s="51">
        <f>+U78+(AF78)-(AS78)</f>
        <v>0</v>
      </c>
      <c r="W78" s="51">
        <f t="shared" si="3"/>
        <v>0</v>
      </c>
      <c r="X78" s="4"/>
      <c r="Y78" s="3"/>
      <c r="Z78" s="77">
        <f>IFERROR(VLOOKUP(B78,'[1]ACT NUM8.2'!$H$3:$L$128,2,FALSE),0)</f>
        <v>3</v>
      </c>
      <c r="AA78" s="77">
        <f>IFERROR(VLOOKUP(B78,'[1]ACT NUM8.2'!$H$3:$L$128,3,FALSE),0)</f>
        <v>3</v>
      </c>
      <c r="AB78" s="77">
        <f>IFERROR(VLOOKUP(B78,'[1]ACT NUM8.2'!$H$3:$L$128,4,FALSE),0)</f>
        <v>2</v>
      </c>
      <c r="AC78" s="77"/>
      <c r="AD78" s="77"/>
      <c r="AE78" s="77"/>
      <c r="AF78" s="77"/>
      <c r="AG78" s="77"/>
      <c r="AH78" s="77"/>
      <c r="AI78" s="77"/>
      <c r="AJ78" s="77"/>
      <c r="AK78" s="77"/>
      <c r="AL78" s="4">
        <f t="shared" si="4"/>
        <v>8</v>
      </c>
      <c r="AM78" s="77">
        <f>IFERROR(VLOOKUP(B78,'[1]ACT NUM8.2'!$AA$3:$AE$86,2,FALSE),0)</f>
        <v>0</v>
      </c>
      <c r="AN78" s="77">
        <f>IFERROR(VLOOKUP(B78,'[1]ACT NUM8.2'!$AA$3:$AE$86,3,FALSE),0)</f>
        <v>0</v>
      </c>
      <c r="AO78" s="77">
        <f>IFERROR(VLOOKUP(B78,'[1]ACT NUM8.2'!$AA$3:$AE$86,4,FALSE),0)</f>
        <v>0</v>
      </c>
      <c r="AP78" s="77"/>
      <c r="AQ78" s="77"/>
      <c r="AR78" s="77"/>
      <c r="AS78" s="77"/>
      <c r="AT78" s="77"/>
      <c r="AU78" s="77"/>
      <c r="AV78" s="77"/>
      <c r="AW78" s="77"/>
      <c r="AX78" s="77"/>
      <c r="AY78" s="4">
        <f t="shared" si="5"/>
        <v>0</v>
      </c>
    </row>
    <row r="79" spans="1:51" s="54" customFormat="1" ht="15" thickBot="1" x14ac:dyDescent="0.25">
      <c r="A79" s="1" t="s">
        <v>104</v>
      </c>
      <c r="B79" s="112" t="s">
        <v>102</v>
      </c>
      <c r="C79" s="53"/>
      <c r="D79" s="53"/>
      <c r="E79" s="77">
        <f>IFERROR(VLOOKUP(B79,'[1]NUM8.2'!$H$3:$L$156,2,FALSE),0)</f>
        <v>0</v>
      </c>
      <c r="F79" s="77">
        <f>IFERROR(VLOOKUP(B79,'[1]NUM8.2'!$H$3:$L$156,3,FALSE),0)</f>
        <v>0</v>
      </c>
      <c r="G79" s="77">
        <f>IFERROR(VLOOKUP(B79,'[1]NUM8.2'!$H$3:$L$156,4,FALSE),0)</f>
        <v>1</v>
      </c>
      <c r="H79" s="77"/>
      <c r="I79" s="77"/>
      <c r="J79" s="77"/>
      <c r="K79" s="77"/>
      <c r="L79" s="77"/>
      <c r="M79" s="77"/>
      <c r="N79" s="77"/>
      <c r="O79" s="77"/>
      <c r="P79" s="77"/>
      <c r="Q79" s="4">
        <f>SUM(E79:P79)</f>
        <v>1</v>
      </c>
      <c r="R79" s="2"/>
      <c r="S79" s="12">
        <f>IFERROR(VLOOKUP(B79,'[2]DEN8.2'!$H$3:$K$162,3,FALSE),0)</f>
        <v>25</v>
      </c>
      <c r="T79" s="42">
        <f t="shared" si="80"/>
        <v>25</v>
      </c>
      <c r="U79" s="4"/>
      <c r="V79" s="51">
        <f>+U79+(AF79)-(AS79)</f>
        <v>0</v>
      </c>
      <c r="W79" s="51">
        <f t="shared" ref="W79:W80" si="81">+U79+(AF79+AG79+AH79+AI79)-(AS79+AT79+AU79+AV79)</f>
        <v>0</v>
      </c>
      <c r="X79" s="4"/>
      <c r="Y79" s="3"/>
      <c r="Z79" s="77">
        <f>IFERROR(VLOOKUP(B79,'[1]ACT NUM8.2'!$H$3:$L$128,2,FALSE),0)</f>
        <v>0</v>
      </c>
      <c r="AA79" s="77">
        <f>IFERROR(VLOOKUP(B79,'[1]ACT NUM8.2'!$H$3:$L$128,3,FALSE),0)</f>
        <v>0</v>
      </c>
      <c r="AB79" s="77">
        <f>IFERROR(VLOOKUP(B79,'[1]ACT NUM8.2'!$H$3:$L$128,4,FALSE),0)</f>
        <v>0</v>
      </c>
      <c r="AC79" s="77"/>
      <c r="AD79" s="77"/>
      <c r="AE79" s="77"/>
      <c r="AF79" s="77"/>
      <c r="AG79" s="77"/>
      <c r="AH79" s="77"/>
      <c r="AI79" s="77"/>
      <c r="AJ79" s="77"/>
      <c r="AK79" s="77"/>
      <c r="AL79" s="4">
        <f t="shared" ref="AL79:AL144" si="82">SUM(Z79:AK79)</f>
        <v>0</v>
      </c>
      <c r="AM79" s="77">
        <f>IFERROR(VLOOKUP(B79,'[1]ACT NUM8.2'!$AA$3:$AE$86,2,FALSE),0)</f>
        <v>0</v>
      </c>
      <c r="AN79" s="77">
        <f>IFERROR(VLOOKUP(B79,'[1]ACT NUM8.2'!$AA$3:$AE$86,3,FALSE),0)</f>
        <v>0</v>
      </c>
      <c r="AO79" s="77">
        <f>IFERROR(VLOOKUP(B79,'[1]ACT NUM8.2'!$AA$3:$AE$86,4,FALSE),0)</f>
        <v>0</v>
      </c>
      <c r="AP79" s="77"/>
      <c r="AQ79" s="77"/>
      <c r="AR79" s="77"/>
      <c r="AS79" s="77"/>
      <c r="AT79" s="77"/>
      <c r="AU79" s="77"/>
      <c r="AV79" s="77"/>
      <c r="AW79" s="77"/>
      <c r="AX79" s="77"/>
      <c r="AY79" s="4">
        <f t="shared" ref="AY79:AY144" si="83">SUM(AM79:AX79)</f>
        <v>0</v>
      </c>
    </row>
    <row r="80" spans="1:51" s="54" customFormat="1" ht="15" thickBot="1" x14ac:dyDescent="0.25">
      <c r="A80" s="1" t="s">
        <v>104</v>
      </c>
      <c r="B80" s="112" t="s">
        <v>103</v>
      </c>
      <c r="C80" s="53"/>
      <c r="D80" s="53"/>
      <c r="E80" s="77">
        <f>IFERROR(VLOOKUP(B80,'[1]NUM8.2'!$H$3:$L$156,2,FALSE),0)</f>
        <v>0</v>
      </c>
      <c r="F80" s="77">
        <f>IFERROR(VLOOKUP(B80,'[1]NUM8.2'!$H$3:$L$156,3,FALSE),0)</f>
        <v>0</v>
      </c>
      <c r="G80" s="77">
        <f>IFERROR(VLOOKUP(B80,'[1]NUM8.2'!$H$3:$L$156,4,FALSE),0)</f>
        <v>0</v>
      </c>
      <c r="H80" s="77"/>
      <c r="I80" s="77"/>
      <c r="J80" s="77"/>
      <c r="K80" s="77"/>
      <c r="L80" s="77"/>
      <c r="M80" s="77"/>
      <c r="N80" s="77"/>
      <c r="O80" s="77"/>
      <c r="P80" s="77"/>
      <c r="Q80" s="4">
        <f>SUM(E80:P80)</f>
        <v>0</v>
      </c>
      <c r="R80" s="2"/>
      <c r="S80" s="12">
        <f>IFERROR(VLOOKUP(B80,'[2]DEN8.2'!$H$3:$K$162,3,FALSE),0)</f>
        <v>30</v>
      </c>
      <c r="T80" s="42">
        <f t="shared" si="80"/>
        <v>30</v>
      </c>
      <c r="U80" s="4"/>
      <c r="V80" s="51">
        <f>+U80+(AF80)-(AS80)</f>
        <v>0</v>
      </c>
      <c r="W80" s="51">
        <f t="shared" si="81"/>
        <v>0</v>
      </c>
      <c r="X80" s="4"/>
      <c r="Y80" s="3"/>
      <c r="Z80" s="77">
        <f>IFERROR(VLOOKUP(B80,'[1]ACT NUM8.2'!$H$3:$L$128,2,FALSE),0)</f>
        <v>0</v>
      </c>
      <c r="AA80" s="77">
        <f>IFERROR(VLOOKUP(B80,'[1]ACT NUM8.2'!$H$3:$L$128,3,FALSE),0)</f>
        <v>0</v>
      </c>
      <c r="AB80" s="77">
        <f>IFERROR(VLOOKUP(B80,'[1]ACT NUM8.2'!$H$3:$L$128,4,FALSE),0)</f>
        <v>0</v>
      </c>
      <c r="AC80" s="77"/>
      <c r="AD80" s="77"/>
      <c r="AE80" s="77"/>
      <c r="AF80" s="77"/>
      <c r="AG80" s="77"/>
      <c r="AH80" s="77"/>
      <c r="AI80" s="77"/>
      <c r="AJ80" s="77"/>
      <c r="AK80" s="77"/>
      <c r="AL80" s="4">
        <f t="shared" si="82"/>
        <v>0</v>
      </c>
      <c r="AM80" s="77">
        <f>IFERROR(VLOOKUP(B80,'[1]ACT NUM8.2'!$AA$3:$AE$86,2,FALSE),0)</f>
        <v>0</v>
      </c>
      <c r="AN80" s="77">
        <f>IFERROR(VLOOKUP(B80,'[1]ACT NUM8.2'!$AA$3:$AE$86,3,FALSE),0)</f>
        <v>0</v>
      </c>
      <c r="AO80" s="77">
        <f>IFERROR(VLOOKUP(B80,'[1]ACT NUM8.2'!$AA$3:$AE$86,4,FALSE),0)</f>
        <v>0</v>
      </c>
      <c r="AP80" s="77"/>
      <c r="AQ80" s="77"/>
      <c r="AR80" s="77"/>
      <c r="AS80" s="77"/>
      <c r="AT80" s="77"/>
      <c r="AU80" s="77"/>
      <c r="AV80" s="77"/>
      <c r="AW80" s="77"/>
      <c r="AX80" s="77"/>
      <c r="AY80" s="4">
        <f t="shared" si="83"/>
        <v>0</v>
      </c>
    </row>
    <row r="81" spans="1:51" s="54" customFormat="1" ht="15" thickBot="1" x14ac:dyDescent="0.25">
      <c r="A81" s="308" t="s">
        <v>177</v>
      </c>
      <c r="B81" s="309"/>
      <c r="C81" s="181">
        <f>+D81/Metas!M11</f>
        <v>0.1141045278019038</v>
      </c>
      <c r="D81" s="14">
        <f>+Q81/R81</f>
        <v>3.5269709543568464E-2</v>
      </c>
      <c r="E81" s="9">
        <f>SUM(E76:E80)</f>
        <v>2</v>
      </c>
      <c r="F81" s="9">
        <f t="shared" ref="F81:H81" si="84">SUM(F76:F80)</f>
        <v>4</v>
      </c>
      <c r="G81" s="9">
        <f t="shared" si="84"/>
        <v>11</v>
      </c>
      <c r="H81" s="9">
        <f t="shared" si="84"/>
        <v>0</v>
      </c>
      <c r="I81" s="9">
        <f t="shared" ref="I81:J81" si="85">SUM(I76:I80)</f>
        <v>0</v>
      </c>
      <c r="J81" s="9">
        <f t="shared" si="85"/>
        <v>0</v>
      </c>
      <c r="K81" s="9">
        <f t="shared" ref="K81:L81" si="86">SUM(K76:K80)</f>
        <v>0</v>
      </c>
      <c r="L81" s="9">
        <f t="shared" si="86"/>
        <v>0</v>
      </c>
      <c r="M81" s="9">
        <f t="shared" ref="M81:N81" si="87">SUM(M76:M80)</f>
        <v>0</v>
      </c>
      <c r="N81" s="9">
        <f t="shared" si="87"/>
        <v>0</v>
      </c>
      <c r="O81" s="9">
        <f t="shared" ref="O81:P81" si="88">SUM(O76:O80)</f>
        <v>0</v>
      </c>
      <c r="P81" s="9">
        <f t="shared" si="88"/>
        <v>0</v>
      </c>
      <c r="Q81" s="9">
        <f>SUM(Q76:Q80)</f>
        <v>17</v>
      </c>
      <c r="R81" s="10">
        <f>+Y81-S81</f>
        <v>482</v>
      </c>
      <c r="S81" s="9">
        <f t="shared" ref="S81:W81" si="89">SUM(S76:S80)</f>
        <v>288</v>
      </c>
      <c r="T81" s="9">
        <f t="shared" si="89"/>
        <v>297</v>
      </c>
      <c r="U81" s="9">
        <f t="shared" si="89"/>
        <v>0</v>
      </c>
      <c r="V81" s="8">
        <f t="shared" si="89"/>
        <v>0</v>
      </c>
      <c r="W81" s="8">
        <f t="shared" si="89"/>
        <v>0</v>
      </c>
      <c r="X81" s="9">
        <f t="shared" ref="X81" si="90">SUM(X76:X80)</f>
        <v>0</v>
      </c>
      <c r="Y81" s="11">
        <v>770</v>
      </c>
      <c r="Z81" s="8">
        <f>SUM(Z76:Z80)</f>
        <v>4</v>
      </c>
      <c r="AA81" s="8">
        <f t="shared" ref="AA81:AF81" si="91">SUM(AA76:AA80)</f>
        <v>3</v>
      </c>
      <c r="AB81" s="8">
        <f t="shared" si="91"/>
        <v>2</v>
      </c>
      <c r="AC81" s="8">
        <f t="shared" si="91"/>
        <v>0</v>
      </c>
      <c r="AD81" s="8">
        <f t="shared" ref="AD81" si="92">SUM(AD76:AD80)</f>
        <v>0</v>
      </c>
      <c r="AE81" s="8">
        <f t="shared" si="91"/>
        <v>0</v>
      </c>
      <c r="AF81" s="8">
        <f t="shared" si="91"/>
        <v>0</v>
      </c>
      <c r="AG81" s="8">
        <f t="shared" ref="AG81:AH81" si="93">SUM(AG76:AG80)</f>
        <v>0</v>
      </c>
      <c r="AH81" s="8">
        <f t="shared" si="93"/>
        <v>0</v>
      </c>
      <c r="AI81" s="8">
        <f t="shared" ref="AI81:AK81" si="94">SUM(AI76:AI80)</f>
        <v>0</v>
      </c>
      <c r="AJ81" s="8">
        <f t="shared" si="94"/>
        <v>0</v>
      </c>
      <c r="AK81" s="8">
        <f t="shared" si="94"/>
        <v>0</v>
      </c>
      <c r="AL81" s="8">
        <f t="shared" si="82"/>
        <v>9</v>
      </c>
      <c r="AM81" s="8">
        <f t="shared" ref="AM81:AS81" si="95">SUM(AM76:AM80)</f>
        <v>0</v>
      </c>
      <c r="AN81" s="8">
        <f t="shared" si="95"/>
        <v>0</v>
      </c>
      <c r="AO81" s="8">
        <f t="shared" si="95"/>
        <v>0</v>
      </c>
      <c r="AP81" s="8">
        <f t="shared" si="95"/>
        <v>0</v>
      </c>
      <c r="AQ81" s="8">
        <f t="shared" ref="AQ81" si="96">SUM(AQ76:AQ80)</f>
        <v>0</v>
      </c>
      <c r="AR81" s="8">
        <f t="shared" si="95"/>
        <v>0</v>
      </c>
      <c r="AS81" s="8">
        <f t="shared" si="95"/>
        <v>0</v>
      </c>
      <c r="AT81" s="8">
        <f t="shared" ref="AT81:AU81" si="97">SUM(AT76:AT80)</f>
        <v>0</v>
      </c>
      <c r="AU81" s="8">
        <f t="shared" si="97"/>
        <v>0</v>
      </c>
      <c r="AV81" s="8">
        <f t="shared" ref="AV81:AX81" si="98">SUM(AV76:AV80)</f>
        <v>0</v>
      </c>
      <c r="AW81" s="8">
        <f t="shared" si="98"/>
        <v>0</v>
      </c>
      <c r="AX81" s="8">
        <f t="shared" si="98"/>
        <v>0</v>
      </c>
      <c r="AY81" s="8">
        <f t="shared" si="83"/>
        <v>0</v>
      </c>
    </row>
    <row r="82" spans="1:51" s="54" customFormat="1" ht="15" thickBot="1" x14ac:dyDescent="0.25">
      <c r="A82" s="1" t="s">
        <v>115</v>
      </c>
      <c r="B82" s="112" t="s">
        <v>105</v>
      </c>
      <c r="C82" s="53"/>
      <c r="D82" s="53"/>
      <c r="E82" s="77">
        <f>IFERROR(VLOOKUP(B82,'[1]NUM8.2'!$H$3:$L$156,2,FALSE),0)</f>
        <v>8</v>
      </c>
      <c r="F82" s="77">
        <f>IFERROR(VLOOKUP(B82,'[1]NUM8.2'!$H$3:$L$156,3,FALSE),0)</f>
        <v>0</v>
      </c>
      <c r="G82" s="77">
        <f>IFERROR(VLOOKUP(B82,'[1]NUM8.2'!$H$3:$L$156,4,FALSE),0)</f>
        <v>4</v>
      </c>
      <c r="H82" s="77"/>
      <c r="I82" s="77"/>
      <c r="J82" s="77"/>
      <c r="K82" s="77"/>
      <c r="L82" s="77"/>
      <c r="M82" s="77"/>
      <c r="N82" s="77"/>
      <c r="O82" s="77"/>
      <c r="P82" s="77"/>
      <c r="Q82" s="4">
        <f t="shared" ref="Q82:Q91" si="99">SUM(E82:P82)</f>
        <v>12</v>
      </c>
      <c r="R82" s="2"/>
      <c r="S82" s="12">
        <f>IFERROR(VLOOKUP(B82,'[2]DEN8.2'!$H$3:$K$162,3,FALSE),0)</f>
        <v>314</v>
      </c>
      <c r="T82" s="42">
        <f t="shared" ref="T82:T91" si="100">+S82+(Z82+AA82+AB82+AC82)-(AM82+AN82+AO82+AP82)</f>
        <v>314</v>
      </c>
      <c r="U82" s="4"/>
      <c r="V82" s="51">
        <f t="shared" ref="V82:V91" si="101">+U82+(AF82)-(AS82)</f>
        <v>0</v>
      </c>
      <c r="W82" s="51">
        <f t="shared" ref="W82:W91" si="102">+U82+(AF82+AG82+AH82+AI82)-(AS82+AT82+AU82+AV82)</f>
        <v>0</v>
      </c>
      <c r="X82" s="4"/>
      <c r="Y82" s="3"/>
      <c r="Z82" s="77">
        <f>IFERROR(VLOOKUP(B82,'[1]ACT NUM8.2'!$H$3:$L$128,2,FALSE),0)</f>
        <v>0</v>
      </c>
      <c r="AA82" s="77">
        <f>IFERROR(VLOOKUP(B82,'[1]ACT NUM8.2'!$H$3:$L$128,3,FALSE),0)</f>
        <v>0</v>
      </c>
      <c r="AB82" s="77">
        <f>IFERROR(VLOOKUP(B82,'[1]ACT NUM8.2'!$H$3:$L$128,4,FALSE),0)</f>
        <v>1</v>
      </c>
      <c r="AC82" s="77"/>
      <c r="AD82" s="77"/>
      <c r="AE82" s="77"/>
      <c r="AF82" s="77"/>
      <c r="AG82" s="77"/>
      <c r="AH82" s="77"/>
      <c r="AI82" s="77"/>
      <c r="AJ82" s="77"/>
      <c r="AK82" s="77"/>
      <c r="AL82" s="4">
        <f t="shared" si="82"/>
        <v>1</v>
      </c>
      <c r="AM82" s="77">
        <f>IFERROR(VLOOKUP(B82,'[1]ACT NUM8.2'!$AA$3:$AE$86,2,FALSE),0)</f>
        <v>0</v>
      </c>
      <c r="AN82" s="77">
        <f>IFERROR(VLOOKUP(B82,'[1]ACT NUM8.2'!$AA$3:$AE$86,3,FALSE),0)</f>
        <v>0</v>
      </c>
      <c r="AO82" s="77">
        <f>IFERROR(VLOOKUP(B82,'[1]ACT NUM8.2'!$AA$3:$AE$86,4,FALSE),0)</f>
        <v>1</v>
      </c>
      <c r="AP82" s="77"/>
      <c r="AQ82" s="77"/>
      <c r="AR82" s="77"/>
      <c r="AS82" s="77"/>
      <c r="AT82" s="77"/>
      <c r="AU82" s="77"/>
      <c r="AV82" s="77"/>
      <c r="AW82" s="77"/>
      <c r="AX82" s="77"/>
      <c r="AY82" s="4">
        <f t="shared" si="83"/>
        <v>1</v>
      </c>
    </row>
    <row r="83" spans="1:51" s="54" customFormat="1" ht="15" thickBot="1" x14ac:dyDescent="0.25">
      <c r="A83" s="1" t="s">
        <v>115</v>
      </c>
      <c r="B83" s="112" t="s">
        <v>106</v>
      </c>
      <c r="C83" s="53"/>
      <c r="D83" s="53"/>
      <c r="E83" s="77">
        <f>IFERROR(VLOOKUP(B83,'[1]NUM8.2'!$H$3:$L$156,2,FALSE),0)</f>
        <v>3</v>
      </c>
      <c r="F83" s="77">
        <f>IFERROR(VLOOKUP(B83,'[1]NUM8.2'!$H$3:$L$156,3,FALSE),0)</f>
        <v>6</v>
      </c>
      <c r="G83" s="77">
        <f>IFERROR(VLOOKUP(B83,'[1]NUM8.2'!$H$3:$L$156,4,FALSE),0)</f>
        <v>7</v>
      </c>
      <c r="H83" s="77"/>
      <c r="I83" s="77"/>
      <c r="J83" s="77"/>
      <c r="K83" s="77"/>
      <c r="L83" s="77"/>
      <c r="M83" s="77"/>
      <c r="N83" s="77"/>
      <c r="O83" s="77"/>
      <c r="P83" s="77"/>
      <c r="Q83" s="4">
        <f t="shared" si="99"/>
        <v>16</v>
      </c>
      <c r="R83" s="2"/>
      <c r="S83" s="12">
        <f>IFERROR(VLOOKUP(B83,'[2]DEN8.2'!$H$3:$K$162,3,FALSE),0)</f>
        <v>47</v>
      </c>
      <c r="T83" s="42">
        <f t="shared" si="100"/>
        <v>49</v>
      </c>
      <c r="U83" s="4"/>
      <c r="V83" s="51">
        <f t="shared" si="101"/>
        <v>0</v>
      </c>
      <c r="W83" s="51">
        <f t="shared" si="102"/>
        <v>0</v>
      </c>
      <c r="X83" s="4"/>
      <c r="Y83" s="3"/>
      <c r="Z83" s="77">
        <f>IFERROR(VLOOKUP(B83,'[1]ACT NUM8.2'!$H$3:$L$128,2,FALSE),0)</f>
        <v>2</v>
      </c>
      <c r="AA83" s="77">
        <f>IFERROR(VLOOKUP(B83,'[1]ACT NUM8.2'!$H$3:$L$128,3,FALSE),0)</f>
        <v>0</v>
      </c>
      <c r="AB83" s="77">
        <f>IFERROR(VLOOKUP(B83,'[1]ACT NUM8.2'!$H$3:$L$128,4,FALSE),0)</f>
        <v>0</v>
      </c>
      <c r="AC83" s="77"/>
      <c r="AD83" s="77"/>
      <c r="AE83" s="77"/>
      <c r="AF83" s="77"/>
      <c r="AG83" s="77"/>
      <c r="AH83" s="77"/>
      <c r="AI83" s="77"/>
      <c r="AJ83" s="77"/>
      <c r="AK83" s="77"/>
      <c r="AL83" s="4">
        <f t="shared" si="82"/>
        <v>2</v>
      </c>
      <c r="AM83" s="77">
        <f>IFERROR(VLOOKUP(B83,'[1]ACT NUM8.2'!$AA$3:$AE$86,2,FALSE),0)</f>
        <v>0</v>
      </c>
      <c r="AN83" s="77">
        <f>IFERROR(VLOOKUP(B83,'[1]ACT NUM8.2'!$AA$3:$AE$86,3,FALSE),0)</f>
        <v>0</v>
      </c>
      <c r="AO83" s="77">
        <f>IFERROR(VLOOKUP(B83,'[1]ACT NUM8.2'!$AA$3:$AE$86,4,FALSE),0)</f>
        <v>0</v>
      </c>
      <c r="AP83" s="77"/>
      <c r="AQ83" s="77"/>
      <c r="AR83" s="77"/>
      <c r="AS83" s="77"/>
      <c r="AT83" s="77"/>
      <c r="AU83" s="77"/>
      <c r="AV83" s="77"/>
      <c r="AW83" s="77"/>
      <c r="AX83" s="77"/>
      <c r="AY83" s="4">
        <f t="shared" si="83"/>
        <v>0</v>
      </c>
    </row>
    <row r="84" spans="1:51" s="54" customFormat="1" ht="15" thickBot="1" x14ac:dyDescent="0.25">
      <c r="A84" s="1" t="s">
        <v>115</v>
      </c>
      <c r="B84" s="112" t="s">
        <v>107</v>
      </c>
      <c r="C84" s="53"/>
      <c r="D84" s="53"/>
      <c r="E84" s="77">
        <f>IFERROR(VLOOKUP(B84,'[1]NUM8.2'!$H$3:$L$156,2,FALSE),0)</f>
        <v>0</v>
      </c>
      <c r="F84" s="77">
        <f>IFERROR(VLOOKUP(B84,'[1]NUM8.2'!$H$3:$L$156,3,FALSE),0)</f>
        <v>0</v>
      </c>
      <c r="G84" s="77">
        <f>IFERROR(VLOOKUP(B84,'[1]NUM8.2'!$H$3:$L$156,4,FALSE),0)</f>
        <v>0</v>
      </c>
      <c r="H84" s="77"/>
      <c r="I84" s="77"/>
      <c r="J84" s="77"/>
      <c r="K84" s="77"/>
      <c r="L84" s="77"/>
      <c r="M84" s="77"/>
      <c r="N84" s="77"/>
      <c r="O84" s="77"/>
      <c r="P84" s="77"/>
      <c r="Q84" s="4">
        <f t="shared" si="99"/>
        <v>0</v>
      </c>
      <c r="R84" s="2"/>
      <c r="S84" s="12">
        <f>IFERROR(VLOOKUP(B84,'[2]DEN8.2'!$H$3:$K$162,3,FALSE),0)</f>
        <v>17</v>
      </c>
      <c r="T84" s="42">
        <f t="shared" si="100"/>
        <v>19</v>
      </c>
      <c r="U84" s="4"/>
      <c r="V84" s="51">
        <f t="shared" si="101"/>
        <v>0</v>
      </c>
      <c r="W84" s="51">
        <f t="shared" si="102"/>
        <v>0</v>
      </c>
      <c r="X84" s="4"/>
      <c r="Y84" s="3"/>
      <c r="Z84" s="77">
        <f>IFERROR(VLOOKUP(B84,'[1]ACT NUM8.2'!$H$3:$L$128,2,FALSE),0)</f>
        <v>2</v>
      </c>
      <c r="AA84" s="77">
        <f>IFERROR(VLOOKUP(B84,'[1]ACT NUM8.2'!$H$3:$L$128,3,FALSE),0)</f>
        <v>0</v>
      </c>
      <c r="AB84" s="77">
        <f>IFERROR(VLOOKUP(B84,'[1]ACT NUM8.2'!$H$3:$L$128,4,FALSE),0)</f>
        <v>0</v>
      </c>
      <c r="AC84" s="77"/>
      <c r="AD84" s="77"/>
      <c r="AE84" s="77"/>
      <c r="AF84" s="77"/>
      <c r="AG84" s="77"/>
      <c r="AH84" s="77"/>
      <c r="AI84" s="77"/>
      <c r="AJ84" s="77"/>
      <c r="AK84" s="77"/>
      <c r="AL84" s="4">
        <f t="shared" si="82"/>
        <v>2</v>
      </c>
      <c r="AM84" s="77">
        <f>IFERROR(VLOOKUP(B84,'[1]ACT NUM8.2'!$AA$3:$AE$86,2,FALSE),0)</f>
        <v>0</v>
      </c>
      <c r="AN84" s="77">
        <f>IFERROR(VLOOKUP(B84,'[1]ACT NUM8.2'!$AA$3:$AE$86,3,FALSE),0)</f>
        <v>0</v>
      </c>
      <c r="AO84" s="77">
        <f>IFERROR(VLOOKUP(B84,'[1]ACT NUM8.2'!$AA$3:$AE$86,4,FALSE),0)</f>
        <v>0</v>
      </c>
      <c r="AP84" s="77"/>
      <c r="AQ84" s="77"/>
      <c r="AR84" s="77"/>
      <c r="AS84" s="77"/>
      <c r="AT84" s="77"/>
      <c r="AU84" s="77"/>
      <c r="AV84" s="77"/>
      <c r="AW84" s="77"/>
      <c r="AX84" s="77"/>
      <c r="AY84" s="4">
        <f t="shared" si="83"/>
        <v>0</v>
      </c>
    </row>
    <row r="85" spans="1:51" s="54" customFormat="1" ht="15" thickBot="1" x14ac:dyDescent="0.25">
      <c r="A85" s="1" t="s">
        <v>115</v>
      </c>
      <c r="B85" s="112" t="s">
        <v>108</v>
      </c>
      <c r="C85" s="53"/>
      <c r="D85" s="53"/>
      <c r="E85" s="77">
        <f>IFERROR(VLOOKUP(B85,'[1]NUM8.2'!$H$3:$L$156,2,FALSE),0)</f>
        <v>4</v>
      </c>
      <c r="F85" s="77">
        <f>IFERROR(VLOOKUP(B85,'[1]NUM8.2'!$H$3:$L$156,3,FALSE),0)</f>
        <v>3</v>
      </c>
      <c r="G85" s="77">
        <f>IFERROR(VLOOKUP(B85,'[1]NUM8.2'!$H$3:$L$156,4,FALSE),0)</f>
        <v>0</v>
      </c>
      <c r="H85" s="77"/>
      <c r="I85" s="77"/>
      <c r="J85" s="77"/>
      <c r="K85" s="77"/>
      <c r="L85" s="77"/>
      <c r="M85" s="77"/>
      <c r="N85" s="77"/>
      <c r="O85" s="77"/>
      <c r="P85" s="77"/>
      <c r="Q85" s="4">
        <f t="shared" si="99"/>
        <v>7</v>
      </c>
      <c r="R85" s="2"/>
      <c r="S85" s="12">
        <f>IFERROR(VLOOKUP(B85,'[2]DEN8.2'!$H$3:$K$162,3,FALSE),0)</f>
        <v>59</v>
      </c>
      <c r="T85" s="42">
        <f t="shared" si="100"/>
        <v>59</v>
      </c>
      <c r="U85" s="4"/>
      <c r="V85" s="51">
        <f t="shared" si="101"/>
        <v>0</v>
      </c>
      <c r="W85" s="51">
        <f t="shared" si="102"/>
        <v>0</v>
      </c>
      <c r="X85" s="4"/>
      <c r="Y85" s="3"/>
      <c r="Z85" s="77">
        <f>IFERROR(VLOOKUP(B85,'[1]ACT NUM8.2'!$H$3:$L$128,2,FALSE),0)</f>
        <v>0</v>
      </c>
      <c r="AA85" s="77">
        <f>IFERROR(VLOOKUP(B85,'[1]ACT NUM8.2'!$H$3:$L$128,3,FALSE),0)</f>
        <v>0</v>
      </c>
      <c r="AB85" s="77">
        <f>IFERROR(VLOOKUP(B85,'[1]ACT NUM8.2'!$H$3:$L$128,4,FALSE),0)</f>
        <v>0</v>
      </c>
      <c r="AC85" s="77"/>
      <c r="AD85" s="77"/>
      <c r="AE85" s="77"/>
      <c r="AF85" s="77"/>
      <c r="AG85" s="77"/>
      <c r="AH85" s="77"/>
      <c r="AI85" s="77"/>
      <c r="AJ85" s="77"/>
      <c r="AK85" s="77"/>
      <c r="AL85" s="4">
        <f t="shared" si="82"/>
        <v>0</v>
      </c>
      <c r="AM85" s="77">
        <f>IFERROR(VLOOKUP(B85,'[1]ACT NUM8.2'!$AA$3:$AE$86,2,FALSE),0)</f>
        <v>0</v>
      </c>
      <c r="AN85" s="77">
        <f>IFERROR(VLOOKUP(B85,'[1]ACT NUM8.2'!$AA$3:$AE$86,3,FALSE),0)</f>
        <v>0</v>
      </c>
      <c r="AO85" s="77">
        <f>IFERROR(VLOOKUP(B85,'[1]ACT NUM8.2'!$AA$3:$AE$86,4,FALSE),0)</f>
        <v>0</v>
      </c>
      <c r="AP85" s="77"/>
      <c r="AQ85" s="77"/>
      <c r="AR85" s="77"/>
      <c r="AS85" s="77"/>
      <c r="AT85" s="77"/>
      <c r="AU85" s="77"/>
      <c r="AV85" s="77"/>
      <c r="AW85" s="77"/>
      <c r="AX85" s="77"/>
      <c r="AY85" s="4">
        <f t="shared" si="83"/>
        <v>0</v>
      </c>
    </row>
    <row r="86" spans="1:51" s="54" customFormat="1" ht="15" thickBot="1" x14ac:dyDescent="0.25">
      <c r="A86" s="1" t="s">
        <v>115</v>
      </c>
      <c r="B86" s="112" t="s">
        <v>109</v>
      </c>
      <c r="C86" s="53"/>
      <c r="D86" s="53"/>
      <c r="E86" s="77">
        <f>IFERROR(VLOOKUP(B86,'[1]NUM8.2'!$H$3:$L$156,2,FALSE),0)</f>
        <v>7</v>
      </c>
      <c r="F86" s="77">
        <f>IFERROR(VLOOKUP(B86,'[1]NUM8.2'!$H$3:$L$156,3,FALSE),0)</f>
        <v>4</v>
      </c>
      <c r="G86" s="77">
        <f>IFERROR(VLOOKUP(B86,'[1]NUM8.2'!$H$3:$L$156,4,FALSE),0)</f>
        <v>5</v>
      </c>
      <c r="H86" s="77"/>
      <c r="I86" s="77"/>
      <c r="J86" s="77"/>
      <c r="K86" s="77"/>
      <c r="L86" s="77"/>
      <c r="M86" s="77"/>
      <c r="N86" s="77"/>
      <c r="O86" s="77"/>
      <c r="P86" s="77"/>
      <c r="Q86" s="4">
        <f t="shared" si="99"/>
        <v>16</v>
      </c>
      <c r="R86" s="2"/>
      <c r="S86" s="12">
        <f>IFERROR(VLOOKUP(B86,'[2]DEN8.2'!$H$3:$K$162,3,FALSE),0)</f>
        <v>61</v>
      </c>
      <c r="T86" s="42">
        <f t="shared" si="100"/>
        <v>65</v>
      </c>
      <c r="U86" s="4"/>
      <c r="V86" s="51">
        <f t="shared" si="101"/>
        <v>0</v>
      </c>
      <c r="W86" s="51">
        <f t="shared" si="102"/>
        <v>0</v>
      </c>
      <c r="X86" s="4"/>
      <c r="Y86" s="3"/>
      <c r="Z86" s="77">
        <f>IFERROR(VLOOKUP(B86,'[1]ACT NUM8.2'!$H$3:$L$128,2,FALSE),0)</f>
        <v>1</v>
      </c>
      <c r="AA86" s="77">
        <f>IFERROR(VLOOKUP(B86,'[1]ACT NUM8.2'!$H$3:$L$128,3,FALSE),0)</f>
        <v>0</v>
      </c>
      <c r="AB86" s="77">
        <f>IFERROR(VLOOKUP(B86,'[1]ACT NUM8.2'!$H$3:$L$128,4,FALSE),0)</f>
        <v>3</v>
      </c>
      <c r="AC86" s="77"/>
      <c r="AD86" s="77"/>
      <c r="AE86" s="77"/>
      <c r="AF86" s="77"/>
      <c r="AG86" s="77"/>
      <c r="AH86" s="77"/>
      <c r="AI86" s="77"/>
      <c r="AJ86" s="77"/>
      <c r="AK86" s="77"/>
      <c r="AL86" s="4">
        <f t="shared" si="82"/>
        <v>4</v>
      </c>
      <c r="AM86" s="77">
        <f>IFERROR(VLOOKUP(B86,'[1]ACT NUM8.2'!$AA$3:$AE$86,2,FALSE),0)</f>
        <v>0</v>
      </c>
      <c r="AN86" s="77">
        <f>IFERROR(VLOOKUP(B86,'[1]ACT NUM8.2'!$AA$3:$AE$86,3,FALSE),0)</f>
        <v>0</v>
      </c>
      <c r="AO86" s="77">
        <f>IFERROR(VLOOKUP(B86,'[1]ACT NUM8.2'!$AA$3:$AE$86,4,FALSE),0)</f>
        <v>0</v>
      </c>
      <c r="AP86" s="77"/>
      <c r="AQ86" s="77"/>
      <c r="AR86" s="77"/>
      <c r="AS86" s="77"/>
      <c r="AT86" s="77"/>
      <c r="AU86" s="77"/>
      <c r="AV86" s="77"/>
      <c r="AW86" s="77"/>
      <c r="AX86" s="77"/>
      <c r="AY86" s="4">
        <f t="shared" si="83"/>
        <v>0</v>
      </c>
    </row>
    <row r="87" spans="1:51" s="54" customFormat="1" ht="15" thickBot="1" x14ac:dyDescent="0.25">
      <c r="A87" s="1" t="s">
        <v>115</v>
      </c>
      <c r="B87" s="112" t="s">
        <v>110</v>
      </c>
      <c r="C87" s="53"/>
      <c r="D87" s="53"/>
      <c r="E87" s="77">
        <f>IFERROR(VLOOKUP(B87,'[1]NUM8.2'!$H$3:$L$156,2,FALSE),0)</f>
        <v>0</v>
      </c>
      <c r="F87" s="77">
        <f>IFERROR(VLOOKUP(B87,'[1]NUM8.2'!$H$3:$L$156,3,FALSE),0)</f>
        <v>0</v>
      </c>
      <c r="G87" s="77">
        <f>IFERROR(VLOOKUP(B87,'[1]NUM8.2'!$H$3:$L$156,4,FALSE),0)</f>
        <v>1</v>
      </c>
      <c r="H87" s="77"/>
      <c r="I87" s="77"/>
      <c r="J87" s="77"/>
      <c r="K87" s="77"/>
      <c r="L87" s="77"/>
      <c r="M87" s="77"/>
      <c r="N87" s="77"/>
      <c r="O87" s="77"/>
      <c r="P87" s="77"/>
      <c r="Q87" s="4">
        <f t="shared" si="99"/>
        <v>1</v>
      </c>
      <c r="R87" s="2"/>
      <c r="S87" s="12">
        <f>IFERROR(VLOOKUP(B87,'[2]DEN8.2'!$H$3:$K$162,3,FALSE),0)</f>
        <v>47</v>
      </c>
      <c r="T87" s="42">
        <f t="shared" si="100"/>
        <v>46</v>
      </c>
      <c r="U87" s="4"/>
      <c r="V87" s="51">
        <f t="shared" si="101"/>
        <v>0</v>
      </c>
      <c r="W87" s="51">
        <f t="shared" si="102"/>
        <v>0</v>
      </c>
      <c r="X87" s="4"/>
      <c r="Y87" s="3"/>
      <c r="Z87" s="77">
        <f>IFERROR(VLOOKUP(B87,'[1]ACT NUM8.2'!$H$3:$L$128,2,FALSE),0)</f>
        <v>0</v>
      </c>
      <c r="AA87" s="77">
        <f>IFERROR(VLOOKUP(B87,'[1]ACT NUM8.2'!$H$3:$L$128,3,FALSE),0)</f>
        <v>0</v>
      </c>
      <c r="AB87" s="77">
        <f>IFERROR(VLOOKUP(B87,'[1]ACT NUM8.2'!$H$3:$L$128,4,FALSE),0)</f>
        <v>0</v>
      </c>
      <c r="AC87" s="77"/>
      <c r="AD87" s="77"/>
      <c r="AE87" s="77"/>
      <c r="AF87" s="77"/>
      <c r="AG87" s="77"/>
      <c r="AH87" s="77"/>
      <c r="AI87" s="77"/>
      <c r="AJ87" s="77"/>
      <c r="AK87" s="77"/>
      <c r="AL87" s="4">
        <f t="shared" si="82"/>
        <v>0</v>
      </c>
      <c r="AM87" s="77">
        <f>IFERROR(VLOOKUP(B87,'[1]ACT NUM8.2'!$AA$3:$AE$86,2,FALSE),0)</f>
        <v>0</v>
      </c>
      <c r="AN87" s="77">
        <f>IFERROR(VLOOKUP(B87,'[1]ACT NUM8.2'!$AA$3:$AE$86,3,FALSE),0)</f>
        <v>1</v>
      </c>
      <c r="AO87" s="77">
        <f>IFERROR(VLOOKUP(B87,'[1]ACT NUM8.2'!$AA$3:$AE$86,4,FALSE),0)</f>
        <v>0</v>
      </c>
      <c r="AP87" s="77"/>
      <c r="AQ87" s="77"/>
      <c r="AR87" s="77"/>
      <c r="AS87" s="77"/>
      <c r="AT87" s="77"/>
      <c r="AU87" s="77"/>
      <c r="AV87" s="77"/>
      <c r="AW87" s="77"/>
      <c r="AX87" s="77"/>
      <c r="AY87" s="4">
        <f t="shared" si="83"/>
        <v>1</v>
      </c>
    </row>
    <row r="88" spans="1:51" s="54" customFormat="1" ht="15" thickBot="1" x14ac:dyDescent="0.25">
      <c r="A88" s="1" t="s">
        <v>115</v>
      </c>
      <c r="B88" s="112" t="s">
        <v>111</v>
      </c>
      <c r="C88" s="53"/>
      <c r="D88" s="53"/>
      <c r="E88" s="77">
        <f>IFERROR(VLOOKUP(B88,'[1]NUM8.2'!$H$3:$L$156,2,FALSE),0)</f>
        <v>7</v>
      </c>
      <c r="F88" s="77">
        <f>IFERROR(VLOOKUP(B88,'[1]NUM8.2'!$H$3:$L$156,3,FALSE),0)</f>
        <v>2</v>
      </c>
      <c r="G88" s="77">
        <f>IFERROR(VLOOKUP(B88,'[1]NUM8.2'!$H$3:$L$156,4,FALSE),0)</f>
        <v>6</v>
      </c>
      <c r="H88" s="77"/>
      <c r="I88" s="77"/>
      <c r="J88" s="77"/>
      <c r="K88" s="77"/>
      <c r="L88" s="77"/>
      <c r="M88" s="77"/>
      <c r="N88" s="77"/>
      <c r="O88" s="77"/>
      <c r="P88" s="77"/>
      <c r="Q88" s="4">
        <f t="shared" si="99"/>
        <v>15</v>
      </c>
      <c r="R88" s="2"/>
      <c r="S88" s="12">
        <f>IFERROR(VLOOKUP(B88,'[2]DEN8.2'!$H$3:$K$162,3,FALSE),0)</f>
        <v>43</v>
      </c>
      <c r="T88" s="42">
        <f t="shared" si="100"/>
        <v>43</v>
      </c>
      <c r="U88" s="4"/>
      <c r="V88" s="51">
        <f t="shared" si="101"/>
        <v>0</v>
      </c>
      <c r="W88" s="51">
        <f t="shared" si="102"/>
        <v>0</v>
      </c>
      <c r="X88" s="4"/>
      <c r="Y88" s="3"/>
      <c r="Z88" s="77">
        <f>IFERROR(VLOOKUP(B88,'[1]ACT NUM8.2'!$H$3:$L$128,2,FALSE),0)</f>
        <v>0</v>
      </c>
      <c r="AA88" s="77">
        <f>IFERROR(VLOOKUP(B88,'[1]ACT NUM8.2'!$H$3:$L$128,3,FALSE),0)</f>
        <v>0</v>
      </c>
      <c r="AB88" s="77">
        <f>IFERROR(VLOOKUP(B88,'[1]ACT NUM8.2'!$H$3:$L$128,4,FALSE),0)</f>
        <v>0</v>
      </c>
      <c r="AC88" s="77"/>
      <c r="AD88" s="77"/>
      <c r="AE88" s="77"/>
      <c r="AF88" s="77"/>
      <c r="AG88" s="77"/>
      <c r="AH88" s="77"/>
      <c r="AI88" s="77"/>
      <c r="AJ88" s="77"/>
      <c r="AK88" s="77"/>
      <c r="AL88" s="4">
        <f t="shared" si="82"/>
        <v>0</v>
      </c>
      <c r="AM88" s="77">
        <f>IFERROR(VLOOKUP(B88,'[1]ACT NUM8.2'!$AA$3:$AE$86,2,FALSE),0)</f>
        <v>0</v>
      </c>
      <c r="AN88" s="77">
        <f>IFERROR(VLOOKUP(B88,'[1]ACT NUM8.2'!$AA$3:$AE$86,3,FALSE),0)</f>
        <v>0</v>
      </c>
      <c r="AO88" s="77">
        <f>IFERROR(VLOOKUP(B88,'[1]ACT NUM8.2'!$AA$3:$AE$86,4,FALSE),0)</f>
        <v>0</v>
      </c>
      <c r="AP88" s="77"/>
      <c r="AQ88" s="77"/>
      <c r="AR88" s="77"/>
      <c r="AS88" s="77"/>
      <c r="AT88" s="77"/>
      <c r="AU88" s="77"/>
      <c r="AV88" s="77"/>
      <c r="AW88" s="77"/>
      <c r="AX88" s="77"/>
      <c r="AY88" s="4">
        <f t="shared" si="83"/>
        <v>0</v>
      </c>
    </row>
    <row r="89" spans="1:51" s="54" customFormat="1" ht="15" thickBot="1" x14ac:dyDescent="0.25">
      <c r="A89" s="1" t="s">
        <v>115</v>
      </c>
      <c r="B89" s="112" t="s">
        <v>112</v>
      </c>
      <c r="C89" s="53"/>
      <c r="D89" s="53"/>
      <c r="E89" s="77">
        <f>IFERROR(VLOOKUP(B89,'[1]NUM8.2'!$H$3:$L$156,2,FALSE),0)</f>
        <v>4</v>
      </c>
      <c r="F89" s="77">
        <f>IFERROR(VLOOKUP(B89,'[1]NUM8.2'!$H$3:$L$156,3,FALSE),0)</f>
        <v>5</v>
      </c>
      <c r="G89" s="77">
        <f>IFERROR(VLOOKUP(B89,'[1]NUM8.2'!$H$3:$L$156,4,FALSE),0)</f>
        <v>7</v>
      </c>
      <c r="H89" s="77"/>
      <c r="I89" s="77"/>
      <c r="J89" s="77"/>
      <c r="K89" s="77"/>
      <c r="L89" s="77"/>
      <c r="M89" s="77"/>
      <c r="N89" s="77"/>
      <c r="O89" s="77"/>
      <c r="P89" s="77"/>
      <c r="Q89" s="4">
        <f t="shared" si="99"/>
        <v>16</v>
      </c>
      <c r="R89" s="2"/>
      <c r="S89" s="12">
        <f>IFERROR(VLOOKUP(B89,'[2]DEN8.2'!$H$3:$K$162,3,FALSE),0)</f>
        <v>49</v>
      </c>
      <c r="T89" s="42">
        <f t="shared" si="100"/>
        <v>56</v>
      </c>
      <c r="U89" s="4"/>
      <c r="V89" s="51">
        <f t="shared" si="101"/>
        <v>0</v>
      </c>
      <c r="W89" s="51">
        <f t="shared" si="102"/>
        <v>0</v>
      </c>
      <c r="X89" s="4"/>
      <c r="Y89" s="3"/>
      <c r="Z89" s="77">
        <f>IFERROR(VLOOKUP(B89,'[1]ACT NUM8.2'!$H$3:$L$128,2,FALSE),0)</f>
        <v>1</v>
      </c>
      <c r="AA89" s="77">
        <f>IFERROR(VLOOKUP(B89,'[1]ACT NUM8.2'!$H$3:$L$128,3,FALSE),0)</f>
        <v>3</v>
      </c>
      <c r="AB89" s="77">
        <f>IFERROR(VLOOKUP(B89,'[1]ACT NUM8.2'!$H$3:$L$128,4,FALSE),0)</f>
        <v>3</v>
      </c>
      <c r="AC89" s="77"/>
      <c r="AD89" s="77"/>
      <c r="AE89" s="77"/>
      <c r="AF89" s="77"/>
      <c r="AG89" s="77"/>
      <c r="AH89" s="77"/>
      <c r="AI89" s="77"/>
      <c r="AJ89" s="77"/>
      <c r="AK89" s="77"/>
      <c r="AL89" s="4">
        <f t="shared" si="82"/>
        <v>7</v>
      </c>
      <c r="AM89" s="77">
        <f>IFERROR(VLOOKUP(B89,'[1]ACT NUM8.2'!$AA$3:$AE$86,2,FALSE),0)</f>
        <v>0</v>
      </c>
      <c r="AN89" s="77">
        <f>IFERROR(VLOOKUP(B89,'[1]ACT NUM8.2'!$AA$3:$AE$86,3,FALSE),0)</f>
        <v>0</v>
      </c>
      <c r="AO89" s="77">
        <f>IFERROR(VLOOKUP(B89,'[1]ACT NUM8.2'!$AA$3:$AE$86,4,FALSE),0)</f>
        <v>0</v>
      </c>
      <c r="AP89" s="77"/>
      <c r="AQ89" s="77"/>
      <c r="AR89" s="77"/>
      <c r="AS89" s="77"/>
      <c r="AT89" s="77"/>
      <c r="AU89" s="77"/>
      <c r="AV89" s="77"/>
      <c r="AW89" s="77"/>
      <c r="AX89" s="77"/>
      <c r="AY89" s="4">
        <f t="shared" si="83"/>
        <v>0</v>
      </c>
    </row>
    <row r="90" spans="1:51" s="54" customFormat="1" ht="15" thickBot="1" x14ac:dyDescent="0.25">
      <c r="A90" s="1" t="s">
        <v>115</v>
      </c>
      <c r="B90" s="112" t="s">
        <v>113</v>
      </c>
      <c r="C90" s="53"/>
      <c r="D90" s="53"/>
      <c r="E90" s="77">
        <f>IFERROR(VLOOKUP(B90,'[1]NUM8.2'!$H$3:$L$156,2,FALSE),0)</f>
        <v>0</v>
      </c>
      <c r="F90" s="77">
        <f>IFERROR(VLOOKUP(B90,'[1]NUM8.2'!$H$3:$L$156,3,FALSE),0)</f>
        <v>1</v>
      </c>
      <c r="G90" s="77">
        <f>IFERROR(VLOOKUP(B90,'[1]NUM8.2'!$H$3:$L$156,4,FALSE),0)</f>
        <v>4</v>
      </c>
      <c r="H90" s="77"/>
      <c r="I90" s="77"/>
      <c r="J90" s="77"/>
      <c r="K90" s="77"/>
      <c r="L90" s="77"/>
      <c r="M90" s="77"/>
      <c r="N90" s="77"/>
      <c r="O90" s="77"/>
      <c r="P90" s="77"/>
      <c r="Q90" s="4">
        <f t="shared" si="99"/>
        <v>5</v>
      </c>
      <c r="R90" s="2"/>
      <c r="S90" s="12">
        <f>IFERROR(VLOOKUP(B90,'[2]DEN8.2'!$H$3:$K$162,3,FALSE),0)</f>
        <v>35</v>
      </c>
      <c r="T90" s="42">
        <f t="shared" si="100"/>
        <v>37</v>
      </c>
      <c r="U90" s="4"/>
      <c r="V90" s="51">
        <f t="shared" si="101"/>
        <v>0</v>
      </c>
      <c r="W90" s="51">
        <f t="shared" si="102"/>
        <v>0</v>
      </c>
      <c r="X90" s="4"/>
      <c r="Y90" s="3"/>
      <c r="Z90" s="77">
        <f>IFERROR(VLOOKUP(B90,'[1]ACT NUM8.2'!$H$3:$L$128,2,FALSE),0)</f>
        <v>0</v>
      </c>
      <c r="AA90" s="77">
        <f>IFERROR(VLOOKUP(B90,'[1]ACT NUM8.2'!$H$3:$L$128,3,FALSE),0)</f>
        <v>0</v>
      </c>
      <c r="AB90" s="77">
        <f>IFERROR(VLOOKUP(B90,'[1]ACT NUM8.2'!$H$3:$L$128,4,FALSE),0)</f>
        <v>2</v>
      </c>
      <c r="AC90" s="77"/>
      <c r="AD90" s="77"/>
      <c r="AE90" s="77"/>
      <c r="AF90" s="77"/>
      <c r="AG90" s="77"/>
      <c r="AH90" s="77"/>
      <c r="AI90" s="77"/>
      <c r="AJ90" s="77"/>
      <c r="AK90" s="77"/>
      <c r="AL90" s="4">
        <f t="shared" si="82"/>
        <v>2</v>
      </c>
      <c r="AM90" s="77">
        <f>IFERROR(VLOOKUP(B90,'[1]ACT NUM8.2'!$AA$3:$AE$86,2,FALSE),0)</f>
        <v>0</v>
      </c>
      <c r="AN90" s="77">
        <f>IFERROR(VLOOKUP(B90,'[1]ACT NUM8.2'!$AA$3:$AE$86,3,FALSE),0)</f>
        <v>0</v>
      </c>
      <c r="AO90" s="77">
        <f>IFERROR(VLOOKUP(B90,'[1]ACT NUM8.2'!$AA$3:$AE$86,4,FALSE),0)</f>
        <v>0</v>
      </c>
      <c r="AP90" s="77"/>
      <c r="AQ90" s="77"/>
      <c r="AR90" s="77"/>
      <c r="AS90" s="77"/>
      <c r="AT90" s="77"/>
      <c r="AU90" s="77"/>
      <c r="AV90" s="77"/>
      <c r="AW90" s="77"/>
      <c r="AX90" s="77"/>
      <c r="AY90" s="4">
        <f t="shared" si="83"/>
        <v>0</v>
      </c>
    </row>
    <row r="91" spans="1:51" s="54" customFormat="1" ht="15" thickBot="1" x14ac:dyDescent="0.25">
      <c r="A91" s="1" t="s">
        <v>115</v>
      </c>
      <c r="B91" s="112" t="s">
        <v>114</v>
      </c>
      <c r="C91" s="53"/>
      <c r="D91" s="53"/>
      <c r="E91" s="77">
        <f>IFERROR(VLOOKUP(B91,'[1]NUM8.2'!$H$3:$L$156,2,FALSE),0)</f>
        <v>2</v>
      </c>
      <c r="F91" s="77">
        <f>IFERROR(VLOOKUP(B91,'[1]NUM8.2'!$H$3:$L$156,3,FALSE),0)</f>
        <v>3</v>
      </c>
      <c r="G91" s="77">
        <f>IFERROR(VLOOKUP(B91,'[1]NUM8.2'!$H$3:$L$156,4,FALSE),0)</f>
        <v>6</v>
      </c>
      <c r="H91" s="77"/>
      <c r="I91" s="77"/>
      <c r="J91" s="77"/>
      <c r="K91" s="77"/>
      <c r="L91" s="77"/>
      <c r="M91" s="77"/>
      <c r="N91" s="77"/>
      <c r="O91" s="77"/>
      <c r="P91" s="77"/>
      <c r="Q91" s="4">
        <f t="shared" si="99"/>
        <v>11</v>
      </c>
      <c r="R91" s="2"/>
      <c r="S91" s="12">
        <f>IFERROR(VLOOKUP(B91,'[2]DEN8.2'!$H$3:$K$162,3,FALSE),0)</f>
        <v>42</v>
      </c>
      <c r="T91" s="42">
        <f t="shared" si="100"/>
        <v>45</v>
      </c>
      <c r="U91" s="4"/>
      <c r="V91" s="51">
        <f t="shared" si="101"/>
        <v>0</v>
      </c>
      <c r="W91" s="51">
        <f t="shared" si="102"/>
        <v>0</v>
      </c>
      <c r="X91" s="4"/>
      <c r="Y91" s="3"/>
      <c r="Z91" s="77">
        <f>IFERROR(VLOOKUP(B91,'[1]ACT NUM8.2'!$H$3:$L$128,2,FALSE),0)</f>
        <v>0</v>
      </c>
      <c r="AA91" s="77">
        <f>IFERROR(VLOOKUP(B91,'[1]ACT NUM8.2'!$H$3:$L$128,3,FALSE),0)</f>
        <v>1</v>
      </c>
      <c r="AB91" s="77">
        <f>IFERROR(VLOOKUP(B91,'[1]ACT NUM8.2'!$H$3:$L$128,4,FALSE),0)</f>
        <v>2</v>
      </c>
      <c r="AC91" s="77"/>
      <c r="AD91" s="77"/>
      <c r="AE91" s="77"/>
      <c r="AF91" s="77"/>
      <c r="AG91" s="77"/>
      <c r="AH91" s="77"/>
      <c r="AI91" s="77"/>
      <c r="AJ91" s="77"/>
      <c r="AK91" s="77"/>
      <c r="AL91" s="4">
        <f t="shared" si="82"/>
        <v>3</v>
      </c>
      <c r="AM91" s="77">
        <f>IFERROR(VLOOKUP(B91,'[1]ACT NUM8.2'!$AA$3:$AE$86,2,FALSE),0)</f>
        <v>0</v>
      </c>
      <c r="AN91" s="77">
        <f>IFERROR(VLOOKUP(B91,'[1]ACT NUM8.2'!$AA$3:$AE$86,3,FALSE),0)</f>
        <v>0</v>
      </c>
      <c r="AO91" s="77">
        <f>IFERROR(VLOOKUP(B91,'[1]ACT NUM8.2'!$AA$3:$AE$86,4,FALSE),0)</f>
        <v>0</v>
      </c>
      <c r="AP91" s="77"/>
      <c r="AQ91" s="77"/>
      <c r="AR91" s="77"/>
      <c r="AS91" s="77"/>
      <c r="AT91" s="77"/>
      <c r="AU91" s="77"/>
      <c r="AV91" s="77"/>
      <c r="AW91" s="77"/>
      <c r="AX91" s="77"/>
      <c r="AY91" s="4">
        <f t="shared" si="83"/>
        <v>0</v>
      </c>
    </row>
    <row r="92" spans="1:51" s="54" customFormat="1" ht="15" thickBot="1" x14ac:dyDescent="0.25">
      <c r="A92" s="308" t="s">
        <v>178</v>
      </c>
      <c r="B92" s="309"/>
      <c r="C92" s="181">
        <f>+D92/Metas!M16</f>
        <v>0.18434477164710378</v>
      </c>
      <c r="D92" s="14">
        <f>+Q92/R92</f>
        <v>0.10891089108910891</v>
      </c>
      <c r="E92" s="9">
        <f t="shared" ref="E92:H92" si="103">SUM(E82:E91)</f>
        <v>35</v>
      </c>
      <c r="F92" s="9">
        <f>SUM(F82:F91)</f>
        <v>24</v>
      </c>
      <c r="G92" s="9">
        <f t="shared" si="103"/>
        <v>40</v>
      </c>
      <c r="H92" s="9">
        <f t="shared" si="103"/>
        <v>0</v>
      </c>
      <c r="I92" s="9">
        <f t="shared" ref="I92:J92" si="104">SUM(I82:I91)</f>
        <v>0</v>
      </c>
      <c r="J92" s="9">
        <f t="shared" si="104"/>
        <v>0</v>
      </c>
      <c r="K92" s="9">
        <f t="shared" ref="K92:L92" si="105">SUM(K82:K91)</f>
        <v>0</v>
      </c>
      <c r="L92" s="9">
        <f t="shared" si="105"/>
        <v>0</v>
      </c>
      <c r="M92" s="9">
        <f t="shared" ref="M92:N92" si="106">SUM(M82:M91)</f>
        <v>0</v>
      </c>
      <c r="N92" s="9">
        <f t="shared" si="106"/>
        <v>0</v>
      </c>
      <c r="O92" s="9">
        <f t="shared" ref="O92:P92" si="107">SUM(O82:O91)</f>
        <v>0</v>
      </c>
      <c r="P92" s="9">
        <f t="shared" si="107"/>
        <v>0</v>
      </c>
      <c r="Q92" s="9">
        <f>SUM(Q82:Q91)</f>
        <v>99</v>
      </c>
      <c r="R92" s="10">
        <f>+Y92-S92</f>
        <v>909</v>
      </c>
      <c r="S92" s="9">
        <f t="shared" ref="S92:W92" si="108">SUM(S82:S91)</f>
        <v>714</v>
      </c>
      <c r="T92" s="9">
        <f t="shared" si="108"/>
        <v>733</v>
      </c>
      <c r="U92" s="9">
        <f t="shared" si="108"/>
        <v>0</v>
      </c>
      <c r="V92" s="8">
        <f t="shared" si="108"/>
        <v>0</v>
      </c>
      <c r="W92" s="8">
        <f t="shared" si="108"/>
        <v>0</v>
      </c>
      <c r="X92" s="9">
        <f t="shared" ref="X92" si="109">SUM(X82:X91)</f>
        <v>0</v>
      </c>
      <c r="Y92" s="11">
        <v>1623</v>
      </c>
      <c r="Z92" s="8">
        <f>SUM(Z82:Z91)</f>
        <v>6</v>
      </c>
      <c r="AA92" s="8">
        <f t="shared" ref="AA92:AF92" si="110">SUM(AA82:AA91)</f>
        <v>4</v>
      </c>
      <c r="AB92" s="8">
        <f t="shared" si="110"/>
        <v>11</v>
      </c>
      <c r="AC92" s="8">
        <f t="shared" si="110"/>
        <v>0</v>
      </c>
      <c r="AD92" s="8">
        <f t="shared" ref="AD92" si="111">SUM(AD82:AD91)</f>
        <v>0</v>
      </c>
      <c r="AE92" s="8">
        <f t="shared" si="110"/>
        <v>0</v>
      </c>
      <c r="AF92" s="8">
        <f t="shared" si="110"/>
        <v>0</v>
      </c>
      <c r="AG92" s="8">
        <f t="shared" ref="AG92:AH92" si="112">SUM(AG82:AG91)</f>
        <v>0</v>
      </c>
      <c r="AH92" s="8">
        <f t="shared" si="112"/>
        <v>0</v>
      </c>
      <c r="AI92" s="8">
        <f t="shared" ref="AI92:AK92" si="113">SUM(AI82:AI91)</f>
        <v>0</v>
      </c>
      <c r="AJ92" s="8">
        <f t="shared" si="113"/>
        <v>0</v>
      </c>
      <c r="AK92" s="8">
        <f t="shared" si="113"/>
        <v>0</v>
      </c>
      <c r="AL92" s="8">
        <f t="shared" si="82"/>
        <v>21</v>
      </c>
      <c r="AM92" s="8">
        <f t="shared" ref="AM92:AS92" si="114">SUM(AM82:AM91)</f>
        <v>0</v>
      </c>
      <c r="AN92" s="8">
        <f t="shared" si="114"/>
        <v>1</v>
      </c>
      <c r="AO92" s="8">
        <f t="shared" si="114"/>
        <v>1</v>
      </c>
      <c r="AP92" s="8">
        <f t="shared" si="114"/>
        <v>0</v>
      </c>
      <c r="AQ92" s="8">
        <f t="shared" ref="AQ92" si="115">SUM(AQ82:AQ91)</f>
        <v>0</v>
      </c>
      <c r="AR92" s="8">
        <f t="shared" si="114"/>
        <v>0</v>
      </c>
      <c r="AS92" s="8">
        <f t="shared" si="114"/>
        <v>0</v>
      </c>
      <c r="AT92" s="8">
        <f t="shared" ref="AT92:AU92" si="116">SUM(AT82:AT91)</f>
        <v>0</v>
      </c>
      <c r="AU92" s="8">
        <f t="shared" si="116"/>
        <v>0</v>
      </c>
      <c r="AV92" s="8">
        <f t="shared" ref="AV92:AX92" si="117">SUM(AV82:AV91)</f>
        <v>0</v>
      </c>
      <c r="AW92" s="8">
        <f t="shared" si="117"/>
        <v>0</v>
      </c>
      <c r="AX92" s="8">
        <f t="shared" si="117"/>
        <v>0</v>
      </c>
      <c r="AY92" s="8">
        <f t="shared" si="83"/>
        <v>2</v>
      </c>
    </row>
    <row r="93" spans="1:51" s="54" customFormat="1" ht="15" thickBot="1" x14ac:dyDescent="0.25">
      <c r="A93" s="1" t="s">
        <v>132</v>
      </c>
      <c r="B93" s="112" t="s">
        <v>116</v>
      </c>
      <c r="C93" s="53"/>
      <c r="D93" s="53"/>
      <c r="E93" s="77">
        <f>IFERROR(VLOOKUP(B93,'[1]NUM8.2'!$H$3:$L$156,2,FALSE),0)</f>
        <v>5</v>
      </c>
      <c r="F93" s="77">
        <f>IFERROR(VLOOKUP(B93,'[1]NUM8.2'!$H$3:$L$156,3,FALSE),0)</f>
        <v>12</v>
      </c>
      <c r="G93" s="77">
        <f>IFERROR(VLOOKUP(B93,'[1]NUM8.2'!$H$3:$L$156,4,FALSE),0)</f>
        <v>14</v>
      </c>
      <c r="H93" s="77"/>
      <c r="I93" s="77"/>
      <c r="J93" s="77"/>
      <c r="K93" s="77"/>
      <c r="L93" s="77"/>
      <c r="M93" s="77"/>
      <c r="N93" s="77"/>
      <c r="O93" s="77"/>
      <c r="P93" s="77"/>
      <c r="Q93" s="4">
        <f t="shared" ref="Q93:Q110" si="118">SUM(E93:P93)</f>
        <v>31</v>
      </c>
      <c r="R93" s="2"/>
      <c r="S93" s="12">
        <f>IFERROR(VLOOKUP(B93,'[2]DEN8.2'!$H$3:$K$162,3,FALSE),0)</f>
        <v>293</v>
      </c>
      <c r="T93" s="42">
        <f t="shared" ref="T93:T109" si="119">+S93+(Z93+AA93+AB93+AC93)-(AM93+AN93+AO93+AP93)</f>
        <v>303</v>
      </c>
      <c r="U93" s="4"/>
      <c r="V93" s="51">
        <f t="shared" ref="V93:V109" si="120">+U93+(AF93)-(AS93)</f>
        <v>0</v>
      </c>
      <c r="W93" s="51">
        <f t="shared" ref="W93:W109" si="121">+U93+(AF93+AG93+AH93+AI93)-(AS93+AT93+AU93+AV93)</f>
        <v>0</v>
      </c>
      <c r="X93" s="4"/>
      <c r="Y93" s="3"/>
      <c r="Z93" s="77">
        <f>IFERROR(VLOOKUP(B93,'[1]ACT NUM8.2'!$H$3:$L$128,2,FALSE),0)</f>
        <v>4</v>
      </c>
      <c r="AA93" s="77">
        <f>IFERROR(VLOOKUP(B93,'[1]ACT NUM8.2'!$H$3:$L$128,3,FALSE),0)</f>
        <v>4</v>
      </c>
      <c r="AB93" s="77">
        <f>IFERROR(VLOOKUP(B93,'[1]ACT NUM8.2'!$H$3:$L$128,4,FALSE),0)</f>
        <v>3</v>
      </c>
      <c r="AC93" s="77"/>
      <c r="AD93" s="77"/>
      <c r="AE93" s="77"/>
      <c r="AF93" s="77"/>
      <c r="AG93" s="77"/>
      <c r="AH93" s="77"/>
      <c r="AI93" s="77"/>
      <c r="AJ93" s="77"/>
      <c r="AK93" s="77"/>
      <c r="AL93" s="4">
        <f t="shared" si="82"/>
        <v>11</v>
      </c>
      <c r="AM93" s="77">
        <f>IFERROR(VLOOKUP(B93,'[1]ACT NUM8.2'!$AA$3:$AE$86,2,FALSE),0)</f>
        <v>1</v>
      </c>
      <c r="AN93" s="77">
        <f>IFERROR(VLOOKUP(B93,'[1]ACT NUM8.2'!$AA$3:$AE$86,3,FALSE),0)</f>
        <v>0</v>
      </c>
      <c r="AO93" s="77">
        <f>IFERROR(VLOOKUP(B93,'[1]ACT NUM8.2'!$AA$3:$AE$86,4,FALSE),0)</f>
        <v>0</v>
      </c>
      <c r="AP93" s="77"/>
      <c r="AQ93" s="77"/>
      <c r="AR93" s="77"/>
      <c r="AS93" s="77"/>
      <c r="AT93" s="77"/>
      <c r="AU93" s="77"/>
      <c r="AV93" s="77"/>
      <c r="AW93" s="77"/>
      <c r="AX93" s="77"/>
      <c r="AY93" s="4">
        <f t="shared" si="83"/>
        <v>1</v>
      </c>
    </row>
    <row r="94" spans="1:51" s="54" customFormat="1" ht="15" thickBot="1" x14ac:dyDescent="0.25">
      <c r="A94" s="1" t="s">
        <v>132</v>
      </c>
      <c r="B94" s="112" t="s">
        <v>117</v>
      </c>
      <c r="C94" s="53"/>
      <c r="D94" s="53"/>
      <c r="E94" s="77">
        <f>IFERROR(VLOOKUP(B94,'[1]NUM8.2'!$H$3:$L$156,2,FALSE),0)</f>
        <v>38</v>
      </c>
      <c r="F94" s="77">
        <f>IFERROR(VLOOKUP(B94,'[1]NUM8.2'!$H$3:$L$156,3,FALSE),0)</f>
        <v>22</v>
      </c>
      <c r="G94" s="77">
        <f>IFERROR(VLOOKUP(B94,'[1]NUM8.2'!$H$3:$L$156,4,FALSE),0)</f>
        <v>27</v>
      </c>
      <c r="H94" s="77"/>
      <c r="I94" s="77"/>
      <c r="J94" s="77"/>
      <c r="K94" s="77"/>
      <c r="L94" s="77"/>
      <c r="M94" s="77"/>
      <c r="N94" s="77"/>
      <c r="O94" s="77"/>
      <c r="P94" s="77"/>
      <c r="Q94" s="4">
        <f t="shared" si="118"/>
        <v>87</v>
      </c>
      <c r="R94" s="2"/>
      <c r="S94" s="12">
        <f>IFERROR(VLOOKUP(B94,'[2]DEN8.2'!$H$3:$K$162,3,FALSE),0)</f>
        <v>1142</v>
      </c>
      <c r="T94" s="42">
        <f t="shared" si="119"/>
        <v>1154</v>
      </c>
      <c r="U94" s="4"/>
      <c r="V94" s="51">
        <f t="shared" si="120"/>
        <v>0</v>
      </c>
      <c r="W94" s="51">
        <f t="shared" si="121"/>
        <v>0</v>
      </c>
      <c r="X94" s="4"/>
      <c r="Y94" s="3"/>
      <c r="Z94" s="77">
        <f>IFERROR(VLOOKUP(B94,'[1]ACT NUM8.2'!$H$3:$L$128,2,FALSE),0)</f>
        <v>5</v>
      </c>
      <c r="AA94" s="77">
        <f>IFERROR(VLOOKUP(B94,'[1]ACT NUM8.2'!$H$3:$L$128,3,FALSE),0)</f>
        <v>4</v>
      </c>
      <c r="AB94" s="77">
        <f>IFERROR(VLOOKUP(B94,'[1]ACT NUM8.2'!$H$3:$L$128,4,FALSE),0)</f>
        <v>3</v>
      </c>
      <c r="AC94" s="77"/>
      <c r="AD94" s="77"/>
      <c r="AE94" s="77"/>
      <c r="AF94" s="77"/>
      <c r="AG94" s="77"/>
      <c r="AH94" s="77"/>
      <c r="AI94" s="77"/>
      <c r="AJ94" s="77"/>
      <c r="AK94" s="77"/>
      <c r="AL94" s="4">
        <f t="shared" si="82"/>
        <v>12</v>
      </c>
      <c r="AM94" s="77">
        <f>IFERROR(VLOOKUP(B94,'[1]ACT NUM8.2'!$AA$3:$AE$86,2,FALSE),0)</f>
        <v>0</v>
      </c>
      <c r="AN94" s="77">
        <f>IFERROR(VLOOKUP(B94,'[1]ACT NUM8.2'!$AA$3:$AE$86,3,FALSE),0)</f>
        <v>0</v>
      </c>
      <c r="AO94" s="77">
        <f>IFERROR(VLOOKUP(B94,'[1]ACT NUM8.2'!$AA$3:$AE$86,4,FALSE),0)</f>
        <v>0</v>
      </c>
      <c r="AP94" s="77"/>
      <c r="AQ94" s="77"/>
      <c r="AR94" s="77"/>
      <c r="AS94" s="77"/>
      <c r="AT94" s="77"/>
      <c r="AU94" s="77"/>
      <c r="AV94" s="77"/>
      <c r="AW94" s="77"/>
      <c r="AX94" s="77"/>
      <c r="AY94" s="4">
        <f t="shared" si="83"/>
        <v>0</v>
      </c>
    </row>
    <row r="95" spans="1:51" s="54" customFormat="1" ht="15" thickBot="1" x14ac:dyDescent="0.25">
      <c r="A95" s="1" t="s">
        <v>132</v>
      </c>
      <c r="B95" s="112" t="s">
        <v>118</v>
      </c>
      <c r="C95" s="53"/>
      <c r="D95" s="53"/>
      <c r="E95" s="77">
        <f>IFERROR(VLOOKUP(B95,'[1]NUM8.2'!$H$3:$L$156,2,FALSE),0)</f>
        <v>74</v>
      </c>
      <c r="F95" s="77">
        <f>IFERROR(VLOOKUP(B95,'[1]NUM8.2'!$H$3:$L$156,3,FALSE),0)</f>
        <v>43</v>
      </c>
      <c r="G95" s="77">
        <f>IFERROR(VLOOKUP(B95,'[1]NUM8.2'!$H$3:$L$156,4,FALSE),0)</f>
        <v>72</v>
      </c>
      <c r="H95" s="77"/>
      <c r="I95" s="77"/>
      <c r="J95" s="77"/>
      <c r="K95" s="77"/>
      <c r="L95" s="77"/>
      <c r="M95" s="77"/>
      <c r="N95" s="77"/>
      <c r="O95" s="77"/>
      <c r="P95" s="77"/>
      <c r="Q95" s="4">
        <f t="shared" si="118"/>
        <v>189</v>
      </c>
      <c r="R95" s="2"/>
      <c r="S95" s="12">
        <f>IFERROR(VLOOKUP(B95,'[2]DEN8.2'!$H$3:$K$162,3,FALSE),0)</f>
        <v>1379</v>
      </c>
      <c r="T95" s="42">
        <f t="shared" si="119"/>
        <v>1421</v>
      </c>
      <c r="U95" s="4"/>
      <c r="V95" s="51">
        <f t="shared" si="120"/>
        <v>0</v>
      </c>
      <c r="W95" s="51">
        <f t="shared" si="121"/>
        <v>0</v>
      </c>
      <c r="X95" s="4"/>
      <c r="Y95" s="3"/>
      <c r="Z95" s="77">
        <f>IFERROR(VLOOKUP(B95,'[1]ACT NUM8.2'!$H$3:$L$128,2,FALSE),0)</f>
        <v>10</v>
      </c>
      <c r="AA95" s="77">
        <f>IFERROR(VLOOKUP(B95,'[1]ACT NUM8.2'!$H$3:$L$128,3,FALSE),0)</f>
        <v>19</v>
      </c>
      <c r="AB95" s="77">
        <f>IFERROR(VLOOKUP(B95,'[1]ACT NUM8.2'!$H$3:$L$128,4,FALSE),0)</f>
        <v>17</v>
      </c>
      <c r="AC95" s="77"/>
      <c r="AD95" s="77"/>
      <c r="AE95" s="77"/>
      <c r="AF95" s="77"/>
      <c r="AG95" s="77"/>
      <c r="AH95" s="77"/>
      <c r="AI95" s="77"/>
      <c r="AJ95" s="77"/>
      <c r="AK95" s="77"/>
      <c r="AL95" s="4">
        <f t="shared" si="82"/>
        <v>46</v>
      </c>
      <c r="AM95" s="77">
        <f>IFERROR(VLOOKUP(B95,'[1]ACT NUM8.2'!$AA$3:$AE$86,2,FALSE),0)</f>
        <v>0</v>
      </c>
      <c r="AN95" s="77">
        <f>IFERROR(VLOOKUP(B95,'[1]ACT NUM8.2'!$AA$3:$AE$86,3,FALSE),0)</f>
        <v>0</v>
      </c>
      <c r="AO95" s="77">
        <f>IFERROR(VLOOKUP(B95,'[1]ACT NUM8.2'!$AA$3:$AE$86,4,FALSE),0)</f>
        <v>4</v>
      </c>
      <c r="AP95" s="77"/>
      <c r="AQ95" s="77"/>
      <c r="AR95" s="77"/>
      <c r="AS95" s="77"/>
      <c r="AT95" s="77"/>
      <c r="AU95" s="77"/>
      <c r="AV95" s="77"/>
      <c r="AW95" s="77"/>
      <c r="AX95" s="77"/>
      <c r="AY95" s="4">
        <f t="shared" si="83"/>
        <v>4</v>
      </c>
    </row>
    <row r="96" spans="1:51" s="54" customFormat="1" ht="15" thickBot="1" x14ac:dyDescent="0.25">
      <c r="A96" s="1" t="s">
        <v>132</v>
      </c>
      <c r="B96" s="112" t="s">
        <v>119</v>
      </c>
      <c r="C96" s="53"/>
      <c r="D96" s="53"/>
      <c r="E96" s="77">
        <f>IFERROR(VLOOKUP(B96,'[1]NUM8.2'!$H$3:$L$156,2,FALSE),0)</f>
        <v>22</v>
      </c>
      <c r="F96" s="77">
        <f>IFERROR(VLOOKUP(B96,'[1]NUM8.2'!$H$3:$L$156,3,FALSE),0)</f>
        <v>14</v>
      </c>
      <c r="G96" s="77">
        <f>IFERROR(VLOOKUP(B96,'[1]NUM8.2'!$H$3:$L$156,4,FALSE),0)</f>
        <v>15</v>
      </c>
      <c r="H96" s="77"/>
      <c r="I96" s="77"/>
      <c r="J96" s="77"/>
      <c r="K96" s="77"/>
      <c r="L96" s="77"/>
      <c r="M96" s="77"/>
      <c r="N96" s="77"/>
      <c r="O96" s="77"/>
      <c r="P96" s="77"/>
      <c r="Q96" s="4">
        <f t="shared" si="118"/>
        <v>51</v>
      </c>
      <c r="R96" s="2"/>
      <c r="S96" s="12">
        <f>IFERROR(VLOOKUP(B96,'[2]DEN8.2'!$H$3:$K$162,3,FALSE),0)</f>
        <v>249</v>
      </c>
      <c r="T96" s="42">
        <f t="shared" si="119"/>
        <v>252</v>
      </c>
      <c r="U96" s="4"/>
      <c r="V96" s="51">
        <f t="shared" si="120"/>
        <v>0</v>
      </c>
      <c r="W96" s="51">
        <f t="shared" si="121"/>
        <v>0</v>
      </c>
      <c r="X96" s="4"/>
      <c r="Y96" s="3"/>
      <c r="Z96" s="77">
        <f>IFERROR(VLOOKUP(B96,'[1]ACT NUM8.2'!$H$3:$L$128,2,FALSE),0)</f>
        <v>2</v>
      </c>
      <c r="AA96" s="77">
        <f>IFERROR(VLOOKUP(B96,'[1]ACT NUM8.2'!$H$3:$L$128,3,FALSE),0)</f>
        <v>0</v>
      </c>
      <c r="AB96" s="77">
        <f>IFERROR(VLOOKUP(B96,'[1]ACT NUM8.2'!$H$3:$L$128,4,FALSE),0)</f>
        <v>1</v>
      </c>
      <c r="AC96" s="77"/>
      <c r="AD96" s="77"/>
      <c r="AE96" s="77"/>
      <c r="AF96" s="77"/>
      <c r="AG96" s="77"/>
      <c r="AH96" s="77"/>
      <c r="AI96" s="77"/>
      <c r="AJ96" s="77"/>
      <c r="AK96" s="77"/>
      <c r="AL96" s="4">
        <f t="shared" si="82"/>
        <v>3</v>
      </c>
      <c r="AM96" s="77">
        <f>IFERROR(VLOOKUP(B96,'[1]ACT NUM8.2'!$AA$3:$AE$86,2,FALSE),0)</f>
        <v>0</v>
      </c>
      <c r="AN96" s="77">
        <f>IFERROR(VLOOKUP(B96,'[1]ACT NUM8.2'!$AA$3:$AE$86,3,FALSE),0)</f>
        <v>0</v>
      </c>
      <c r="AO96" s="77">
        <f>IFERROR(VLOOKUP(B96,'[1]ACT NUM8.2'!$AA$3:$AE$86,4,FALSE),0)</f>
        <v>0</v>
      </c>
      <c r="AP96" s="77"/>
      <c r="AQ96" s="77"/>
      <c r="AR96" s="77"/>
      <c r="AS96" s="77"/>
      <c r="AT96" s="77"/>
      <c r="AU96" s="77"/>
      <c r="AV96" s="77"/>
      <c r="AW96" s="77"/>
      <c r="AX96" s="77"/>
      <c r="AY96" s="4">
        <f t="shared" si="83"/>
        <v>0</v>
      </c>
    </row>
    <row r="97" spans="1:51" s="54" customFormat="1" ht="15" thickBot="1" x14ac:dyDescent="0.25">
      <c r="A97" s="1" t="s">
        <v>132</v>
      </c>
      <c r="B97" s="112" t="s">
        <v>120</v>
      </c>
      <c r="C97" s="53"/>
      <c r="D97" s="53"/>
      <c r="E97" s="77">
        <f>IFERROR(VLOOKUP(B97,'[1]NUM8.2'!$H$3:$L$156,2,FALSE),0)</f>
        <v>0</v>
      </c>
      <c r="F97" s="77">
        <f>IFERROR(VLOOKUP(B97,'[1]NUM8.2'!$H$3:$L$156,3,FALSE),0)</f>
        <v>0</v>
      </c>
      <c r="G97" s="77">
        <f>IFERROR(VLOOKUP(B97,'[1]NUM8.2'!$H$3:$L$156,4,FALSE),0)</f>
        <v>0</v>
      </c>
      <c r="H97" s="77"/>
      <c r="I97" s="77"/>
      <c r="J97" s="77"/>
      <c r="K97" s="77"/>
      <c r="L97" s="77"/>
      <c r="M97" s="77"/>
      <c r="N97" s="77"/>
      <c r="O97" s="77"/>
      <c r="P97" s="77"/>
      <c r="Q97" s="4">
        <f t="shared" si="118"/>
        <v>0</v>
      </c>
      <c r="R97" s="2"/>
      <c r="S97" s="12">
        <f>IFERROR(VLOOKUP(B97,'[2]DEN8.2'!$H$3:$K$162,3,FALSE),0)</f>
        <v>75</v>
      </c>
      <c r="T97" s="42">
        <f t="shared" si="119"/>
        <v>75</v>
      </c>
      <c r="U97" s="4"/>
      <c r="V97" s="51">
        <f t="shared" si="120"/>
        <v>0</v>
      </c>
      <c r="W97" s="51">
        <f t="shared" si="121"/>
        <v>0</v>
      </c>
      <c r="X97" s="4"/>
      <c r="Y97" s="3"/>
      <c r="Z97" s="77">
        <f>IFERROR(VLOOKUP(B97,'[1]ACT NUM8.2'!$H$3:$L$128,2,FALSE),0)</f>
        <v>0</v>
      </c>
      <c r="AA97" s="77">
        <f>IFERROR(VLOOKUP(B97,'[1]ACT NUM8.2'!$H$3:$L$128,3,FALSE),0)</f>
        <v>0</v>
      </c>
      <c r="AB97" s="77">
        <f>IFERROR(VLOOKUP(B97,'[1]ACT NUM8.2'!$H$3:$L$128,4,FALSE),0)</f>
        <v>0</v>
      </c>
      <c r="AC97" s="77"/>
      <c r="AD97" s="77"/>
      <c r="AE97" s="77"/>
      <c r="AF97" s="77"/>
      <c r="AG97" s="77"/>
      <c r="AH97" s="77"/>
      <c r="AI97" s="77"/>
      <c r="AJ97" s="77"/>
      <c r="AK97" s="77"/>
      <c r="AL97" s="4">
        <f t="shared" si="82"/>
        <v>0</v>
      </c>
      <c r="AM97" s="77">
        <f>IFERROR(VLOOKUP(B97,'[1]ACT NUM8.2'!$AA$3:$AE$86,2,FALSE),0)</f>
        <v>0</v>
      </c>
      <c r="AN97" s="77">
        <f>IFERROR(VLOOKUP(B97,'[1]ACT NUM8.2'!$AA$3:$AE$86,3,FALSE),0)</f>
        <v>0</v>
      </c>
      <c r="AO97" s="77">
        <f>IFERROR(VLOOKUP(B97,'[1]ACT NUM8.2'!$AA$3:$AE$86,4,FALSE),0)</f>
        <v>0</v>
      </c>
      <c r="AP97" s="77"/>
      <c r="AQ97" s="77"/>
      <c r="AR97" s="77"/>
      <c r="AS97" s="77"/>
      <c r="AT97" s="77"/>
      <c r="AU97" s="77"/>
      <c r="AV97" s="77"/>
      <c r="AW97" s="77"/>
      <c r="AX97" s="77"/>
      <c r="AY97" s="4">
        <f t="shared" si="83"/>
        <v>0</v>
      </c>
    </row>
    <row r="98" spans="1:51" s="54" customFormat="1" ht="15" thickBot="1" x14ac:dyDescent="0.25">
      <c r="A98" s="1" t="s">
        <v>132</v>
      </c>
      <c r="B98" s="112" t="s">
        <v>121</v>
      </c>
      <c r="C98" s="53"/>
      <c r="D98" s="53"/>
      <c r="E98" s="77">
        <f>IFERROR(VLOOKUP(B98,'[1]NUM8.2'!$H$3:$L$156,2,FALSE),0)</f>
        <v>0</v>
      </c>
      <c r="F98" s="77">
        <f>IFERROR(VLOOKUP(B98,'[1]NUM8.2'!$H$3:$L$156,3,FALSE),0)</f>
        <v>2</v>
      </c>
      <c r="G98" s="77">
        <f>IFERROR(VLOOKUP(B98,'[1]NUM8.2'!$H$3:$L$156,4,FALSE),0)</f>
        <v>0</v>
      </c>
      <c r="H98" s="77"/>
      <c r="I98" s="77"/>
      <c r="J98" s="77"/>
      <c r="K98" s="77"/>
      <c r="L98" s="77"/>
      <c r="M98" s="77"/>
      <c r="N98" s="77"/>
      <c r="O98" s="77"/>
      <c r="P98" s="77"/>
      <c r="Q98" s="4">
        <f t="shared" si="118"/>
        <v>2</v>
      </c>
      <c r="R98" s="2"/>
      <c r="S98" s="12">
        <f>IFERROR(VLOOKUP(B98,'[2]DEN8.2'!$H$3:$K$162,3,FALSE),0)</f>
        <v>105</v>
      </c>
      <c r="T98" s="42">
        <f t="shared" si="119"/>
        <v>105</v>
      </c>
      <c r="U98" s="4"/>
      <c r="V98" s="51">
        <f t="shared" si="120"/>
        <v>0</v>
      </c>
      <c r="W98" s="51">
        <f t="shared" si="121"/>
        <v>0</v>
      </c>
      <c r="X98" s="4"/>
      <c r="Y98" s="3"/>
      <c r="Z98" s="77">
        <f>IFERROR(VLOOKUP(B98,'[1]ACT NUM8.2'!$H$3:$L$128,2,FALSE),0)</f>
        <v>0</v>
      </c>
      <c r="AA98" s="77">
        <f>IFERROR(VLOOKUP(B98,'[1]ACT NUM8.2'!$H$3:$L$128,3,FALSE),0)</f>
        <v>0</v>
      </c>
      <c r="AB98" s="77">
        <f>IFERROR(VLOOKUP(B98,'[1]ACT NUM8.2'!$H$3:$L$128,4,FALSE),0)</f>
        <v>0</v>
      </c>
      <c r="AC98" s="77"/>
      <c r="AD98" s="77"/>
      <c r="AE98" s="77"/>
      <c r="AF98" s="77"/>
      <c r="AG98" s="77"/>
      <c r="AH98" s="77"/>
      <c r="AI98" s="77"/>
      <c r="AJ98" s="77"/>
      <c r="AK98" s="77"/>
      <c r="AL98" s="4">
        <f t="shared" si="82"/>
        <v>0</v>
      </c>
      <c r="AM98" s="77">
        <f>IFERROR(VLOOKUP(B98,'[1]ACT NUM8.2'!$AA$3:$AE$86,2,FALSE),0)</f>
        <v>0</v>
      </c>
      <c r="AN98" s="77">
        <f>IFERROR(VLOOKUP(B98,'[1]ACT NUM8.2'!$AA$3:$AE$86,3,FALSE),0)</f>
        <v>0</v>
      </c>
      <c r="AO98" s="77">
        <f>IFERROR(VLOOKUP(B98,'[1]ACT NUM8.2'!$AA$3:$AE$86,4,FALSE),0)</f>
        <v>0</v>
      </c>
      <c r="AP98" s="77"/>
      <c r="AQ98" s="77"/>
      <c r="AR98" s="77"/>
      <c r="AS98" s="77"/>
      <c r="AT98" s="77"/>
      <c r="AU98" s="77"/>
      <c r="AV98" s="77"/>
      <c r="AW98" s="77"/>
      <c r="AX98" s="77"/>
      <c r="AY98" s="4">
        <f t="shared" si="83"/>
        <v>0</v>
      </c>
    </row>
    <row r="99" spans="1:51" s="54" customFormat="1" ht="15" thickBot="1" x14ac:dyDescent="0.25">
      <c r="A99" s="1" t="s">
        <v>132</v>
      </c>
      <c r="B99" s="112" t="s">
        <v>122</v>
      </c>
      <c r="C99" s="53"/>
      <c r="D99" s="53"/>
      <c r="E99" s="77">
        <f>IFERROR(VLOOKUP(B99,'[1]NUM8.2'!$H$3:$L$156,2,FALSE),0)</f>
        <v>0</v>
      </c>
      <c r="F99" s="77">
        <f>IFERROR(VLOOKUP(B99,'[1]NUM8.2'!$H$3:$L$156,3,FALSE),0)</f>
        <v>1</v>
      </c>
      <c r="G99" s="77">
        <f>IFERROR(VLOOKUP(B99,'[1]NUM8.2'!$H$3:$L$156,4,FALSE),0)</f>
        <v>0</v>
      </c>
      <c r="H99" s="77"/>
      <c r="I99" s="77"/>
      <c r="J99" s="77"/>
      <c r="K99" s="77"/>
      <c r="L99" s="77"/>
      <c r="M99" s="77"/>
      <c r="N99" s="77"/>
      <c r="O99" s="77"/>
      <c r="P99" s="77"/>
      <c r="Q99" s="4">
        <f t="shared" si="118"/>
        <v>1</v>
      </c>
      <c r="R99" s="2"/>
      <c r="S99" s="12">
        <f>IFERROR(VLOOKUP(B99,'[2]DEN8.2'!$H$3:$K$162,3,FALSE),0)</f>
        <v>52</v>
      </c>
      <c r="T99" s="42">
        <f t="shared" si="119"/>
        <v>54</v>
      </c>
      <c r="U99" s="4"/>
      <c r="V99" s="51">
        <f t="shared" si="120"/>
        <v>0</v>
      </c>
      <c r="W99" s="51">
        <f t="shared" si="121"/>
        <v>0</v>
      </c>
      <c r="X99" s="4"/>
      <c r="Y99" s="3"/>
      <c r="Z99" s="77">
        <f>IFERROR(VLOOKUP(B99,'[1]ACT NUM8.2'!$H$3:$L$128,2,FALSE),0)</f>
        <v>1</v>
      </c>
      <c r="AA99" s="77">
        <f>IFERROR(VLOOKUP(B99,'[1]ACT NUM8.2'!$H$3:$L$128,3,FALSE),0)</f>
        <v>0</v>
      </c>
      <c r="AB99" s="77">
        <f>IFERROR(VLOOKUP(B99,'[1]ACT NUM8.2'!$H$3:$L$128,4,FALSE),0)</f>
        <v>1</v>
      </c>
      <c r="AC99" s="77"/>
      <c r="AD99" s="77"/>
      <c r="AE99" s="77"/>
      <c r="AF99" s="77"/>
      <c r="AG99" s="77"/>
      <c r="AH99" s="77"/>
      <c r="AI99" s="77"/>
      <c r="AJ99" s="77"/>
      <c r="AK99" s="77"/>
      <c r="AL99" s="4">
        <f t="shared" si="82"/>
        <v>2</v>
      </c>
      <c r="AM99" s="77">
        <f>IFERROR(VLOOKUP(B99,'[1]ACT NUM8.2'!$AA$3:$AE$86,2,FALSE),0)</f>
        <v>0</v>
      </c>
      <c r="AN99" s="77">
        <f>IFERROR(VLOOKUP(B99,'[1]ACT NUM8.2'!$AA$3:$AE$86,3,FALSE),0)</f>
        <v>0</v>
      </c>
      <c r="AO99" s="77">
        <f>IFERROR(VLOOKUP(B99,'[1]ACT NUM8.2'!$AA$3:$AE$86,4,FALSE),0)</f>
        <v>0</v>
      </c>
      <c r="AP99" s="77"/>
      <c r="AQ99" s="77"/>
      <c r="AR99" s="77"/>
      <c r="AS99" s="77"/>
      <c r="AT99" s="77"/>
      <c r="AU99" s="77"/>
      <c r="AV99" s="77"/>
      <c r="AW99" s="77"/>
      <c r="AX99" s="77"/>
      <c r="AY99" s="4">
        <f t="shared" si="83"/>
        <v>0</v>
      </c>
    </row>
    <row r="100" spans="1:51" s="54" customFormat="1" ht="15" thickBot="1" x14ac:dyDescent="0.25">
      <c r="A100" s="1" t="s">
        <v>132</v>
      </c>
      <c r="B100" s="112" t="s">
        <v>123</v>
      </c>
      <c r="C100" s="53"/>
      <c r="D100" s="53"/>
      <c r="E100" s="77">
        <f>IFERROR(VLOOKUP(B100,'[1]NUM8.2'!$H$3:$L$156,2,FALSE),0)</f>
        <v>0</v>
      </c>
      <c r="F100" s="77">
        <f>IFERROR(VLOOKUP(B100,'[1]NUM8.2'!$H$3:$L$156,3,FALSE),0)</f>
        <v>0</v>
      </c>
      <c r="G100" s="77">
        <f>IFERROR(VLOOKUP(B100,'[1]NUM8.2'!$H$3:$L$156,4,FALSE),0)</f>
        <v>0</v>
      </c>
      <c r="H100" s="77"/>
      <c r="I100" s="77"/>
      <c r="J100" s="77"/>
      <c r="K100" s="77"/>
      <c r="L100" s="77"/>
      <c r="M100" s="77"/>
      <c r="N100" s="77"/>
      <c r="O100" s="77"/>
      <c r="P100" s="77"/>
      <c r="Q100" s="4">
        <f t="shared" si="118"/>
        <v>0</v>
      </c>
      <c r="R100" s="2"/>
      <c r="S100" s="12">
        <f>IFERROR(VLOOKUP(B100,'[2]DEN8.2'!$H$3:$K$162,3,FALSE),0)</f>
        <v>30</v>
      </c>
      <c r="T100" s="42">
        <f t="shared" si="119"/>
        <v>31</v>
      </c>
      <c r="U100" s="4"/>
      <c r="V100" s="51">
        <f t="shared" si="120"/>
        <v>0</v>
      </c>
      <c r="W100" s="51">
        <f t="shared" si="121"/>
        <v>0</v>
      </c>
      <c r="X100" s="4"/>
      <c r="Y100" s="3"/>
      <c r="Z100" s="77">
        <f>IFERROR(VLOOKUP(B100,'[1]ACT NUM8.2'!$H$3:$L$128,2,FALSE),0)</f>
        <v>0</v>
      </c>
      <c r="AA100" s="77">
        <f>IFERROR(VLOOKUP(B100,'[1]ACT NUM8.2'!$H$3:$L$128,3,FALSE),0)</f>
        <v>0</v>
      </c>
      <c r="AB100" s="77">
        <f>IFERROR(VLOOKUP(B100,'[1]ACT NUM8.2'!$H$3:$L$128,4,FALSE),0)</f>
        <v>1</v>
      </c>
      <c r="AC100" s="77"/>
      <c r="AD100" s="77"/>
      <c r="AE100" s="77"/>
      <c r="AF100" s="77"/>
      <c r="AG100" s="77"/>
      <c r="AH100" s="77"/>
      <c r="AI100" s="77"/>
      <c r="AJ100" s="77"/>
      <c r="AK100" s="77"/>
      <c r="AL100" s="4">
        <f t="shared" si="82"/>
        <v>1</v>
      </c>
      <c r="AM100" s="77">
        <f>IFERROR(VLOOKUP(B100,'[1]ACT NUM8.2'!$AA$3:$AE$86,2,FALSE),0)</f>
        <v>0</v>
      </c>
      <c r="AN100" s="77">
        <f>IFERROR(VLOOKUP(B100,'[1]ACT NUM8.2'!$AA$3:$AE$86,3,FALSE),0)</f>
        <v>0</v>
      </c>
      <c r="AO100" s="77">
        <f>IFERROR(VLOOKUP(B100,'[1]ACT NUM8.2'!$AA$3:$AE$86,4,FALSE),0)</f>
        <v>0</v>
      </c>
      <c r="AP100" s="77"/>
      <c r="AQ100" s="77"/>
      <c r="AR100" s="77"/>
      <c r="AS100" s="77"/>
      <c r="AT100" s="77"/>
      <c r="AU100" s="77"/>
      <c r="AV100" s="77"/>
      <c r="AW100" s="77"/>
      <c r="AX100" s="77"/>
      <c r="AY100" s="4">
        <f t="shared" si="83"/>
        <v>0</v>
      </c>
    </row>
    <row r="101" spans="1:51" s="54" customFormat="1" ht="15" thickBot="1" x14ac:dyDescent="0.25">
      <c r="A101" s="1" t="s">
        <v>132</v>
      </c>
      <c r="B101" s="112" t="s">
        <v>124</v>
      </c>
      <c r="C101" s="53"/>
      <c r="D101" s="53"/>
      <c r="E101" s="77">
        <f>IFERROR(VLOOKUP(B101,'[1]NUM8.2'!$H$3:$L$156,2,FALSE),0)</f>
        <v>0</v>
      </c>
      <c r="F101" s="77">
        <f>IFERROR(VLOOKUP(B101,'[1]NUM8.2'!$H$3:$L$156,3,FALSE),0)</f>
        <v>0</v>
      </c>
      <c r="G101" s="77">
        <f>IFERROR(VLOOKUP(B101,'[1]NUM8.2'!$H$3:$L$156,4,FALSE),0)</f>
        <v>0</v>
      </c>
      <c r="H101" s="77"/>
      <c r="I101" s="77"/>
      <c r="J101" s="77"/>
      <c r="K101" s="77"/>
      <c r="L101" s="77"/>
      <c r="M101" s="77"/>
      <c r="N101" s="77"/>
      <c r="O101" s="77"/>
      <c r="P101" s="77"/>
      <c r="Q101" s="4">
        <f t="shared" si="118"/>
        <v>0</v>
      </c>
      <c r="R101" s="2"/>
      <c r="S101" s="12">
        <f>IFERROR(VLOOKUP(B101,'[2]DEN8.2'!$H$3:$K$162,3,FALSE),0)</f>
        <v>0</v>
      </c>
      <c r="T101" s="42">
        <f t="shared" si="119"/>
        <v>0</v>
      </c>
      <c r="U101" s="4"/>
      <c r="V101" s="51">
        <f t="shared" si="120"/>
        <v>0</v>
      </c>
      <c r="W101" s="51">
        <f t="shared" si="121"/>
        <v>0</v>
      </c>
      <c r="X101" s="4"/>
      <c r="Y101" s="3"/>
      <c r="Z101" s="77">
        <f>IFERROR(VLOOKUP(B101,'[1]ACT NUM8.2'!$H$3:$L$128,2,FALSE),0)</f>
        <v>0</v>
      </c>
      <c r="AA101" s="77">
        <f>IFERROR(VLOOKUP(B101,'[1]ACT NUM8.2'!$H$3:$L$128,3,FALSE),0)</f>
        <v>0</v>
      </c>
      <c r="AB101" s="77">
        <f>IFERROR(VLOOKUP(B101,'[1]ACT NUM8.2'!$H$3:$L$128,4,FALSE),0)</f>
        <v>0</v>
      </c>
      <c r="AC101" s="77"/>
      <c r="AD101" s="77"/>
      <c r="AE101" s="77"/>
      <c r="AF101" s="77"/>
      <c r="AG101" s="77"/>
      <c r="AH101" s="77"/>
      <c r="AI101" s="77"/>
      <c r="AJ101" s="77"/>
      <c r="AK101" s="77"/>
      <c r="AL101" s="4">
        <f t="shared" si="82"/>
        <v>0</v>
      </c>
      <c r="AM101" s="77">
        <f>IFERROR(VLOOKUP(B101,'[1]ACT NUM8.2'!$AA$3:$AE$86,2,FALSE),0)</f>
        <v>0</v>
      </c>
      <c r="AN101" s="77">
        <f>IFERROR(VLOOKUP(B101,'[1]ACT NUM8.2'!$AA$3:$AE$86,3,FALSE),0)</f>
        <v>0</v>
      </c>
      <c r="AO101" s="77">
        <f>IFERROR(VLOOKUP(B101,'[1]ACT NUM8.2'!$AA$3:$AE$86,4,FALSE),0)</f>
        <v>0</v>
      </c>
      <c r="AP101" s="77"/>
      <c r="AQ101" s="77"/>
      <c r="AR101" s="77"/>
      <c r="AS101" s="77"/>
      <c r="AT101" s="77"/>
      <c r="AU101" s="77"/>
      <c r="AV101" s="77"/>
      <c r="AW101" s="77"/>
      <c r="AX101" s="77"/>
      <c r="AY101" s="4">
        <f t="shared" si="83"/>
        <v>0</v>
      </c>
    </row>
    <row r="102" spans="1:51" s="54" customFormat="1" ht="15" thickBot="1" x14ac:dyDescent="0.25">
      <c r="A102" s="1" t="s">
        <v>132</v>
      </c>
      <c r="B102" s="112" t="s">
        <v>125</v>
      </c>
      <c r="C102" s="53"/>
      <c r="D102" s="53"/>
      <c r="E102" s="77">
        <f>IFERROR(VLOOKUP(B102,'[1]NUM8.2'!$H$3:$L$156,2,FALSE),0)</f>
        <v>0</v>
      </c>
      <c r="F102" s="77">
        <f>IFERROR(VLOOKUP(B102,'[1]NUM8.2'!$H$3:$L$156,3,FALSE),0)</f>
        <v>0</v>
      </c>
      <c r="G102" s="77">
        <f>IFERROR(VLOOKUP(B102,'[1]NUM8.2'!$H$3:$L$156,4,FALSE),0)</f>
        <v>2</v>
      </c>
      <c r="H102" s="77"/>
      <c r="I102" s="77"/>
      <c r="J102" s="77"/>
      <c r="K102" s="77"/>
      <c r="L102" s="77"/>
      <c r="M102" s="77"/>
      <c r="N102" s="77"/>
      <c r="O102" s="77"/>
      <c r="P102" s="77"/>
      <c r="Q102" s="4">
        <f t="shared" si="118"/>
        <v>2</v>
      </c>
      <c r="R102" s="2"/>
      <c r="S102" s="12">
        <f>IFERROR(VLOOKUP(B102,'[2]DEN8.2'!$H$3:$K$162,3,FALSE),0)</f>
        <v>27</v>
      </c>
      <c r="T102" s="42">
        <f t="shared" si="119"/>
        <v>27</v>
      </c>
      <c r="U102" s="4"/>
      <c r="V102" s="51">
        <f t="shared" si="120"/>
        <v>0</v>
      </c>
      <c r="W102" s="51">
        <f t="shared" si="121"/>
        <v>0</v>
      </c>
      <c r="X102" s="4"/>
      <c r="Y102" s="3"/>
      <c r="Z102" s="77">
        <f>IFERROR(VLOOKUP(B102,'[1]ACT NUM8.2'!$H$3:$L$128,2,FALSE),0)</f>
        <v>0</v>
      </c>
      <c r="AA102" s="77">
        <f>IFERROR(VLOOKUP(B102,'[1]ACT NUM8.2'!$H$3:$L$128,3,FALSE),0)</f>
        <v>0</v>
      </c>
      <c r="AB102" s="77">
        <f>IFERROR(VLOOKUP(B102,'[1]ACT NUM8.2'!$H$3:$L$128,4,FALSE),0)</f>
        <v>0</v>
      </c>
      <c r="AC102" s="77"/>
      <c r="AD102" s="77"/>
      <c r="AE102" s="77"/>
      <c r="AF102" s="77"/>
      <c r="AG102" s="77"/>
      <c r="AH102" s="77"/>
      <c r="AI102" s="77"/>
      <c r="AJ102" s="77"/>
      <c r="AK102" s="77"/>
      <c r="AL102" s="4">
        <f t="shared" si="82"/>
        <v>0</v>
      </c>
      <c r="AM102" s="77">
        <f>IFERROR(VLOOKUP(B102,'[1]ACT NUM8.2'!$AA$3:$AE$86,2,FALSE),0)</f>
        <v>0</v>
      </c>
      <c r="AN102" s="77">
        <f>IFERROR(VLOOKUP(B102,'[1]ACT NUM8.2'!$AA$3:$AE$86,3,FALSE),0)</f>
        <v>0</v>
      </c>
      <c r="AO102" s="77">
        <f>IFERROR(VLOOKUP(B102,'[1]ACT NUM8.2'!$AA$3:$AE$86,4,FALSE),0)</f>
        <v>0</v>
      </c>
      <c r="AP102" s="77"/>
      <c r="AQ102" s="77"/>
      <c r="AR102" s="77"/>
      <c r="AS102" s="77"/>
      <c r="AT102" s="77"/>
      <c r="AU102" s="77"/>
      <c r="AV102" s="77"/>
      <c r="AW102" s="77"/>
      <c r="AX102" s="77"/>
      <c r="AY102" s="4">
        <f t="shared" si="83"/>
        <v>0</v>
      </c>
    </row>
    <row r="103" spans="1:51" s="54" customFormat="1" ht="15" thickBot="1" x14ac:dyDescent="0.25">
      <c r="A103" s="1" t="s">
        <v>132</v>
      </c>
      <c r="B103" s="112" t="s">
        <v>126</v>
      </c>
      <c r="C103" s="53"/>
      <c r="D103" s="53"/>
      <c r="E103" s="77">
        <f>IFERROR(VLOOKUP(B103,'[1]NUM8.2'!$H$3:$L$156,2,FALSE),0)</f>
        <v>0</v>
      </c>
      <c r="F103" s="77">
        <f>IFERROR(VLOOKUP(B103,'[1]NUM8.2'!$H$3:$L$156,3,FALSE),0)</f>
        <v>1</v>
      </c>
      <c r="G103" s="77">
        <f>IFERROR(VLOOKUP(B103,'[1]NUM8.2'!$H$3:$L$156,4,FALSE),0)</f>
        <v>1</v>
      </c>
      <c r="H103" s="77"/>
      <c r="I103" s="77"/>
      <c r="J103" s="77"/>
      <c r="K103" s="77"/>
      <c r="L103" s="77"/>
      <c r="M103" s="77"/>
      <c r="N103" s="77"/>
      <c r="O103" s="77"/>
      <c r="P103" s="77"/>
      <c r="Q103" s="4">
        <f t="shared" si="118"/>
        <v>2</v>
      </c>
      <c r="R103" s="2"/>
      <c r="S103" s="12">
        <f>IFERROR(VLOOKUP(B103,'[2]DEN8.2'!$H$3:$K$162,3,FALSE),0)</f>
        <v>43</v>
      </c>
      <c r="T103" s="42">
        <f t="shared" si="119"/>
        <v>43</v>
      </c>
      <c r="U103" s="4"/>
      <c r="V103" s="51">
        <f t="shared" si="120"/>
        <v>0</v>
      </c>
      <c r="W103" s="51">
        <f t="shared" si="121"/>
        <v>0</v>
      </c>
      <c r="X103" s="4"/>
      <c r="Y103" s="3"/>
      <c r="Z103" s="77">
        <f>IFERROR(VLOOKUP(B103,'[1]ACT NUM8.2'!$H$3:$L$128,2,FALSE),0)</f>
        <v>0</v>
      </c>
      <c r="AA103" s="77">
        <f>IFERROR(VLOOKUP(B103,'[1]ACT NUM8.2'!$H$3:$L$128,3,FALSE),0)</f>
        <v>0</v>
      </c>
      <c r="AB103" s="77">
        <f>IFERROR(VLOOKUP(B103,'[1]ACT NUM8.2'!$H$3:$L$128,4,FALSE),0)</f>
        <v>0</v>
      </c>
      <c r="AC103" s="77"/>
      <c r="AD103" s="77"/>
      <c r="AE103" s="77"/>
      <c r="AF103" s="77"/>
      <c r="AG103" s="77"/>
      <c r="AH103" s="77"/>
      <c r="AI103" s="77"/>
      <c r="AJ103" s="77"/>
      <c r="AK103" s="77"/>
      <c r="AL103" s="4">
        <f t="shared" si="82"/>
        <v>0</v>
      </c>
      <c r="AM103" s="77">
        <f>IFERROR(VLOOKUP(B103,'[1]ACT NUM8.2'!$AA$3:$AE$86,2,FALSE),0)</f>
        <v>0</v>
      </c>
      <c r="AN103" s="77">
        <f>IFERROR(VLOOKUP(B103,'[1]ACT NUM8.2'!$AA$3:$AE$86,3,FALSE),0)</f>
        <v>0</v>
      </c>
      <c r="AO103" s="77">
        <f>IFERROR(VLOOKUP(B103,'[1]ACT NUM8.2'!$AA$3:$AE$86,4,FALSE),0)</f>
        <v>0</v>
      </c>
      <c r="AP103" s="77"/>
      <c r="AQ103" s="77"/>
      <c r="AR103" s="77"/>
      <c r="AS103" s="77"/>
      <c r="AT103" s="77"/>
      <c r="AU103" s="77"/>
      <c r="AV103" s="77"/>
      <c r="AW103" s="77"/>
      <c r="AX103" s="77"/>
      <c r="AY103" s="4">
        <f t="shared" si="83"/>
        <v>0</v>
      </c>
    </row>
    <row r="104" spans="1:51" s="54" customFormat="1" ht="15" thickBot="1" x14ac:dyDescent="0.25">
      <c r="A104" s="1" t="s">
        <v>132</v>
      </c>
      <c r="B104" s="112" t="s">
        <v>127</v>
      </c>
      <c r="C104" s="53"/>
      <c r="D104" s="53"/>
      <c r="E104" s="77">
        <f>IFERROR(VLOOKUP(B104,'[1]NUM8.2'!$H$3:$L$156,2,FALSE),0)</f>
        <v>0</v>
      </c>
      <c r="F104" s="77">
        <f>IFERROR(VLOOKUP(B104,'[1]NUM8.2'!$H$3:$L$156,3,FALSE),0)</f>
        <v>2</v>
      </c>
      <c r="G104" s="77">
        <f>IFERROR(VLOOKUP(B104,'[1]NUM8.2'!$H$3:$L$156,4,FALSE),0)</f>
        <v>0</v>
      </c>
      <c r="H104" s="77"/>
      <c r="I104" s="77"/>
      <c r="J104" s="77"/>
      <c r="K104" s="77"/>
      <c r="L104" s="77"/>
      <c r="M104" s="77"/>
      <c r="N104" s="77"/>
      <c r="O104" s="77"/>
      <c r="P104" s="77"/>
      <c r="Q104" s="4">
        <f t="shared" si="118"/>
        <v>2</v>
      </c>
      <c r="R104" s="2"/>
      <c r="S104" s="12">
        <f>IFERROR(VLOOKUP(B104,'[2]DEN8.2'!$H$3:$K$162,3,FALSE),0)</f>
        <v>17</v>
      </c>
      <c r="T104" s="42">
        <f t="shared" si="119"/>
        <v>17</v>
      </c>
      <c r="U104" s="4"/>
      <c r="V104" s="51">
        <f t="shared" si="120"/>
        <v>0</v>
      </c>
      <c r="W104" s="51">
        <f t="shared" si="121"/>
        <v>0</v>
      </c>
      <c r="X104" s="4"/>
      <c r="Y104" s="3"/>
      <c r="Z104" s="77">
        <f>IFERROR(VLOOKUP(B104,'[1]ACT NUM8.2'!$H$3:$L$128,2,FALSE),0)</f>
        <v>0</v>
      </c>
      <c r="AA104" s="77">
        <f>IFERROR(VLOOKUP(B104,'[1]ACT NUM8.2'!$H$3:$L$128,3,FALSE),0)</f>
        <v>0</v>
      </c>
      <c r="AB104" s="77">
        <f>IFERROR(VLOOKUP(B104,'[1]ACT NUM8.2'!$H$3:$L$128,4,FALSE),0)</f>
        <v>0</v>
      </c>
      <c r="AC104" s="77"/>
      <c r="AD104" s="77"/>
      <c r="AE104" s="77"/>
      <c r="AF104" s="77"/>
      <c r="AG104" s="77"/>
      <c r="AH104" s="77"/>
      <c r="AI104" s="77"/>
      <c r="AJ104" s="77"/>
      <c r="AK104" s="77"/>
      <c r="AL104" s="4">
        <f t="shared" si="82"/>
        <v>0</v>
      </c>
      <c r="AM104" s="77">
        <f>IFERROR(VLOOKUP(B104,'[1]ACT NUM8.2'!$AA$3:$AE$86,2,FALSE),0)</f>
        <v>0</v>
      </c>
      <c r="AN104" s="77">
        <f>IFERROR(VLOOKUP(B104,'[1]ACT NUM8.2'!$AA$3:$AE$86,3,FALSE),0)</f>
        <v>0</v>
      </c>
      <c r="AO104" s="77">
        <f>IFERROR(VLOOKUP(B104,'[1]ACT NUM8.2'!$AA$3:$AE$86,4,FALSE),0)</f>
        <v>0</v>
      </c>
      <c r="AP104" s="77"/>
      <c r="AQ104" s="77"/>
      <c r="AR104" s="77"/>
      <c r="AS104" s="77"/>
      <c r="AT104" s="77"/>
      <c r="AU104" s="77"/>
      <c r="AV104" s="77"/>
      <c r="AW104" s="77"/>
      <c r="AX104" s="77"/>
      <c r="AY104" s="4">
        <f t="shared" si="83"/>
        <v>0</v>
      </c>
    </row>
    <row r="105" spans="1:51" s="54" customFormat="1" ht="15" thickBot="1" x14ac:dyDescent="0.25">
      <c r="A105" s="1" t="s">
        <v>132</v>
      </c>
      <c r="B105" s="112" t="s">
        <v>128</v>
      </c>
      <c r="C105" s="53"/>
      <c r="D105" s="53"/>
      <c r="E105" s="77">
        <f>IFERROR(VLOOKUP(B105,'[1]NUM8.2'!$H$3:$L$156,2,FALSE),0)</f>
        <v>4</v>
      </c>
      <c r="F105" s="77">
        <f>IFERROR(VLOOKUP(B105,'[1]NUM8.2'!$H$3:$L$156,3,FALSE),0)</f>
        <v>2</v>
      </c>
      <c r="G105" s="77">
        <f>IFERROR(VLOOKUP(B105,'[1]NUM8.2'!$H$3:$L$156,4,FALSE),0)</f>
        <v>6</v>
      </c>
      <c r="H105" s="77"/>
      <c r="I105" s="77"/>
      <c r="J105" s="77"/>
      <c r="K105" s="77"/>
      <c r="L105" s="77"/>
      <c r="M105" s="77"/>
      <c r="N105" s="77"/>
      <c r="O105" s="77"/>
      <c r="P105" s="77"/>
      <c r="Q105" s="4">
        <f t="shared" si="118"/>
        <v>12</v>
      </c>
      <c r="R105" s="2"/>
      <c r="S105" s="12">
        <f>IFERROR(VLOOKUP(B105,'[2]DEN8.2'!$H$3:$K$162,3,FALSE),0)</f>
        <v>89</v>
      </c>
      <c r="T105" s="42">
        <f t="shared" si="119"/>
        <v>89</v>
      </c>
      <c r="U105" s="4"/>
      <c r="V105" s="51">
        <f t="shared" si="120"/>
        <v>0</v>
      </c>
      <c r="W105" s="51">
        <f t="shared" si="121"/>
        <v>0</v>
      </c>
      <c r="X105" s="4"/>
      <c r="Y105" s="3"/>
      <c r="Z105" s="77">
        <f>IFERROR(VLOOKUP(B105,'[1]ACT NUM8.2'!$H$3:$L$128,2,FALSE),0)</f>
        <v>1</v>
      </c>
      <c r="AA105" s="77">
        <f>IFERROR(VLOOKUP(B105,'[1]ACT NUM8.2'!$H$3:$L$128,3,FALSE),0)</f>
        <v>0</v>
      </c>
      <c r="AB105" s="77">
        <f>IFERROR(VLOOKUP(B105,'[1]ACT NUM8.2'!$H$3:$L$128,4,FALSE),0)</f>
        <v>0</v>
      </c>
      <c r="AC105" s="77"/>
      <c r="AD105" s="77"/>
      <c r="AE105" s="77"/>
      <c r="AF105" s="77"/>
      <c r="AG105" s="77"/>
      <c r="AH105" s="77"/>
      <c r="AI105" s="77"/>
      <c r="AJ105" s="77"/>
      <c r="AK105" s="77"/>
      <c r="AL105" s="4">
        <f t="shared" si="82"/>
        <v>1</v>
      </c>
      <c r="AM105" s="77">
        <f>IFERROR(VLOOKUP(B105,'[1]ACT NUM8.2'!$AA$3:$AE$86,2,FALSE),0)</f>
        <v>0</v>
      </c>
      <c r="AN105" s="77">
        <f>IFERROR(VLOOKUP(B105,'[1]ACT NUM8.2'!$AA$3:$AE$86,3,FALSE),0)</f>
        <v>0</v>
      </c>
      <c r="AO105" s="77">
        <f>IFERROR(VLOOKUP(B105,'[1]ACT NUM8.2'!$AA$3:$AE$86,4,FALSE),0)</f>
        <v>1</v>
      </c>
      <c r="AP105" s="77"/>
      <c r="AQ105" s="77"/>
      <c r="AR105" s="77"/>
      <c r="AS105" s="77"/>
      <c r="AT105" s="77"/>
      <c r="AU105" s="77"/>
      <c r="AV105" s="77"/>
      <c r="AW105" s="77"/>
      <c r="AX105" s="77"/>
      <c r="AY105" s="4">
        <f t="shared" si="83"/>
        <v>1</v>
      </c>
    </row>
    <row r="106" spans="1:51" s="54" customFormat="1" ht="15" thickBot="1" x14ac:dyDescent="0.25">
      <c r="A106" s="1" t="s">
        <v>132</v>
      </c>
      <c r="B106" s="112" t="s">
        <v>129</v>
      </c>
      <c r="C106" s="53"/>
      <c r="D106" s="53"/>
      <c r="E106" s="77">
        <f>IFERROR(VLOOKUP(B106,'[1]NUM8.2'!$H$3:$L$156,2,FALSE),0)</f>
        <v>3</v>
      </c>
      <c r="F106" s="77">
        <f>IFERROR(VLOOKUP(B106,'[1]NUM8.2'!$H$3:$L$156,3,FALSE),0)</f>
        <v>6</v>
      </c>
      <c r="G106" s="77">
        <f>IFERROR(VLOOKUP(B106,'[1]NUM8.2'!$H$3:$L$156,4,FALSE),0)</f>
        <v>1</v>
      </c>
      <c r="H106" s="77"/>
      <c r="I106" s="77"/>
      <c r="J106" s="77"/>
      <c r="K106" s="77"/>
      <c r="L106" s="77"/>
      <c r="M106" s="77"/>
      <c r="N106" s="77"/>
      <c r="O106" s="77"/>
      <c r="P106" s="77"/>
      <c r="Q106" s="4">
        <f t="shared" si="118"/>
        <v>10</v>
      </c>
      <c r="R106" s="2"/>
      <c r="S106" s="12">
        <f>IFERROR(VLOOKUP(B106,'[2]DEN8.2'!$H$3:$K$162,3,FALSE),0)</f>
        <v>88</v>
      </c>
      <c r="T106" s="42">
        <f t="shared" si="119"/>
        <v>89</v>
      </c>
      <c r="U106" s="4"/>
      <c r="V106" s="51">
        <f t="shared" si="120"/>
        <v>0</v>
      </c>
      <c r="W106" s="51">
        <f t="shared" si="121"/>
        <v>0</v>
      </c>
      <c r="X106" s="4"/>
      <c r="Y106" s="3"/>
      <c r="Z106" s="77">
        <f>IFERROR(VLOOKUP(B106,'[1]ACT NUM8.2'!$H$3:$L$128,2,FALSE),0)</f>
        <v>0</v>
      </c>
      <c r="AA106" s="77">
        <f>IFERROR(VLOOKUP(B106,'[1]ACT NUM8.2'!$H$3:$L$128,3,FALSE),0)</f>
        <v>1</v>
      </c>
      <c r="AB106" s="77">
        <f>IFERROR(VLOOKUP(B106,'[1]ACT NUM8.2'!$H$3:$L$128,4,FALSE),0)</f>
        <v>0</v>
      </c>
      <c r="AC106" s="77"/>
      <c r="AD106" s="77"/>
      <c r="AE106" s="77"/>
      <c r="AF106" s="77"/>
      <c r="AG106" s="77"/>
      <c r="AH106" s="77"/>
      <c r="AI106" s="77"/>
      <c r="AJ106" s="77"/>
      <c r="AK106" s="77"/>
      <c r="AL106" s="4">
        <f t="shared" si="82"/>
        <v>1</v>
      </c>
      <c r="AM106" s="77">
        <f>IFERROR(VLOOKUP(B106,'[1]ACT NUM8.2'!$AA$3:$AE$86,2,FALSE),0)</f>
        <v>0</v>
      </c>
      <c r="AN106" s="77">
        <f>IFERROR(VLOOKUP(B106,'[1]ACT NUM8.2'!$AA$3:$AE$86,3,FALSE),0)</f>
        <v>0</v>
      </c>
      <c r="AO106" s="77">
        <f>IFERROR(VLOOKUP(B106,'[1]ACT NUM8.2'!$AA$3:$AE$86,4,FALSE),0)</f>
        <v>0</v>
      </c>
      <c r="AP106" s="77"/>
      <c r="AQ106" s="77"/>
      <c r="AR106" s="77"/>
      <c r="AS106" s="77"/>
      <c r="AT106" s="77"/>
      <c r="AU106" s="77"/>
      <c r="AV106" s="77"/>
      <c r="AW106" s="77"/>
      <c r="AX106" s="77"/>
      <c r="AY106" s="4">
        <f t="shared" si="83"/>
        <v>0</v>
      </c>
    </row>
    <row r="107" spans="1:51" s="54" customFormat="1" ht="15" thickBot="1" x14ac:dyDescent="0.25">
      <c r="A107" s="1" t="s">
        <v>132</v>
      </c>
      <c r="B107" s="112" t="s">
        <v>130</v>
      </c>
      <c r="C107" s="53"/>
      <c r="D107" s="53"/>
      <c r="E107" s="77">
        <f>IFERROR(VLOOKUP(B107,'[1]NUM8.2'!$H$3:$L$156,2,FALSE),0)</f>
        <v>23</v>
      </c>
      <c r="F107" s="77">
        <f>IFERROR(VLOOKUP(B107,'[1]NUM8.2'!$H$3:$L$156,3,FALSE),0)</f>
        <v>17</v>
      </c>
      <c r="G107" s="77">
        <f>IFERROR(VLOOKUP(B107,'[1]NUM8.2'!$H$3:$L$156,4,FALSE),0)</f>
        <v>17</v>
      </c>
      <c r="H107" s="77"/>
      <c r="I107" s="77"/>
      <c r="J107" s="77"/>
      <c r="K107" s="77"/>
      <c r="L107" s="77"/>
      <c r="M107" s="77"/>
      <c r="N107" s="77"/>
      <c r="O107" s="77"/>
      <c r="P107" s="77"/>
      <c r="Q107" s="4">
        <f t="shared" si="118"/>
        <v>57</v>
      </c>
      <c r="R107" s="2"/>
      <c r="S107" s="12">
        <f>IFERROR(VLOOKUP(B107,'[2]DEN8.2'!$H$3:$K$162,3,FALSE),0)</f>
        <v>280</v>
      </c>
      <c r="T107" s="42">
        <f t="shared" si="119"/>
        <v>282</v>
      </c>
      <c r="U107" s="4"/>
      <c r="V107" s="51">
        <f t="shared" si="120"/>
        <v>0</v>
      </c>
      <c r="W107" s="51">
        <f t="shared" si="121"/>
        <v>0</v>
      </c>
      <c r="X107" s="4"/>
      <c r="Y107" s="3"/>
      <c r="Z107" s="77">
        <f>IFERROR(VLOOKUP(B107,'[1]ACT NUM8.2'!$H$3:$L$128,2,FALSE),0)</f>
        <v>0</v>
      </c>
      <c r="AA107" s="77">
        <f>IFERROR(VLOOKUP(B107,'[1]ACT NUM8.2'!$H$3:$L$128,3,FALSE),0)</f>
        <v>4</v>
      </c>
      <c r="AB107" s="77">
        <f>IFERROR(VLOOKUP(B107,'[1]ACT NUM8.2'!$H$3:$L$128,4,FALSE),0)</f>
        <v>0</v>
      </c>
      <c r="AC107" s="77"/>
      <c r="AD107" s="77"/>
      <c r="AE107" s="77"/>
      <c r="AF107" s="77"/>
      <c r="AG107" s="77"/>
      <c r="AH107" s="77"/>
      <c r="AI107" s="77"/>
      <c r="AJ107" s="77"/>
      <c r="AK107" s="77"/>
      <c r="AL107" s="4">
        <f t="shared" si="82"/>
        <v>4</v>
      </c>
      <c r="AM107" s="77">
        <f>IFERROR(VLOOKUP(B107,'[1]ACT NUM8.2'!$AA$3:$AE$86,2,FALSE),0)</f>
        <v>0</v>
      </c>
      <c r="AN107" s="77">
        <f>IFERROR(VLOOKUP(B107,'[1]ACT NUM8.2'!$AA$3:$AE$86,3,FALSE),0)</f>
        <v>2</v>
      </c>
      <c r="AO107" s="77">
        <f>IFERROR(VLOOKUP(B107,'[1]ACT NUM8.2'!$AA$3:$AE$86,4,FALSE),0)</f>
        <v>0</v>
      </c>
      <c r="AP107" s="77"/>
      <c r="AQ107" s="77"/>
      <c r="AR107" s="77"/>
      <c r="AS107" s="77"/>
      <c r="AT107" s="77"/>
      <c r="AU107" s="77"/>
      <c r="AV107" s="77"/>
      <c r="AW107" s="77"/>
      <c r="AX107" s="77"/>
      <c r="AY107" s="4">
        <f t="shared" si="83"/>
        <v>2</v>
      </c>
    </row>
    <row r="108" spans="1:51" s="54" customFormat="1" ht="15" thickBot="1" x14ac:dyDescent="0.25">
      <c r="A108" s="1" t="s">
        <v>132</v>
      </c>
      <c r="B108" s="112" t="s">
        <v>131</v>
      </c>
      <c r="C108" s="53"/>
      <c r="D108" s="53"/>
      <c r="E108" s="77">
        <f>IFERROR(VLOOKUP(B108,'[1]NUM8.2'!$H$3:$L$156,2,FALSE),0)</f>
        <v>8</v>
      </c>
      <c r="F108" s="77">
        <f>IFERROR(VLOOKUP(B108,'[1]NUM8.2'!$H$3:$L$156,3,FALSE),0)</f>
        <v>4</v>
      </c>
      <c r="G108" s="77">
        <f>IFERROR(VLOOKUP(B108,'[1]NUM8.2'!$H$3:$L$156,4,FALSE),0)</f>
        <v>5</v>
      </c>
      <c r="H108" s="77"/>
      <c r="I108" s="77"/>
      <c r="J108" s="77"/>
      <c r="K108" s="77"/>
      <c r="L108" s="77"/>
      <c r="M108" s="77"/>
      <c r="N108" s="77"/>
      <c r="O108" s="77"/>
      <c r="P108" s="77"/>
      <c r="Q108" s="4">
        <f t="shared" si="118"/>
        <v>17</v>
      </c>
      <c r="R108" s="2"/>
      <c r="S108" s="12">
        <f>IFERROR(VLOOKUP(B108,'[2]DEN8.2'!$H$3:$K$162,3,FALSE),0)</f>
        <v>162</v>
      </c>
      <c r="T108" s="42">
        <f t="shared" si="119"/>
        <v>165</v>
      </c>
      <c r="U108" s="4"/>
      <c r="V108" s="51">
        <f t="shared" si="120"/>
        <v>0</v>
      </c>
      <c r="W108" s="51">
        <f t="shared" si="121"/>
        <v>0</v>
      </c>
      <c r="X108" s="4"/>
      <c r="Y108" s="3"/>
      <c r="Z108" s="77">
        <f>IFERROR(VLOOKUP(B108,'[1]ACT NUM8.2'!$H$3:$L$128,2,FALSE),0)</f>
        <v>0</v>
      </c>
      <c r="AA108" s="77">
        <f>IFERROR(VLOOKUP(B108,'[1]ACT NUM8.2'!$H$3:$L$128,3,FALSE),0)</f>
        <v>0</v>
      </c>
      <c r="AB108" s="77">
        <f>IFERROR(VLOOKUP(B108,'[1]ACT NUM8.2'!$H$3:$L$128,4,FALSE),0)</f>
        <v>4</v>
      </c>
      <c r="AC108" s="77"/>
      <c r="AD108" s="77"/>
      <c r="AE108" s="77"/>
      <c r="AF108" s="77"/>
      <c r="AG108" s="77"/>
      <c r="AH108" s="77"/>
      <c r="AI108" s="77"/>
      <c r="AJ108" s="77"/>
      <c r="AK108" s="77"/>
      <c r="AL108" s="4">
        <f t="shared" si="82"/>
        <v>4</v>
      </c>
      <c r="AM108" s="77">
        <f>IFERROR(VLOOKUP(B108,'[1]ACT NUM8.2'!$AA$3:$AE$86,2,FALSE),0)</f>
        <v>0</v>
      </c>
      <c r="AN108" s="77">
        <f>IFERROR(VLOOKUP(B108,'[1]ACT NUM8.2'!$AA$3:$AE$86,3,FALSE),0)</f>
        <v>0</v>
      </c>
      <c r="AO108" s="77">
        <f>IFERROR(VLOOKUP(B108,'[1]ACT NUM8.2'!$AA$3:$AE$86,4,FALSE),0)</f>
        <v>1</v>
      </c>
      <c r="AP108" s="77"/>
      <c r="AQ108" s="77"/>
      <c r="AR108" s="77"/>
      <c r="AS108" s="77"/>
      <c r="AT108" s="77"/>
      <c r="AU108" s="77"/>
      <c r="AV108" s="77"/>
      <c r="AW108" s="77"/>
      <c r="AX108" s="77"/>
      <c r="AY108" s="4">
        <f t="shared" si="83"/>
        <v>1</v>
      </c>
    </row>
    <row r="109" spans="1:51" s="54" customFormat="1" ht="15" thickBot="1" x14ac:dyDescent="0.25">
      <c r="A109" s="1" t="s">
        <v>132</v>
      </c>
      <c r="B109" s="112" t="s">
        <v>342</v>
      </c>
      <c r="C109" s="53"/>
      <c r="D109" s="53"/>
      <c r="E109" s="77">
        <f>IFERROR(VLOOKUP(B109,'[1]NUM8.2'!$H$3:$L$156,2,FALSE),0)</f>
        <v>6</v>
      </c>
      <c r="F109" s="77">
        <f>IFERROR(VLOOKUP(B109,'[1]NUM8.2'!$H$3:$L$156,3,FALSE),0)</f>
        <v>23</v>
      </c>
      <c r="G109" s="77">
        <f>IFERROR(VLOOKUP(B109,'[1]NUM8.2'!$H$3:$L$156,4,FALSE),0)</f>
        <v>11</v>
      </c>
      <c r="H109" s="77"/>
      <c r="I109" s="77"/>
      <c r="J109" s="77"/>
      <c r="K109" s="77"/>
      <c r="L109" s="77"/>
      <c r="M109" s="77"/>
      <c r="N109" s="77"/>
      <c r="O109" s="77"/>
      <c r="P109" s="77"/>
      <c r="Q109" s="4">
        <f t="shared" si="118"/>
        <v>40</v>
      </c>
      <c r="R109" s="2"/>
      <c r="S109" s="12">
        <f>IFERROR(VLOOKUP(B109,'[2]DEN8.2'!$H$3:$K$162,3,FALSE),0)</f>
        <v>126</v>
      </c>
      <c r="T109" s="42">
        <f t="shared" si="119"/>
        <v>134</v>
      </c>
      <c r="U109" s="4"/>
      <c r="V109" s="51">
        <f t="shared" si="120"/>
        <v>0</v>
      </c>
      <c r="W109" s="51">
        <f t="shared" si="121"/>
        <v>0</v>
      </c>
      <c r="X109" s="4"/>
      <c r="Y109" s="3"/>
      <c r="Z109" s="77">
        <f>IFERROR(VLOOKUP(B109,'[1]ACT NUM8.2'!$H$3:$L$128,2,FALSE),0)</f>
        <v>3</v>
      </c>
      <c r="AA109" s="77">
        <f>IFERROR(VLOOKUP(B109,'[1]ACT NUM8.2'!$H$3:$L$128,3,FALSE),0)</f>
        <v>2</v>
      </c>
      <c r="AB109" s="77">
        <f>IFERROR(VLOOKUP(B109,'[1]ACT NUM8.2'!$H$3:$L$128,4,FALSE),0)</f>
        <v>3</v>
      </c>
      <c r="AC109" s="77"/>
      <c r="AD109" s="77"/>
      <c r="AE109" s="77"/>
      <c r="AF109" s="77"/>
      <c r="AG109" s="77"/>
      <c r="AH109" s="77"/>
      <c r="AI109" s="77"/>
      <c r="AJ109" s="77"/>
      <c r="AK109" s="77"/>
      <c r="AL109" s="4">
        <f t="shared" si="82"/>
        <v>8</v>
      </c>
      <c r="AM109" s="77">
        <f>IFERROR(VLOOKUP(B109,'[1]ACT NUM8.2'!$AA$3:$AE$86,2,FALSE),0)</f>
        <v>0</v>
      </c>
      <c r="AN109" s="77">
        <f>IFERROR(VLOOKUP(B109,'[1]ACT NUM8.2'!$AA$3:$AE$86,3,FALSE),0)</f>
        <v>0</v>
      </c>
      <c r="AO109" s="77">
        <f>IFERROR(VLOOKUP(B109,'[1]ACT NUM8.2'!$AA$3:$AE$86,4,FALSE),0)</f>
        <v>0</v>
      </c>
      <c r="AP109" s="77"/>
      <c r="AQ109" s="77"/>
      <c r="AR109" s="77"/>
      <c r="AS109" s="77"/>
      <c r="AT109" s="77"/>
      <c r="AU109" s="77"/>
      <c r="AV109" s="77"/>
      <c r="AW109" s="77"/>
      <c r="AX109" s="77"/>
      <c r="AY109" s="4">
        <f t="shared" si="83"/>
        <v>0</v>
      </c>
    </row>
    <row r="110" spans="1:51" s="54" customFormat="1" ht="15" thickBot="1" x14ac:dyDescent="0.25">
      <c r="A110" s="1" t="s">
        <v>132</v>
      </c>
      <c r="B110" s="112" t="s">
        <v>388</v>
      </c>
      <c r="C110" s="53"/>
      <c r="D110" s="53"/>
      <c r="E110" s="77">
        <f>IFERROR(VLOOKUP(B110,'[1]NUM8.2'!$H$3:$L$156,2,FALSE),0)</f>
        <v>2</v>
      </c>
      <c r="F110" s="77">
        <f>IFERROR(VLOOKUP(B110,'[1]NUM8.2'!$H$3:$L$156,3,FALSE),0)</f>
        <v>2</v>
      </c>
      <c r="G110" s="77">
        <f>IFERROR(VLOOKUP(B110,'[1]NUM8.2'!$H$3:$L$156,4,FALSE),0)</f>
        <v>3</v>
      </c>
      <c r="H110" s="77"/>
      <c r="I110" s="77"/>
      <c r="J110" s="77"/>
      <c r="K110" s="77"/>
      <c r="L110" s="77"/>
      <c r="M110" s="77"/>
      <c r="N110" s="77"/>
      <c r="O110" s="77"/>
      <c r="P110" s="77"/>
      <c r="Q110" s="4">
        <f t="shared" si="118"/>
        <v>7</v>
      </c>
      <c r="R110" s="2"/>
      <c r="S110" s="12">
        <f>IFERROR(VLOOKUP(B110,'[2]DEN8.2'!$H$3:$K$162,3,FALSE),0)</f>
        <v>59</v>
      </c>
      <c r="T110" s="42">
        <f t="shared" ref="T110" si="122">+S110+(Z110+AA110+AB110+AC110)-(AM110+AN110+AO110+AP110)</f>
        <v>59</v>
      </c>
      <c r="U110" s="4"/>
      <c r="V110" s="51">
        <f t="shared" ref="V110" si="123">+U110+(AF110)-(AS110)</f>
        <v>0</v>
      </c>
      <c r="W110" s="51">
        <f t="shared" ref="W110" si="124">+U110+(AF110+AG110+AH110+AI110)-(AS110+AT110+AU110+AV110)</f>
        <v>0</v>
      </c>
      <c r="X110" s="4"/>
      <c r="Y110" s="3"/>
      <c r="Z110" s="77">
        <f>IFERROR(VLOOKUP(B110,'[1]ACT NUM8.2'!$H$3:$L$128,2,FALSE),0)</f>
        <v>0</v>
      </c>
      <c r="AA110" s="77">
        <f>IFERROR(VLOOKUP(B110,'[1]ACT NUM8.2'!$H$3:$L$128,3,FALSE),0)</f>
        <v>0</v>
      </c>
      <c r="AB110" s="77">
        <f>IFERROR(VLOOKUP(B110,'[1]ACT NUM8.2'!$H$3:$L$128,4,FALSE),0)</f>
        <v>0</v>
      </c>
      <c r="AC110" s="77"/>
      <c r="AD110" s="77"/>
      <c r="AE110" s="77"/>
      <c r="AF110" s="77"/>
      <c r="AG110" s="77"/>
      <c r="AH110" s="77"/>
      <c r="AI110" s="77"/>
      <c r="AJ110" s="77"/>
      <c r="AK110" s="77"/>
      <c r="AL110" s="4">
        <f t="shared" si="82"/>
        <v>0</v>
      </c>
      <c r="AM110" s="77">
        <f>IFERROR(VLOOKUP(B110,'[1]ACT NUM8.2'!$AA$3:$AE$86,2,FALSE),0)</f>
        <v>0</v>
      </c>
      <c r="AN110" s="77">
        <f>IFERROR(VLOOKUP(B110,'[1]ACT NUM8.2'!$AA$3:$AE$86,3,FALSE),0)</f>
        <v>0</v>
      </c>
      <c r="AO110" s="77">
        <f>IFERROR(VLOOKUP(B110,'[1]ACT NUM8.2'!$AA$3:$AE$86,4,FALSE),0)</f>
        <v>0</v>
      </c>
      <c r="AP110" s="77"/>
      <c r="AQ110" s="77"/>
      <c r="AR110" s="77"/>
      <c r="AS110" s="77"/>
      <c r="AT110" s="77"/>
      <c r="AU110" s="77"/>
      <c r="AV110" s="77"/>
      <c r="AW110" s="77"/>
      <c r="AX110" s="77"/>
      <c r="AY110" s="4">
        <f t="shared" si="83"/>
        <v>0</v>
      </c>
    </row>
    <row r="111" spans="1:51" s="54" customFormat="1" ht="15" thickBot="1" x14ac:dyDescent="0.25">
      <c r="A111" s="308" t="s">
        <v>179</v>
      </c>
      <c r="B111" s="309"/>
      <c r="C111" s="181">
        <f>+D111/Metas!M13</f>
        <v>0.1984570470463054</v>
      </c>
      <c r="D111" s="180">
        <f>+Q111/R111</f>
        <v>6.2553661228995458E-2</v>
      </c>
      <c r="E111" s="9">
        <f>SUM(E93:E110)</f>
        <v>185</v>
      </c>
      <c r="F111" s="9">
        <f t="shared" ref="F111:AU111" si="125">SUM(F93:F110)</f>
        <v>151</v>
      </c>
      <c r="G111" s="9">
        <f t="shared" si="125"/>
        <v>174</v>
      </c>
      <c r="H111" s="9">
        <f t="shared" si="125"/>
        <v>0</v>
      </c>
      <c r="I111" s="9">
        <f t="shared" si="125"/>
        <v>0</v>
      </c>
      <c r="J111" s="9">
        <f t="shared" si="125"/>
        <v>0</v>
      </c>
      <c r="K111" s="9">
        <f t="shared" si="125"/>
        <v>0</v>
      </c>
      <c r="L111" s="9">
        <f t="shared" si="125"/>
        <v>0</v>
      </c>
      <c r="M111" s="9">
        <f t="shared" si="125"/>
        <v>0</v>
      </c>
      <c r="N111" s="9">
        <f t="shared" ref="N111:P111" si="126">SUM(N93:N110)</f>
        <v>0</v>
      </c>
      <c r="O111" s="9">
        <f t="shared" si="126"/>
        <v>0</v>
      </c>
      <c r="P111" s="9">
        <f t="shared" si="126"/>
        <v>0</v>
      </c>
      <c r="Q111" s="9">
        <f t="shared" si="125"/>
        <v>510</v>
      </c>
      <c r="R111" s="10">
        <f>+Y111-S111</f>
        <v>8153</v>
      </c>
      <c r="S111" s="9">
        <f t="shared" si="125"/>
        <v>4216</v>
      </c>
      <c r="T111" s="9">
        <f t="shared" si="125"/>
        <v>4300</v>
      </c>
      <c r="U111" s="9">
        <f t="shared" si="125"/>
        <v>0</v>
      </c>
      <c r="V111" s="9">
        <f t="shared" si="125"/>
        <v>0</v>
      </c>
      <c r="W111" s="9">
        <f t="shared" si="125"/>
        <v>0</v>
      </c>
      <c r="X111" s="9">
        <f t="shared" ref="X111" si="127">SUM(X93:X110)</f>
        <v>0</v>
      </c>
      <c r="Y111" s="9">
        <v>12369</v>
      </c>
      <c r="Z111" s="9">
        <f t="shared" si="125"/>
        <v>26</v>
      </c>
      <c r="AA111" s="9">
        <f t="shared" si="125"/>
        <v>34</v>
      </c>
      <c r="AB111" s="9">
        <f t="shared" si="125"/>
        <v>33</v>
      </c>
      <c r="AC111" s="9">
        <f t="shared" si="125"/>
        <v>0</v>
      </c>
      <c r="AD111" s="9">
        <f t="shared" si="125"/>
        <v>0</v>
      </c>
      <c r="AE111" s="9">
        <f t="shared" si="125"/>
        <v>0</v>
      </c>
      <c r="AF111" s="9">
        <f t="shared" si="125"/>
        <v>0</v>
      </c>
      <c r="AG111" s="9">
        <f t="shared" si="125"/>
        <v>0</v>
      </c>
      <c r="AH111" s="9">
        <f t="shared" si="125"/>
        <v>0</v>
      </c>
      <c r="AI111" s="9">
        <f t="shared" ref="AI111:AK111" si="128">SUM(AI93:AI110)</f>
        <v>0</v>
      </c>
      <c r="AJ111" s="9">
        <f t="shared" si="128"/>
        <v>0</v>
      </c>
      <c r="AK111" s="9">
        <f t="shared" si="128"/>
        <v>0</v>
      </c>
      <c r="AL111" s="9">
        <f>SUM(AL93:AL110)</f>
        <v>93</v>
      </c>
      <c r="AM111" s="9">
        <f t="shared" si="125"/>
        <v>1</v>
      </c>
      <c r="AN111" s="9">
        <f t="shared" si="125"/>
        <v>2</v>
      </c>
      <c r="AO111" s="9">
        <f t="shared" si="125"/>
        <v>6</v>
      </c>
      <c r="AP111" s="9">
        <f t="shared" si="125"/>
        <v>0</v>
      </c>
      <c r="AQ111" s="9">
        <f t="shared" si="125"/>
        <v>0</v>
      </c>
      <c r="AR111" s="9">
        <f t="shared" si="125"/>
        <v>0</v>
      </c>
      <c r="AS111" s="9">
        <f t="shared" si="125"/>
        <v>0</v>
      </c>
      <c r="AT111" s="9">
        <f t="shared" si="125"/>
        <v>0</v>
      </c>
      <c r="AU111" s="9">
        <f t="shared" si="125"/>
        <v>0</v>
      </c>
      <c r="AV111" s="9">
        <f t="shared" ref="AV111:AX111" si="129">SUM(AV93:AV110)</f>
        <v>0</v>
      </c>
      <c r="AW111" s="9">
        <f t="shared" si="129"/>
        <v>0</v>
      </c>
      <c r="AX111" s="9">
        <f t="shared" si="129"/>
        <v>0</v>
      </c>
      <c r="AY111" s="9">
        <f>SUM(AY93:AY110)</f>
        <v>9</v>
      </c>
    </row>
    <row r="112" spans="1:51" s="54" customFormat="1" ht="15" thickBot="1" x14ac:dyDescent="0.25">
      <c r="A112" s="1" t="s">
        <v>145</v>
      </c>
      <c r="B112" s="112" t="s">
        <v>133</v>
      </c>
      <c r="C112" s="53"/>
      <c r="D112" s="53"/>
      <c r="E112" s="77">
        <f>IFERROR(VLOOKUP(B112,'[1]NUM8.2'!$H$3:$L$156,2,FALSE),0)</f>
        <v>0</v>
      </c>
      <c r="F112" s="77">
        <f>IFERROR(VLOOKUP(B112,'[1]NUM8.2'!$H$3:$L$156,3,FALSE),0)</f>
        <v>0</v>
      </c>
      <c r="G112" s="77">
        <f>IFERROR(VLOOKUP(B112,'[1]NUM8.2'!$H$3:$L$156,4,FALSE),0)</f>
        <v>0</v>
      </c>
      <c r="H112" s="77"/>
      <c r="I112" s="77"/>
      <c r="J112" s="77"/>
      <c r="K112" s="77"/>
      <c r="L112" s="77"/>
      <c r="M112" s="77"/>
      <c r="N112" s="77"/>
      <c r="O112" s="77"/>
      <c r="P112" s="77"/>
      <c r="Q112" s="4">
        <f t="shared" ref="Q112:Q123" si="130">SUM(E112:P112)</f>
        <v>0</v>
      </c>
      <c r="R112" s="2"/>
      <c r="S112" s="12">
        <f>IFERROR(VLOOKUP(B112,'[2]DEN8.2'!$H$3:$K$162,3,FALSE),0)</f>
        <v>2</v>
      </c>
      <c r="T112" s="42">
        <f t="shared" ref="T112:T123" si="131">+S112+(Z112+AA112+AB112+AC112)-(AM112+AN112+AO112+AP112)</f>
        <v>2</v>
      </c>
      <c r="U112" s="4"/>
      <c r="V112" s="51">
        <f t="shared" ref="V112:V123" si="132">+U112+(AF112)-(AS112)</f>
        <v>0</v>
      </c>
      <c r="W112" s="51">
        <f t="shared" ref="W112:W123" si="133">+U112+(AF112+AG112+AH112+AI112)-(AS112+AT112+AU112+AV112)</f>
        <v>0</v>
      </c>
      <c r="X112" s="4"/>
      <c r="Y112" s="3"/>
      <c r="Z112" s="77">
        <f>IFERROR(VLOOKUP(B112,'[1]ACT NUM8.2'!$H$3:$L$128,2,FALSE),0)</f>
        <v>0</v>
      </c>
      <c r="AA112" s="77">
        <f>IFERROR(VLOOKUP(B112,'[1]ACT NUM8.2'!$H$3:$L$128,3,FALSE),0)</f>
        <v>0</v>
      </c>
      <c r="AB112" s="77">
        <f>IFERROR(VLOOKUP(B112,'[1]ACT NUM8.2'!$H$3:$L$128,4,FALSE),0)</f>
        <v>0</v>
      </c>
      <c r="AC112" s="77"/>
      <c r="AD112" s="77"/>
      <c r="AE112" s="77"/>
      <c r="AF112" s="77"/>
      <c r="AG112" s="77"/>
      <c r="AH112" s="77"/>
      <c r="AI112" s="77"/>
      <c r="AJ112" s="77"/>
      <c r="AK112" s="77"/>
      <c r="AL112" s="4">
        <f t="shared" si="82"/>
        <v>0</v>
      </c>
      <c r="AM112" s="77">
        <f>IFERROR(VLOOKUP(B112,'[1]ACT NUM8.2'!$AA$3:$AE$86,2,FALSE),0)</f>
        <v>0</v>
      </c>
      <c r="AN112" s="77">
        <f>IFERROR(VLOOKUP(B112,'[1]ACT NUM8.2'!$AA$3:$AE$86,3,FALSE),0)</f>
        <v>0</v>
      </c>
      <c r="AO112" s="77">
        <f>IFERROR(VLOOKUP(B112,'[1]ACT NUM8.2'!$AA$3:$AE$86,4,FALSE),0)</f>
        <v>0</v>
      </c>
      <c r="AP112" s="77"/>
      <c r="AQ112" s="77"/>
      <c r="AR112" s="77"/>
      <c r="AS112" s="77"/>
      <c r="AT112" s="77"/>
      <c r="AU112" s="77"/>
      <c r="AV112" s="77"/>
      <c r="AW112" s="77"/>
      <c r="AX112" s="77"/>
      <c r="AY112" s="4">
        <f t="shared" si="83"/>
        <v>0</v>
      </c>
    </row>
    <row r="113" spans="1:51" s="54" customFormat="1" ht="15" thickBot="1" x14ac:dyDescent="0.25">
      <c r="A113" s="1" t="s">
        <v>145</v>
      </c>
      <c r="B113" s="112" t="s">
        <v>134</v>
      </c>
      <c r="C113" s="53"/>
      <c r="D113" s="53"/>
      <c r="E113" s="77">
        <f>IFERROR(VLOOKUP(B113,'[1]NUM8.2'!$H$3:$L$156,2,FALSE),0)</f>
        <v>0</v>
      </c>
      <c r="F113" s="77">
        <f>IFERROR(VLOOKUP(B113,'[1]NUM8.2'!$H$3:$L$156,3,FALSE),0)</f>
        <v>0</v>
      </c>
      <c r="G113" s="77">
        <f>IFERROR(VLOOKUP(B113,'[1]NUM8.2'!$H$3:$L$156,4,FALSE),0)</f>
        <v>0</v>
      </c>
      <c r="H113" s="77"/>
      <c r="I113" s="77"/>
      <c r="J113" s="77"/>
      <c r="K113" s="77"/>
      <c r="L113" s="77"/>
      <c r="M113" s="77"/>
      <c r="N113" s="77"/>
      <c r="O113" s="77"/>
      <c r="P113" s="77"/>
      <c r="Q113" s="4">
        <f t="shared" si="130"/>
        <v>0</v>
      </c>
      <c r="R113" s="2"/>
      <c r="S113" s="12">
        <f>IFERROR(VLOOKUP(B113,'[2]DEN8.2'!$H$3:$K$162,3,FALSE),0)</f>
        <v>47</v>
      </c>
      <c r="T113" s="42">
        <f t="shared" si="131"/>
        <v>47</v>
      </c>
      <c r="U113" s="4"/>
      <c r="V113" s="51">
        <f t="shared" si="132"/>
        <v>0</v>
      </c>
      <c r="W113" s="51">
        <f t="shared" si="133"/>
        <v>0</v>
      </c>
      <c r="X113" s="4"/>
      <c r="Y113" s="3"/>
      <c r="Z113" s="77">
        <f>IFERROR(VLOOKUP(B113,'[1]ACT NUM8.2'!$H$3:$L$128,2,FALSE),0)</f>
        <v>0</v>
      </c>
      <c r="AA113" s="77">
        <f>IFERROR(VLOOKUP(B113,'[1]ACT NUM8.2'!$H$3:$L$128,3,FALSE),0)</f>
        <v>0</v>
      </c>
      <c r="AB113" s="77">
        <f>IFERROR(VLOOKUP(B113,'[1]ACT NUM8.2'!$H$3:$L$128,4,FALSE),0)</f>
        <v>0</v>
      </c>
      <c r="AC113" s="77"/>
      <c r="AD113" s="77"/>
      <c r="AE113" s="77"/>
      <c r="AF113" s="77"/>
      <c r="AG113" s="77"/>
      <c r="AH113" s="77"/>
      <c r="AI113" s="77"/>
      <c r="AJ113" s="77"/>
      <c r="AK113" s="77"/>
      <c r="AL113" s="4">
        <f t="shared" si="82"/>
        <v>0</v>
      </c>
      <c r="AM113" s="77">
        <f>IFERROR(VLOOKUP(B113,'[1]ACT NUM8.2'!$AA$3:$AE$86,2,FALSE),0)</f>
        <v>0</v>
      </c>
      <c r="AN113" s="77">
        <f>IFERROR(VLOOKUP(B113,'[1]ACT NUM8.2'!$AA$3:$AE$86,3,FALSE),0)</f>
        <v>0</v>
      </c>
      <c r="AO113" s="77">
        <f>IFERROR(VLOOKUP(B113,'[1]ACT NUM8.2'!$AA$3:$AE$86,4,FALSE),0)</f>
        <v>0</v>
      </c>
      <c r="AP113" s="77"/>
      <c r="AQ113" s="77"/>
      <c r="AR113" s="77"/>
      <c r="AS113" s="77"/>
      <c r="AT113" s="77"/>
      <c r="AU113" s="77"/>
      <c r="AV113" s="77"/>
      <c r="AW113" s="77"/>
      <c r="AX113" s="77"/>
      <c r="AY113" s="4">
        <f t="shared" si="83"/>
        <v>0</v>
      </c>
    </row>
    <row r="114" spans="1:51" s="54" customFormat="1" ht="15" thickBot="1" x14ac:dyDescent="0.25">
      <c r="A114" s="1" t="s">
        <v>145</v>
      </c>
      <c r="B114" s="112" t="s">
        <v>135</v>
      </c>
      <c r="C114" s="53"/>
      <c r="D114" s="53"/>
      <c r="E114" s="77">
        <f>IFERROR(VLOOKUP(B114,'[1]NUM8.2'!$H$3:$L$156,2,FALSE),0)</f>
        <v>0</v>
      </c>
      <c r="F114" s="77">
        <f>IFERROR(VLOOKUP(B114,'[1]NUM8.2'!$H$3:$L$156,3,FALSE),0)</f>
        <v>2</v>
      </c>
      <c r="G114" s="77">
        <f>IFERROR(VLOOKUP(B114,'[1]NUM8.2'!$H$3:$L$156,4,FALSE),0)</f>
        <v>0</v>
      </c>
      <c r="H114" s="77"/>
      <c r="I114" s="77"/>
      <c r="J114" s="77"/>
      <c r="K114" s="77"/>
      <c r="L114" s="77"/>
      <c r="M114" s="77"/>
      <c r="N114" s="77"/>
      <c r="O114" s="77"/>
      <c r="P114" s="77"/>
      <c r="Q114" s="4">
        <f t="shared" si="130"/>
        <v>2</v>
      </c>
      <c r="R114" s="2"/>
      <c r="S114" s="12">
        <f>IFERROR(VLOOKUP(B114,'[2]DEN8.2'!$H$3:$K$162,3,FALSE),0)</f>
        <v>25</v>
      </c>
      <c r="T114" s="42">
        <f t="shared" si="131"/>
        <v>26</v>
      </c>
      <c r="U114" s="4"/>
      <c r="V114" s="51">
        <f t="shared" si="132"/>
        <v>0</v>
      </c>
      <c r="W114" s="51">
        <f t="shared" si="133"/>
        <v>0</v>
      </c>
      <c r="X114" s="4"/>
      <c r="Y114" s="3"/>
      <c r="Z114" s="77">
        <f>IFERROR(VLOOKUP(B114,'[1]ACT NUM8.2'!$H$3:$L$128,2,FALSE),0)</f>
        <v>0</v>
      </c>
      <c r="AA114" s="77">
        <f>IFERROR(VLOOKUP(B114,'[1]ACT NUM8.2'!$H$3:$L$128,3,FALSE),0)</f>
        <v>1</v>
      </c>
      <c r="AB114" s="77">
        <f>IFERROR(VLOOKUP(B114,'[1]ACT NUM8.2'!$H$3:$L$128,4,FALSE),0)</f>
        <v>0</v>
      </c>
      <c r="AC114" s="77"/>
      <c r="AD114" s="77"/>
      <c r="AE114" s="77"/>
      <c r="AF114" s="77"/>
      <c r="AG114" s="77"/>
      <c r="AH114" s="77"/>
      <c r="AI114" s="77"/>
      <c r="AJ114" s="77"/>
      <c r="AK114" s="77"/>
      <c r="AL114" s="4">
        <f t="shared" si="82"/>
        <v>1</v>
      </c>
      <c r="AM114" s="77">
        <f>IFERROR(VLOOKUP(B114,'[1]ACT NUM8.2'!$AA$3:$AE$86,2,FALSE),0)</f>
        <v>0</v>
      </c>
      <c r="AN114" s="77">
        <f>IFERROR(VLOOKUP(B114,'[1]ACT NUM8.2'!$AA$3:$AE$86,3,FALSE),0)</f>
        <v>0</v>
      </c>
      <c r="AO114" s="77">
        <f>IFERROR(VLOOKUP(B114,'[1]ACT NUM8.2'!$AA$3:$AE$86,4,FALSE),0)</f>
        <v>0</v>
      </c>
      <c r="AP114" s="77"/>
      <c r="AQ114" s="77"/>
      <c r="AR114" s="77"/>
      <c r="AS114" s="77"/>
      <c r="AT114" s="77"/>
      <c r="AU114" s="77"/>
      <c r="AV114" s="77"/>
      <c r="AW114" s="77"/>
      <c r="AX114" s="77"/>
      <c r="AY114" s="4">
        <f t="shared" si="83"/>
        <v>0</v>
      </c>
    </row>
    <row r="115" spans="1:51" s="54" customFormat="1" ht="15" thickBot="1" x14ac:dyDescent="0.25">
      <c r="A115" s="1" t="s">
        <v>145</v>
      </c>
      <c r="B115" s="112" t="s">
        <v>136</v>
      </c>
      <c r="C115" s="53"/>
      <c r="D115" s="53"/>
      <c r="E115" s="77">
        <f>IFERROR(VLOOKUP(B115,'[1]NUM8.2'!$H$3:$L$156,2,FALSE),0)</f>
        <v>0</v>
      </c>
      <c r="F115" s="77">
        <f>IFERROR(VLOOKUP(B115,'[1]NUM8.2'!$H$3:$L$156,3,FALSE),0)</f>
        <v>0</v>
      </c>
      <c r="G115" s="77">
        <f>IFERROR(VLOOKUP(B115,'[1]NUM8.2'!$H$3:$L$156,4,FALSE),0)</f>
        <v>0</v>
      </c>
      <c r="H115" s="77"/>
      <c r="I115" s="77"/>
      <c r="J115" s="77"/>
      <c r="K115" s="77"/>
      <c r="L115" s="77"/>
      <c r="M115" s="77"/>
      <c r="N115" s="77"/>
      <c r="O115" s="77"/>
      <c r="P115" s="77"/>
      <c r="Q115" s="4">
        <f t="shared" si="130"/>
        <v>0</v>
      </c>
      <c r="R115" s="2"/>
      <c r="S115" s="12">
        <f>IFERROR(VLOOKUP(B115,'[2]DEN8.2'!$H$3:$K$162,3,FALSE),0)</f>
        <v>30</v>
      </c>
      <c r="T115" s="42">
        <f t="shared" si="131"/>
        <v>30</v>
      </c>
      <c r="U115" s="4"/>
      <c r="V115" s="51">
        <f t="shared" si="132"/>
        <v>0</v>
      </c>
      <c r="W115" s="51">
        <f t="shared" si="133"/>
        <v>0</v>
      </c>
      <c r="X115" s="4"/>
      <c r="Y115" s="3"/>
      <c r="Z115" s="77">
        <f>IFERROR(VLOOKUP(B115,'[1]ACT NUM8.2'!$H$3:$L$128,2,FALSE),0)</f>
        <v>0</v>
      </c>
      <c r="AA115" s="77">
        <f>IFERROR(VLOOKUP(B115,'[1]ACT NUM8.2'!$H$3:$L$128,3,FALSE),0)</f>
        <v>0</v>
      </c>
      <c r="AB115" s="77">
        <f>IFERROR(VLOOKUP(B115,'[1]ACT NUM8.2'!$H$3:$L$128,4,FALSE),0)</f>
        <v>0</v>
      </c>
      <c r="AC115" s="77"/>
      <c r="AD115" s="77"/>
      <c r="AE115" s="77"/>
      <c r="AF115" s="77"/>
      <c r="AG115" s="77"/>
      <c r="AH115" s="77"/>
      <c r="AI115" s="77"/>
      <c r="AJ115" s="77"/>
      <c r="AK115" s="77"/>
      <c r="AL115" s="4">
        <f t="shared" si="82"/>
        <v>0</v>
      </c>
      <c r="AM115" s="77">
        <f>IFERROR(VLOOKUP(B115,'[1]ACT NUM8.2'!$AA$3:$AE$86,2,FALSE),0)</f>
        <v>0</v>
      </c>
      <c r="AN115" s="77">
        <f>IFERROR(VLOOKUP(B115,'[1]ACT NUM8.2'!$AA$3:$AE$86,3,FALSE),0)</f>
        <v>0</v>
      </c>
      <c r="AO115" s="77">
        <f>IFERROR(VLOOKUP(B115,'[1]ACT NUM8.2'!$AA$3:$AE$86,4,FALSE),0)</f>
        <v>0</v>
      </c>
      <c r="AP115" s="77"/>
      <c r="AQ115" s="77"/>
      <c r="AR115" s="77"/>
      <c r="AS115" s="77"/>
      <c r="AT115" s="77"/>
      <c r="AU115" s="77"/>
      <c r="AV115" s="77"/>
      <c r="AW115" s="77"/>
      <c r="AX115" s="77"/>
      <c r="AY115" s="4">
        <f t="shared" si="83"/>
        <v>0</v>
      </c>
    </row>
    <row r="116" spans="1:51" s="54" customFormat="1" ht="15" thickBot="1" x14ac:dyDescent="0.25">
      <c r="A116" s="1" t="s">
        <v>145</v>
      </c>
      <c r="B116" s="112" t="s">
        <v>137</v>
      </c>
      <c r="C116" s="53"/>
      <c r="D116" s="53"/>
      <c r="E116" s="77">
        <f>IFERROR(VLOOKUP(B116,'[1]NUM8.2'!$H$3:$L$156,2,FALSE),0)</f>
        <v>3</v>
      </c>
      <c r="F116" s="77">
        <f>IFERROR(VLOOKUP(B116,'[1]NUM8.2'!$H$3:$L$156,3,FALSE),0)</f>
        <v>0</v>
      </c>
      <c r="G116" s="77">
        <f>IFERROR(VLOOKUP(B116,'[1]NUM8.2'!$H$3:$L$156,4,FALSE),0)</f>
        <v>0</v>
      </c>
      <c r="H116" s="77"/>
      <c r="I116" s="77"/>
      <c r="J116" s="77"/>
      <c r="K116" s="77"/>
      <c r="L116" s="77"/>
      <c r="M116" s="77"/>
      <c r="N116" s="77"/>
      <c r="O116" s="77"/>
      <c r="P116" s="77"/>
      <c r="Q116" s="4">
        <f t="shared" si="130"/>
        <v>3</v>
      </c>
      <c r="R116" s="2"/>
      <c r="S116" s="12">
        <f>IFERROR(VLOOKUP(B116,'[2]DEN8.2'!$H$3:$K$162,3,FALSE),0)</f>
        <v>59</v>
      </c>
      <c r="T116" s="42">
        <f t="shared" si="131"/>
        <v>59</v>
      </c>
      <c r="U116" s="4"/>
      <c r="V116" s="51">
        <f t="shared" si="132"/>
        <v>0</v>
      </c>
      <c r="W116" s="51">
        <f t="shared" si="133"/>
        <v>0</v>
      </c>
      <c r="X116" s="4"/>
      <c r="Y116" s="3"/>
      <c r="Z116" s="77">
        <f>IFERROR(VLOOKUP(B116,'[1]ACT NUM8.2'!$H$3:$L$128,2,FALSE),0)</f>
        <v>0</v>
      </c>
      <c r="AA116" s="77">
        <f>IFERROR(VLOOKUP(B116,'[1]ACT NUM8.2'!$H$3:$L$128,3,FALSE),0)</f>
        <v>0</v>
      </c>
      <c r="AB116" s="77">
        <f>IFERROR(VLOOKUP(B116,'[1]ACT NUM8.2'!$H$3:$L$128,4,FALSE),0)</f>
        <v>0</v>
      </c>
      <c r="AC116" s="77"/>
      <c r="AD116" s="77"/>
      <c r="AE116" s="77"/>
      <c r="AF116" s="77"/>
      <c r="AG116" s="77"/>
      <c r="AH116" s="77"/>
      <c r="AI116" s="77"/>
      <c r="AJ116" s="77"/>
      <c r="AK116" s="77"/>
      <c r="AL116" s="4">
        <f t="shared" si="82"/>
        <v>0</v>
      </c>
      <c r="AM116" s="77">
        <f>IFERROR(VLOOKUP(B116,'[1]ACT NUM8.2'!$AA$3:$AE$86,2,FALSE),0)</f>
        <v>0</v>
      </c>
      <c r="AN116" s="77">
        <f>IFERROR(VLOOKUP(B116,'[1]ACT NUM8.2'!$AA$3:$AE$86,3,FALSE),0)</f>
        <v>0</v>
      </c>
      <c r="AO116" s="77">
        <f>IFERROR(VLOOKUP(B116,'[1]ACT NUM8.2'!$AA$3:$AE$86,4,FALSE),0)</f>
        <v>0</v>
      </c>
      <c r="AP116" s="77"/>
      <c r="AQ116" s="77"/>
      <c r="AR116" s="77"/>
      <c r="AS116" s="77"/>
      <c r="AT116" s="77"/>
      <c r="AU116" s="77"/>
      <c r="AV116" s="77"/>
      <c r="AW116" s="77"/>
      <c r="AX116" s="77"/>
      <c r="AY116" s="4">
        <f t="shared" si="83"/>
        <v>0</v>
      </c>
    </row>
    <row r="117" spans="1:51" s="54" customFormat="1" ht="15" thickBot="1" x14ac:dyDescent="0.25">
      <c r="A117" s="1" t="s">
        <v>145</v>
      </c>
      <c r="B117" s="112" t="s">
        <v>138</v>
      </c>
      <c r="C117" s="53"/>
      <c r="D117" s="53"/>
      <c r="E117" s="77">
        <f>IFERROR(VLOOKUP(B117,'[1]NUM8.2'!$H$3:$L$156,2,FALSE),0)</f>
        <v>0</v>
      </c>
      <c r="F117" s="77">
        <f>IFERROR(VLOOKUP(B117,'[1]NUM8.2'!$H$3:$L$156,3,FALSE),0)</f>
        <v>1</v>
      </c>
      <c r="G117" s="77">
        <f>IFERROR(VLOOKUP(B117,'[1]NUM8.2'!$H$3:$L$156,4,FALSE),0)</f>
        <v>0</v>
      </c>
      <c r="H117" s="77"/>
      <c r="I117" s="77"/>
      <c r="J117" s="77"/>
      <c r="K117" s="77"/>
      <c r="L117" s="77"/>
      <c r="M117" s="77"/>
      <c r="N117" s="77"/>
      <c r="O117" s="77"/>
      <c r="P117" s="77"/>
      <c r="Q117" s="4">
        <f t="shared" si="130"/>
        <v>1</v>
      </c>
      <c r="R117" s="2"/>
      <c r="S117" s="12">
        <f>IFERROR(VLOOKUP(B117,'[2]DEN8.2'!$H$3:$K$162,3,FALSE),0)</f>
        <v>9</v>
      </c>
      <c r="T117" s="42">
        <f t="shared" si="131"/>
        <v>9</v>
      </c>
      <c r="U117" s="4"/>
      <c r="V117" s="51">
        <f t="shared" si="132"/>
        <v>0</v>
      </c>
      <c r="W117" s="51">
        <f t="shared" si="133"/>
        <v>0</v>
      </c>
      <c r="X117" s="4"/>
      <c r="Y117" s="3"/>
      <c r="Z117" s="77">
        <f>IFERROR(VLOOKUP(B117,'[1]ACT NUM8.2'!$H$3:$L$128,2,FALSE),0)</f>
        <v>0</v>
      </c>
      <c r="AA117" s="77">
        <f>IFERROR(VLOOKUP(B117,'[1]ACT NUM8.2'!$H$3:$L$128,3,FALSE),0)</f>
        <v>0</v>
      </c>
      <c r="AB117" s="77">
        <f>IFERROR(VLOOKUP(B117,'[1]ACT NUM8.2'!$H$3:$L$128,4,FALSE),0)</f>
        <v>0</v>
      </c>
      <c r="AC117" s="77"/>
      <c r="AD117" s="77"/>
      <c r="AE117" s="77"/>
      <c r="AF117" s="77"/>
      <c r="AG117" s="77"/>
      <c r="AH117" s="77"/>
      <c r="AI117" s="77"/>
      <c r="AJ117" s="77"/>
      <c r="AK117" s="77"/>
      <c r="AL117" s="4">
        <f t="shared" si="82"/>
        <v>0</v>
      </c>
      <c r="AM117" s="77">
        <f>IFERROR(VLOOKUP(B117,'[1]ACT NUM8.2'!$AA$3:$AE$86,2,FALSE),0)</f>
        <v>0</v>
      </c>
      <c r="AN117" s="77">
        <f>IFERROR(VLOOKUP(B117,'[1]ACT NUM8.2'!$AA$3:$AE$86,3,FALSE),0)</f>
        <v>0</v>
      </c>
      <c r="AO117" s="77">
        <f>IFERROR(VLOOKUP(B117,'[1]ACT NUM8.2'!$AA$3:$AE$86,4,FALSE),0)</f>
        <v>0</v>
      </c>
      <c r="AP117" s="77"/>
      <c r="AQ117" s="77"/>
      <c r="AR117" s="77"/>
      <c r="AS117" s="77"/>
      <c r="AT117" s="77"/>
      <c r="AU117" s="77"/>
      <c r="AV117" s="77"/>
      <c r="AW117" s="77"/>
      <c r="AX117" s="77"/>
      <c r="AY117" s="4">
        <f t="shared" si="83"/>
        <v>0</v>
      </c>
    </row>
    <row r="118" spans="1:51" s="54" customFormat="1" ht="15" thickBot="1" x14ac:dyDescent="0.25">
      <c r="A118" s="1" t="s">
        <v>145</v>
      </c>
      <c r="B118" s="112" t="s">
        <v>139</v>
      </c>
      <c r="C118" s="53"/>
      <c r="D118" s="53"/>
      <c r="E118" s="77">
        <f>IFERROR(VLOOKUP(B118,'[1]NUM8.2'!$H$3:$L$156,2,FALSE),0)</f>
        <v>0</v>
      </c>
      <c r="F118" s="77">
        <f>IFERROR(VLOOKUP(B118,'[1]NUM8.2'!$H$3:$L$156,3,FALSE),0)</f>
        <v>2</v>
      </c>
      <c r="G118" s="77">
        <f>IFERROR(VLOOKUP(B118,'[1]NUM8.2'!$H$3:$L$156,4,FALSE),0)</f>
        <v>1</v>
      </c>
      <c r="H118" s="77"/>
      <c r="I118" s="77"/>
      <c r="J118" s="77"/>
      <c r="K118" s="77"/>
      <c r="L118" s="77"/>
      <c r="M118" s="77"/>
      <c r="N118" s="77"/>
      <c r="O118" s="77"/>
      <c r="P118" s="77"/>
      <c r="Q118" s="4">
        <f t="shared" si="130"/>
        <v>3</v>
      </c>
      <c r="R118" s="2"/>
      <c r="S118" s="12">
        <f>IFERROR(VLOOKUP(B118,'[2]DEN8.2'!$H$3:$K$162,3,FALSE),0)</f>
        <v>25</v>
      </c>
      <c r="T118" s="42">
        <f t="shared" si="131"/>
        <v>25</v>
      </c>
      <c r="U118" s="4"/>
      <c r="V118" s="51">
        <f t="shared" si="132"/>
        <v>0</v>
      </c>
      <c r="W118" s="51">
        <f t="shared" si="133"/>
        <v>0</v>
      </c>
      <c r="X118" s="4"/>
      <c r="Y118" s="3"/>
      <c r="Z118" s="77">
        <f>IFERROR(VLOOKUP(B118,'[1]ACT NUM8.2'!$H$3:$L$128,2,FALSE),0)</f>
        <v>0</v>
      </c>
      <c r="AA118" s="77">
        <f>IFERROR(VLOOKUP(B118,'[1]ACT NUM8.2'!$H$3:$L$128,3,FALSE),0)</f>
        <v>0</v>
      </c>
      <c r="AB118" s="77">
        <f>IFERROR(VLOOKUP(B118,'[1]ACT NUM8.2'!$H$3:$L$128,4,FALSE),0)</f>
        <v>0</v>
      </c>
      <c r="AC118" s="77"/>
      <c r="AD118" s="77"/>
      <c r="AE118" s="77"/>
      <c r="AF118" s="77"/>
      <c r="AG118" s="77"/>
      <c r="AH118" s="77"/>
      <c r="AI118" s="77"/>
      <c r="AJ118" s="77"/>
      <c r="AK118" s="77"/>
      <c r="AL118" s="4">
        <f t="shared" si="82"/>
        <v>0</v>
      </c>
      <c r="AM118" s="77">
        <f>IFERROR(VLOOKUP(B118,'[1]ACT NUM8.2'!$AA$3:$AE$86,2,FALSE),0)</f>
        <v>0</v>
      </c>
      <c r="AN118" s="77">
        <f>IFERROR(VLOOKUP(B118,'[1]ACT NUM8.2'!$AA$3:$AE$86,3,FALSE),0)</f>
        <v>0</v>
      </c>
      <c r="AO118" s="77">
        <f>IFERROR(VLOOKUP(B118,'[1]ACT NUM8.2'!$AA$3:$AE$86,4,FALSE),0)</f>
        <v>0</v>
      </c>
      <c r="AP118" s="77"/>
      <c r="AQ118" s="77"/>
      <c r="AR118" s="77"/>
      <c r="AS118" s="77"/>
      <c r="AT118" s="77"/>
      <c r="AU118" s="77"/>
      <c r="AV118" s="77"/>
      <c r="AW118" s="77"/>
      <c r="AX118" s="77"/>
      <c r="AY118" s="4">
        <f t="shared" si="83"/>
        <v>0</v>
      </c>
    </row>
    <row r="119" spans="1:51" s="54" customFormat="1" ht="15" thickBot="1" x14ac:dyDescent="0.25">
      <c r="A119" s="1" t="s">
        <v>145</v>
      </c>
      <c r="B119" s="112" t="s">
        <v>140</v>
      </c>
      <c r="C119" s="53"/>
      <c r="D119" s="53"/>
      <c r="E119" s="77">
        <f>IFERROR(VLOOKUP(B119,'[1]NUM8.2'!$H$3:$L$156,2,FALSE),0)</f>
        <v>0</v>
      </c>
      <c r="F119" s="77">
        <f>IFERROR(VLOOKUP(B119,'[1]NUM8.2'!$H$3:$L$156,3,FALSE),0)</f>
        <v>0</v>
      </c>
      <c r="G119" s="77">
        <f>IFERROR(VLOOKUP(B119,'[1]NUM8.2'!$H$3:$L$156,4,FALSE),0)</f>
        <v>0</v>
      </c>
      <c r="H119" s="77"/>
      <c r="I119" s="77"/>
      <c r="J119" s="77"/>
      <c r="K119" s="77"/>
      <c r="L119" s="77"/>
      <c r="M119" s="77"/>
      <c r="N119" s="77"/>
      <c r="O119" s="77"/>
      <c r="P119" s="77"/>
      <c r="Q119" s="4">
        <f t="shared" si="130"/>
        <v>0</v>
      </c>
      <c r="R119" s="2"/>
      <c r="S119" s="12">
        <f>IFERROR(VLOOKUP(B119,'[2]DEN8.2'!$H$3:$K$162,3,FALSE),0)</f>
        <v>39</v>
      </c>
      <c r="T119" s="42">
        <f t="shared" si="131"/>
        <v>40</v>
      </c>
      <c r="U119" s="4"/>
      <c r="V119" s="51">
        <f t="shared" si="132"/>
        <v>0</v>
      </c>
      <c r="W119" s="51">
        <f t="shared" si="133"/>
        <v>0</v>
      </c>
      <c r="X119" s="4"/>
      <c r="Y119" s="3"/>
      <c r="Z119" s="77">
        <f>IFERROR(VLOOKUP(B119,'[1]ACT NUM8.2'!$H$3:$L$128,2,FALSE),0)</f>
        <v>0</v>
      </c>
      <c r="AA119" s="77">
        <f>IFERROR(VLOOKUP(B119,'[1]ACT NUM8.2'!$H$3:$L$128,3,FALSE),0)</f>
        <v>1</v>
      </c>
      <c r="AB119" s="77">
        <f>IFERROR(VLOOKUP(B119,'[1]ACT NUM8.2'!$H$3:$L$128,4,FALSE),0)</f>
        <v>0</v>
      </c>
      <c r="AC119" s="77"/>
      <c r="AD119" s="77"/>
      <c r="AE119" s="77"/>
      <c r="AF119" s="77"/>
      <c r="AG119" s="77"/>
      <c r="AH119" s="77"/>
      <c r="AI119" s="77"/>
      <c r="AJ119" s="77"/>
      <c r="AK119" s="77"/>
      <c r="AL119" s="4">
        <f t="shared" si="82"/>
        <v>1</v>
      </c>
      <c r="AM119" s="77">
        <f>IFERROR(VLOOKUP(B119,'[1]ACT NUM8.2'!$AA$3:$AE$86,2,FALSE),0)</f>
        <v>0</v>
      </c>
      <c r="AN119" s="77">
        <f>IFERROR(VLOOKUP(B119,'[1]ACT NUM8.2'!$AA$3:$AE$86,3,FALSE),0)</f>
        <v>0</v>
      </c>
      <c r="AO119" s="77">
        <f>IFERROR(VLOOKUP(B119,'[1]ACT NUM8.2'!$AA$3:$AE$86,4,FALSE),0)</f>
        <v>0</v>
      </c>
      <c r="AP119" s="77"/>
      <c r="AQ119" s="77"/>
      <c r="AR119" s="77"/>
      <c r="AS119" s="77"/>
      <c r="AT119" s="77"/>
      <c r="AU119" s="77"/>
      <c r="AV119" s="77"/>
      <c r="AW119" s="77"/>
      <c r="AX119" s="77"/>
      <c r="AY119" s="4">
        <f t="shared" si="83"/>
        <v>0</v>
      </c>
    </row>
    <row r="120" spans="1:51" s="54" customFormat="1" ht="15" thickBot="1" x14ac:dyDescent="0.25">
      <c r="A120" s="1" t="s">
        <v>145</v>
      </c>
      <c r="B120" s="112" t="s">
        <v>141</v>
      </c>
      <c r="C120" s="53"/>
      <c r="D120" s="53"/>
      <c r="E120" s="77">
        <f>IFERROR(VLOOKUP(B120,'[1]NUM8.2'!$H$3:$L$156,2,FALSE),0)</f>
        <v>1</v>
      </c>
      <c r="F120" s="77">
        <f>IFERROR(VLOOKUP(B120,'[1]NUM8.2'!$H$3:$L$156,3,FALSE),0)</f>
        <v>1</v>
      </c>
      <c r="G120" s="77">
        <f>IFERROR(VLOOKUP(B120,'[1]NUM8.2'!$H$3:$L$156,4,FALSE),0)</f>
        <v>0</v>
      </c>
      <c r="H120" s="77"/>
      <c r="I120" s="77"/>
      <c r="J120" s="77"/>
      <c r="K120" s="77"/>
      <c r="L120" s="77"/>
      <c r="M120" s="77"/>
      <c r="N120" s="77"/>
      <c r="O120" s="77"/>
      <c r="P120" s="77"/>
      <c r="Q120" s="4">
        <f t="shared" si="130"/>
        <v>2</v>
      </c>
      <c r="R120" s="2"/>
      <c r="S120" s="12">
        <f>IFERROR(VLOOKUP(B120,'[2]DEN8.2'!$H$3:$K$162,3,FALSE),0)</f>
        <v>30</v>
      </c>
      <c r="T120" s="42">
        <f t="shared" si="131"/>
        <v>30</v>
      </c>
      <c r="U120" s="4"/>
      <c r="V120" s="51">
        <f t="shared" si="132"/>
        <v>0</v>
      </c>
      <c r="W120" s="51">
        <f t="shared" si="133"/>
        <v>0</v>
      </c>
      <c r="X120" s="4"/>
      <c r="Y120" s="3"/>
      <c r="Z120" s="77">
        <f>IFERROR(VLOOKUP(B120,'[1]ACT NUM8.2'!$H$3:$L$128,2,FALSE),0)</f>
        <v>0</v>
      </c>
      <c r="AA120" s="77">
        <f>IFERROR(VLOOKUP(B120,'[1]ACT NUM8.2'!$H$3:$L$128,3,FALSE),0)</f>
        <v>0</v>
      </c>
      <c r="AB120" s="77">
        <f>IFERROR(VLOOKUP(B120,'[1]ACT NUM8.2'!$H$3:$L$128,4,FALSE),0)</f>
        <v>0</v>
      </c>
      <c r="AC120" s="77"/>
      <c r="AD120" s="77"/>
      <c r="AE120" s="77"/>
      <c r="AF120" s="77"/>
      <c r="AG120" s="77"/>
      <c r="AH120" s="77"/>
      <c r="AI120" s="77"/>
      <c r="AJ120" s="77"/>
      <c r="AK120" s="77"/>
      <c r="AL120" s="4">
        <f t="shared" si="82"/>
        <v>0</v>
      </c>
      <c r="AM120" s="77">
        <f>IFERROR(VLOOKUP(B120,'[1]ACT NUM8.2'!$AA$3:$AE$86,2,FALSE),0)</f>
        <v>0</v>
      </c>
      <c r="AN120" s="77">
        <f>IFERROR(VLOOKUP(B120,'[1]ACT NUM8.2'!$AA$3:$AE$86,3,FALSE),0)</f>
        <v>0</v>
      </c>
      <c r="AO120" s="77">
        <f>IFERROR(VLOOKUP(B120,'[1]ACT NUM8.2'!$AA$3:$AE$86,4,FALSE),0)</f>
        <v>0</v>
      </c>
      <c r="AP120" s="77"/>
      <c r="AQ120" s="77"/>
      <c r="AR120" s="77"/>
      <c r="AS120" s="77"/>
      <c r="AT120" s="77"/>
      <c r="AU120" s="77"/>
      <c r="AV120" s="77"/>
      <c r="AW120" s="77"/>
      <c r="AX120" s="77"/>
      <c r="AY120" s="4">
        <f t="shared" si="83"/>
        <v>0</v>
      </c>
    </row>
    <row r="121" spans="1:51" s="54" customFormat="1" ht="15" thickBot="1" x14ac:dyDescent="0.25">
      <c r="A121" s="1" t="s">
        <v>145</v>
      </c>
      <c r="B121" s="112" t="s">
        <v>142</v>
      </c>
      <c r="C121" s="53"/>
      <c r="D121" s="53"/>
      <c r="E121" s="77">
        <f>IFERROR(VLOOKUP(B121,'[1]NUM8.2'!$H$3:$L$156,2,FALSE),0)</f>
        <v>1</v>
      </c>
      <c r="F121" s="77">
        <f>IFERROR(VLOOKUP(B121,'[1]NUM8.2'!$H$3:$L$156,3,FALSE),0)</f>
        <v>2</v>
      </c>
      <c r="G121" s="77">
        <f>IFERROR(VLOOKUP(B121,'[1]NUM8.2'!$H$3:$L$156,4,FALSE),0)</f>
        <v>1</v>
      </c>
      <c r="H121" s="77"/>
      <c r="I121" s="77"/>
      <c r="J121" s="77"/>
      <c r="K121" s="77"/>
      <c r="L121" s="77"/>
      <c r="M121" s="77"/>
      <c r="N121" s="77"/>
      <c r="O121" s="77"/>
      <c r="P121" s="77"/>
      <c r="Q121" s="4">
        <f t="shared" si="130"/>
        <v>4</v>
      </c>
      <c r="R121" s="2"/>
      <c r="S121" s="12">
        <f>IFERROR(VLOOKUP(B121,'[2]DEN8.2'!$H$3:$K$162,3,FALSE),0)</f>
        <v>20</v>
      </c>
      <c r="T121" s="42">
        <f t="shared" si="131"/>
        <v>20</v>
      </c>
      <c r="U121" s="4"/>
      <c r="V121" s="51">
        <f t="shared" si="132"/>
        <v>0</v>
      </c>
      <c r="W121" s="51">
        <f t="shared" si="133"/>
        <v>0</v>
      </c>
      <c r="X121" s="4"/>
      <c r="Y121" s="3"/>
      <c r="Z121" s="77">
        <f>IFERROR(VLOOKUP(B121,'[1]ACT NUM8.2'!$H$3:$L$128,2,FALSE),0)</f>
        <v>0</v>
      </c>
      <c r="AA121" s="77">
        <f>IFERROR(VLOOKUP(B121,'[1]ACT NUM8.2'!$H$3:$L$128,3,FALSE),0)</f>
        <v>0</v>
      </c>
      <c r="AB121" s="77">
        <f>IFERROR(VLOOKUP(B121,'[1]ACT NUM8.2'!$H$3:$L$128,4,FALSE),0)</f>
        <v>0</v>
      </c>
      <c r="AC121" s="77"/>
      <c r="AD121" s="77"/>
      <c r="AE121" s="77"/>
      <c r="AF121" s="77"/>
      <c r="AG121" s="77"/>
      <c r="AH121" s="77"/>
      <c r="AI121" s="77"/>
      <c r="AJ121" s="77"/>
      <c r="AK121" s="77"/>
      <c r="AL121" s="4">
        <f t="shared" si="82"/>
        <v>0</v>
      </c>
      <c r="AM121" s="77">
        <f>IFERROR(VLOOKUP(B121,'[1]ACT NUM8.2'!$AA$3:$AE$86,2,FALSE),0)</f>
        <v>0</v>
      </c>
      <c r="AN121" s="77">
        <f>IFERROR(VLOOKUP(B121,'[1]ACT NUM8.2'!$AA$3:$AE$86,3,FALSE),0)</f>
        <v>0</v>
      </c>
      <c r="AO121" s="77">
        <f>IFERROR(VLOOKUP(B121,'[1]ACT NUM8.2'!$AA$3:$AE$86,4,FALSE),0)</f>
        <v>0</v>
      </c>
      <c r="AP121" s="77"/>
      <c r="AQ121" s="77"/>
      <c r="AR121" s="77"/>
      <c r="AS121" s="77"/>
      <c r="AT121" s="77"/>
      <c r="AU121" s="77"/>
      <c r="AV121" s="77"/>
      <c r="AW121" s="77"/>
      <c r="AX121" s="77"/>
      <c r="AY121" s="4">
        <f t="shared" si="83"/>
        <v>0</v>
      </c>
    </row>
    <row r="122" spans="1:51" s="54" customFormat="1" ht="15" thickBot="1" x14ac:dyDescent="0.25">
      <c r="A122" s="1" t="s">
        <v>145</v>
      </c>
      <c r="B122" s="112" t="s">
        <v>143</v>
      </c>
      <c r="C122" s="53"/>
      <c r="D122" s="53"/>
      <c r="E122" s="77">
        <f>IFERROR(VLOOKUP(B122,'[1]NUM8.2'!$H$3:$L$156,2,FALSE),0)</f>
        <v>0</v>
      </c>
      <c r="F122" s="77">
        <f>IFERROR(VLOOKUP(B122,'[1]NUM8.2'!$H$3:$L$156,3,FALSE),0)</f>
        <v>2</v>
      </c>
      <c r="G122" s="77">
        <f>IFERROR(VLOOKUP(B122,'[1]NUM8.2'!$H$3:$L$156,4,FALSE),0)</f>
        <v>0</v>
      </c>
      <c r="H122" s="77"/>
      <c r="I122" s="77"/>
      <c r="J122" s="77"/>
      <c r="K122" s="77"/>
      <c r="L122" s="77"/>
      <c r="M122" s="77"/>
      <c r="N122" s="77"/>
      <c r="O122" s="77"/>
      <c r="P122" s="77"/>
      <c r="Q122" s="4">
        <f t="shared" si="130"/>
        <v>2</v>
      </c>
      <c r="R122" s="2"/>
      <c r="S122" s="12">
        <f>IFERROR(VLOOKUP(B122,'[2]DEN8.2'!$H$3:$K$162,3,FALSE),0)</f>
        <v>14</v>
      </c>
      <c r="T122" s="42">
        <f t="shared" si="131"/>
        <v>13</v>
      </c>
      <c r="U122" s="4"/>
      <c r="V122" s="51">
        <f t="shared" si="132"/>
        <v>0</v>
      </c>
      <c r="W122" s="51">
        <f t="shared" si="133"/>
        <v>0</v>
      </c>
      <c r="X122" s="4"/>
      <c r="Y122" s="3"/>
      <c r="Z122" s="77">
        <f>IFERROR(VLOOKUP(B122,'[1]ACT NUM8.2'!$H$3:$L$128,2,FALSE),0)</f>
        <v>0</v>
      </c>
      <c r="AA122" s="77">
        <f>IFERROR(VLOOKUP(B122,'[1]ACT NUM8.2'!$H$3:$L$128,3,FALSE),0)</f>
        <v>0</v>
      </c>
      <c r="AB122" s="77">
        <f>IFERROR(VLOOKUP(B122,'[1]ACT NUM8.2'!$H$3:$L$128,4,FALSE),0)</f>
        <v>0</v>
      </c>
      <c r="AC122" s="77"/>
      <c r="AD122" s="77"/>
      <c r="AE122" s="77"/>
      <c r="AF122" s="77"/>
      <c r="AG122" s="77"/>
      <c r="AH122" s="77"/>
      <c r="AI122" s="77"/>
      <c r="AJ122" s="77"/>
      <c r="AK122" s="77"/>
      <c r="AL122" s="4">
        <f t="shared" si="82"/>
        <v>0</v>
      </c>
      <c r="AM122" s="77">
        <f>IFERROR(VLOOKUP(B122,'[1]ACT NUM8.2'!$AA$3:$AE$86,2,FALSE),0)</f>
        <v>1</v>
      </c>
      <c r="AN122" s="77">
        <f>IFERROR(VLOOKUP(B122,'[1]ACT NUM8.2'!$AA$3:$AE$86,3,FALSE),0)</f>
        <v>0</v>
      </c>
      <c r="AO122" s="77">
        <f>IFERROR(VLOOKUP(B122,'[1]ACT NUM8.2'!$AA$3:$AE$86,4,FALSE),0)</f>
        <v>0</v>
      </c>
      <c r="AP122" s="77"/>
      <c r="AQ122" s="77"/>
      <c r="AR122" s="77"/>
      <c r="AS122" s="77"/>
      <c r="AT122" s="77"/>
      <c r="AU122" s="77"/>
      <c r="AV122" s="77"/>
      <c r="AW122" s="77"/>
      <c r="AX122" s="77"/>
      <c r="AY122" s="4">
        <f t="shared" si="83"/>
        <v>1</v>
      </c>
    </row>
    <row r="123" spans="1:51" s="54" customFormat="1" ht="15" thickBot="1" x14ac:dyDescent="0.25">
      <c r="A123" s="1" t="s">
        <v>145</v>
      </c>
      <c r="B123" s="112" t="s">
        <v>144</v>
      </c>
      <c r="C123" s="53"/>
      <c r="D123" s="53"/>
      <c r="E123" s="77">
        <f>IFERROR(VLOOKUP(B123,'[1]NUM8.2'!$H$3:$L$156,2,FALSE),0)</f>
        <v>0</v>
      </c>
      <c r="F123" s="77">
        <f>IFERROR(VLOOKUP(B123,'[1]NUM8.2'!$H$3:$L$156,3,FALSE),0)</f>
        <v>0</v>
      </c>
      <c r="G123" s="77">
        <f>IFERROR(VLOOKUP(B123,'[1]NUM8.2'!$H$3:$L$156,4,FALSE),0)</f>
        <v>0</v>
      </c>
      <c r="H123" s="77"/>
      <c r="I123" s="77"/>
      <c r="J123" s="77"/>
      <c r="K123" s="77"/>
      <c r="L123" s="77"/>
      <c r="M123" s="77"/>
      <c r="N123" s="77"/>
      <c r="O123" s="77"/>
      <c r="P123" s="77"/>
      <c r="Q123" s="4">
        <f t="shared" si="130"/>
        <v>0</v>
      </c>
      <c r="R123" s="2"/>
      <c r="S123" s="12">
        <f>IFERROR(VLOOKUP(B123,'[2]DEN8.2'!$H$3:$K$162,3,FALSE),0)</f>
        <v>18</v>
      </c>
      <c r="T123" s="42">
        <f t="shared" si="131"/>
        <v>19</v>
      </c>
      <c r="U123" s="4"/>
      <c r="V123" s="51">
        <f t="shared" si="132"/>
        <v>0</v>
      </c>
      <c r="W123" s="51">
        <f t="shared" si="133"/>
        <v>0</v>
      </c>
      <c r="X123" s="4"/>
      <c r="Y123" s="3"/>
      <c r="Z123" s="77">
        <f>IFERROR(VLOOKUP(B123,'[1]ACT NUM8.2'!$H$3:$L$128,2,FALSE),0)</f>
        <v>2</v>
      </c>
      <c r="AA123" s="77">
        <f>IFERROR(VLOOKUP(B123,'[1]ACT NUM8.2'!$H$3:$L$128,3,FALSE),0)</f>
        <v>0</v>
      </c>
      <c r="AB123" s="77">
        <f>IFERROR(VLOOKUP(B123,'[1]ACT NUM8.2'!$H$3:$L$128,4,FALSE),0)</f>
        <v>0</v>
      </c>
      <c r="AC123" s="77"/>
      <c r="AD123" s="77"/>
      <c r="AE123" s="77"/>
      <c r="AF123" s="77"/>
      <c r="AG123" s="77"/>
      <c r="AH123" s="77"/>
      <c r="AI123" s="77"/>
      <c r="AJ123" s="77"/>
      <c r="AK123" s="77"/>
      <c r="AL123" s="4">
        <f t="shared" si="82"/>
        <v>2</v>
      </c>
      <c r="AM123" s="77">
        <f>IFERROR(VLOOKUP(B123,'[1]ACT NUM8.2'!$AA$3:$AE$86,2,FALSE),0)</f>
        <v>1</v>
      </c>
      <c r="AN123" s="77">
        <f>IFERROR(VLOOKUP(B123,'[1]ACT NUM8.2'!$AA$3:$AE$86,3,FALSE),0)</f>
        <v>0</v>
      </c>
      <c r="AO123" s="77">
        <f>IFERROR(VLOOKUP(B123,'[1]ACT NUM8.2'!$AA$3:$AE$86,4,FALSE),0)</f>
        <v>0</v>
      </c>
      <c r="AP123" s="77"/>
      <c r="AQ123" s="77"/>
      <c r="AR123" s="77"/>
      <c r="AS123" s="77"/>
      <c r="AT123" s="77"/>
      <c r="AU123" s="77"/>
      <c r="AV123" s="77"/>
      <c r="AW123" s="77"/>
      <c r="AX123" s="77"/>
      <c r="AY123" s="4">
        <f t="shared" si="83"/>
        <v>1</v>
      </c>
    </row>
    <row r="124" spans="1:51" s="54" customFormat="1" ht="15" thickBot="1" x14ac:dyDescent="0.25">
      <c r="A124" s="308" t="s">
        <v>180</v>
      </c>
      <c r="B124" s="309"/>
      <c r="C124" s="181">
        <f>+D124/Metas!M7</f>
        <v>8.1349443713362835E-2</v>
      </c>
      <c r="D124" s="14">
        <f>+Q124/R124</f>
        <v>2.6438569206842923E-2</v>
      </c>
      <c r="E124" s="9">
        <f t="shared" ref="E124:H124" si="134">SUM(E112:E123)</f>
        <v>5</v>
      </c>
      <c r="F124" s="9">
        <f t="shared" si="134"/>
        <v>10</v>
      </c>
      <c r="G124" s="9">
        <f t="shared" si="134"/>
        <v>2</v>
      </c>
      <c r="H124" s="9">
        <f t="shared" si="134"/>
        <v>0</v>
      </c>
      <c r="I124" s="9">
        <f t="shared" ref="I124:J124" si="135">SUM(I112:I123)</f>
        <v>0</v>
      </c>
      <c r="J124" s="9">
        <f t="shared" si="135"/>
        <v>0</v>
      </c>
      <c r="K124" s="9">
        <f t="shared" ref="K124:L124" si="136">SUM(K112:K123)</f>
        <v>0</v>
      </c>
      <c r="L124" s="9">
        <f t="shared" si="136"/>
        <v>0</v>
      </c>
      <c r="M124" s="9">
        <f t="shared" ref="M124:N124" si="137">SUM(M112:M123)</f>
        <v>0</v>
      </c>
      <c r="N124" s="9">
        <f t="shared" si="137"/>
        <v>0</v>
      </c>
      <c r="O124" s="9">
        <f t="shared" ref="O124:P124" si="138">SUM(O112:O123)</f>
        <v>0</v>
      </c>
      <c r="P124" s="9">
        <f t="shared" si="138"/>
        <v>0</v>
      </c>
      <c r="Q124" s="9">
        <f>SUM(Q112:Q123)</f>
        <v>17</v>
      </c>
      <c r="R124" s="10">
        <f>+Y124-S124</f>
        <v>643</v>
      </c>
      <c r="S124" s="9">
        <f t="shared" ref="S124:W124" si="139">SUM(S112:S123)</f>
        <v>318</v>
      </c>
      <c r="T124" s="9">
        <f t="shared" si="139"/>
        <v>320</v>
      </c>
      <c r="U124" s="9">
        <f t="shared" si="139"/>
        <v>0</v>
      </c>
      <c r="V124" s="8">
        <f t="shared" si="139"/>
        <v>0</v>
      </c>
      <c r="W124" s="8">
        <f t="shared" si="139"/>
        <v>0</v>
      </c>
      <c r="X124" s="9">
        <f t="shared" ref="X124" si="140">SUM(X112:X123)</f>
        <v>0</v>
      </c>
      <c r="Y124" s="11">
        <v>961</v>
      </c>
      <c r="Z124" s="8">
        <f>SUM(Z112:Z123)</f>
        <v>2</v>
      </c>
      <c r="AA124" s="8">
        <f t="shared" ref="AA124:AF124" si="141">SUM(AA112:AA123)</f>
        <v>2</v>
      </c>
      <c r="AB124" s="8">
        <f t="shared" si="141"/>
        <v>0</v>
      </c>
      <c r="AC124" s="8">
        <f t="shared" si="141"/>
        <v>0</v>
      </c>
      <c r="AD124" s="8">
        <f t="shared" ref="AD124" si="142">SUM(AD112:AD123)</f>
        <v>0</v>
      </c>
      <c r="AE124" s="8">
        <f t="shared" si="141"/>
        <v>0</v>
      </c>
      <c r="AF124" s="8">
        <f t="shared" si="141"/>
        <v>0</v>
      </c>
      <c r="AG124" s="8">
        <f t="shared" ref="AG124:AH124" si="143">SUM(AG112:AG123)</f>
        <v>0</v>
      </c>
      <c r="AH124" s="8">
        <f t="shared" si="143"/>
        <v>0</v>
      </c>
      <c r="AI124" s="8">
        <f t="shared" ref="AI124:AK124" si="144">SUM(AI112:AI123)</f>
        <v>0</v>
      </c>
      <c r="AJ124" s="8">
        <f t="shared" si="144"/>
        <v>0</v>
      </c>
      <c r="AK124" s="8">
        <f t="shared" si="144"/>
        <v>0</v>
      </c>
      <c r="AL124" s="8">
        <f t="shared" si="82"/>
        <v>4</v>
      </c>
      <c r="AM124" s="8">
        <f t="shared" ref="AM124:AS124" si="145">SUM(AM112:AM123)</f>
        <v>2</v>
      </c>
      <c r="AN124" s="8">
        <f t="shared" si="145"/>
        <v>0</v>
      </c>
      <c r="AO124" s="8">
        <f t="shared" si="145"/>
        <v>0</v>
      </c>
      <c r="AP124" s="8">
        <f t="shared" si="145"/>
        <v>0</v>
      </c>
      <c r="AQ124" s="8">
        <f t="shared" ref="AQ124" si="146">SUM(AQ112:AQ123)</f>
        <v>0</v>
      </c>
      <c r="AR124" s="8">
        <f t="shared" si="145"/>
        <v>0</v>
      </c>
      <c r="AS124" s="8">
        <f t="shared" si="145"/>
        <v>0</v>
      </c>
      <c r="AT124" s="8">
        <f t="shared" ref="AT124:AU124" si="147">SUM(AT112:AT123)</f>
        <v>0</v>
      </c>
      <c r="AU124" s="8">
        <f t="shared" si="147"/>
        <v>0</v>
      </c>
      <c r="AV124" s="8">
        <f t="shared" ref="AV124:AX124" si="148">SUM(AV112:AV123)</f>
        <v>0</v>
      </c>
      <c r="AW124" s="8">
        <f t="shared" si="148"/>
        <v>0</v>
      </c>
      <c r="AX124" s="8">
        <f t="shared" si="148"/>
        <v>0</v>
      </c>
      <c r="AY124" s="8">
        <f t="shared" si="83"/>
        <v>2</v>
      </c>
    </row>
    <row r="125" spans="1:51" ht="15" thickBot="1" x14ac:dyDescent="0.25">
      <c r="A125" s="75" t="s">
        <v>159</v>
      </c>
      <c r="B125" s="112" t="s">
        <v>146</v>
      </c>
      <c r="C125" s="53"/>
      <c r="D125" s="53"/>
      <c r="E125" s="77">
        <f>IFERROR(VLOOKUP(B125,'[1]NUM8.2'!$H$3:$L$156,2,FALSE),0)</f>
        <v>5</v>
      </c>
      <c r="F125" s="77">
        <f>IFERROR(VLOOKUP(B125,'[1]NUM8.2'!$H$3:$L$156,3,FALSE),0)</f>
        <v>7</v>
      </c>
      <c r="G125" s="77">
        <f>IFERROR(VLOOKUP(B125,'[1]NUM8.2'!$H$3:$L$156,4,FALSE),0)</f>
        <v>4</v>
      </c>
      <c r="H125" s="77"/>
      <c r="I125" s="77"/>
      <c r="J125" s="77"/>
      <c r="K125" s="77"/>
      <c r="L125" s="77"/>
      <c r="M125" s="77"/>
      <c r="N125" s="77"/>
      <c r="O125" s="77"/>
      <c r="P125" s="77"/>
      <c r="Q125" s="4">
        <f t="shared" ref="Q125:Q137" si="149">SUM(E125:P125)</f>
        <v>16</v>
      </c>
      <c r="S125" s="12">
        <f>IFERROR(VLOOKUP(B125,'[2]DEN8.2'!$H$3:$K$162,3,FALSE),0)</f>
        <v>370</v>
      </c>
      <c r="T125" s="42">
        <f t="shared" ref="T125:T137" si="150">+S125+(Z125+AA125+AB125+AC125)-(AM125+AN125+AO125+AP125)</f>
        <v>376</v>
      </c>
      <c r="U125" s="4"/>
      <c r="V125" s="51">
        <f t="shared" ref="V125:V137" si="151">+U125+(AF125)-(AS125)</f>
        <v>0</v>
      </c>
      <c r="W125" s="51">
        <f t="shared" ref="W125:W137" si="152">+U125+(AF125+AG125+AH125+AI125)-(AS125+AT125+AU125+AV125)</f>
        <v>0</v>
      </c>
      <c r="X125" s="4"/>
      <c r="Y125" s="3"/>
      <c r="Z125" s="77">
        <f>IFERROR(VLOOKUP(B125,'[1]ACT NUM8.2'!$H$3:$L$128,2,FALSE),0)</f>
        <v>4</v>
      </c>
      <c r="AA125" s="77">
        <f>IFERROR(VLOOKUP(B125,'[1]ACT NUM8.2'!$H$3:$L$128,3,FALSE),0)</f>
        <v>5</v>
      </c>
      <c r="AB125" s="77">
        <f>IFERROR(VLOOKUP(B125,'[1]ACT NUM8.2'!$H$3:$L$128,4,FALSE),0)</f>
        <v>4</v>
      </c>
      <c r="AC125" s="77"/>
      <c r="AD125" s="77"/>
      <c r="AE125" s="77"/>
      <c r="AF125" s="77"/>
      <c r="AG125" s="77"/>
      <c r="AH125" s="77"/>
      <c r="AI125" s="77"/>
      <c r="AJ125" s="77"/>
      <c r="AK125" s="77"/>
      <c r="AL125" s="4">
        <f t="shared" si="82"/>
        <v>13</v>
      </c>
      <c r="AM125" s="77">
        <f>IFERROR(VLOOKUP(B125,'[1]ACT NUM8.2'!$AA$3:$AE$86,2,FALSE),0)</f>
        <v>5</v>
      </c>
      <c r="AN125" s="77">
        <f>IFERROR(VLOOKUP(B125,'[1]ACT NUM8.2'!$AA$3:$AE$86,3,FALSE),0)</f>
        <v>2</v>
      </c>
      <c r="AO125" s="77">
        <f>IFERROR(VLOOKUP(B125,'[1]ACT NUM8.2'!$AA$3:$AE$86,4,FALSE),0)</f>
        <v>0</v>
      </c>
      <c r="AP125" s="77"/>
      <c r="AQ125" s="77"/>
      <c r="AR125" s="77"/>
      <c r="AS125" s="77"/>
      <c r="AT125" s="77"/>
      <c r="AU125" s="77"/>
      <c r="AV125" s="77"/>
      <c r="AW125" s="77"/>
      <c r="AX125" s="77"/>
      <c r="AY125" s="4">
        <f t="shared" si="83"/>
        <v>7</v>
      </c>
    </row>
    <row r="126" spans="1:51" ht="15" thickBot="1" x14ac:dyDescent="0.25">
      <c r="A126" s="75" t="s">
        <v>159</v>
      </c>
      <c r="B126" s="112" t="s">
        <v>147</v>
      </c>
      <c r="C126" s="53"/>
      <c r="D126" s="53"/>
      <c r="E126" s="77">
        <f>IFERROR(VLOOKUP(B126,'[1]NUM8.2'!$H$3:$L$156,2,FALSE),0)</f>
        <v>4</v>
      </c>
      <c r="F126" s="77">
        <f>IFERROR(VLOOKUP(B126,'[1]NUM8.2'!$H$3:$L$156,3,FALSE),0)</f>
        <v>1</v>
      </c>
      <c r="G126" s="77">
        <f>IFERROR(VLOOKUP(B126,'[1]NUM8.2'!$H$3:$L$156,4,FALSE),0)</f>
        <v>22</v>
      </c>
      <c r="H126" s="77"/>
      <c r="I126" s="77"/>
      <c r="J126" s="77"/>
      <c r="K126" s="77"/>
      <c r="L126" s="77"/>
      <c r="M126" s="77"/>
      <c r="N126" s="77"/>
      <c r="O126" s="77"/>
      <c r="P126" s="77"/>
      <c r="Q126" s="4">
        <f t="shared" si="149"/>
        <v>27</v>
      </c>
      <c r="S126" s="12">
        <f>IFERROR(VLOOKUP(B126,'[2]DEN8.2'!$H$3:$K$162,3,FALSE),0)</f>
        <v>192</v>
      </c>
      <c r="T126" s="42">
        <f t="shared" si="150"/>
        <v>191</v>
      </c>
      <c r="U126" s="4"/>
      <c r="V126" s="51">
        <f t="shared" si="151"/>
        <v>0</v>
      </c>
      <c r="W126" s="51">
        <f t="shared" si="152"/>
        <v>0</v>
      </c>
      <c r="X126" s="4"/>
      <c r="Y126" s="3"/>
      <c r="Z126" s="77">
        <f>IFERROR(VLOOKUP(B126,'[1]ACT NUM8.2'!$H$3:$L$128,2,FALSE),0)</f>
        <v>0</v>
      </c>
      <c r="AA126" s="77">
        <f>IFERROR(VLOOKUP(B126,'[1]ACT NUM8.2'!$H$3:$L$128,3,FALSE),0)</f>
        <v>0</v>
      </c>
      <c r="AB126" s="77">
        <f>IFERROR(VLOOKUP(B126,'[1]ACT NUM8.2'!$H$3:$L$128,4,FALSE),0)</f>
        <v>0</v>
      </c>
      <c r="AC126" s="77"/>
      <c r="AD126" s="77"/>
      <c r="AE126" s="77"/>
      <c r="AF126" s="77"/>
      <c r="AG126" s="77"/>
      <c r="AH126" s="77"/>
      <c r="AI126" s="77"/>
      <c r="AJ126" s="77"/>
      <c r="AK126" s="77"/>
      <c r="AL126" s="4">
        <f t="shared" si="82"/>
        <v>0</v>
      </c>
      <c r="AM126" s="77">
        <f>IFERROR(VLOOKUP(B126,'[1]ACT NUM8.2'!$AA$3:$AE$86,2,FALSE),0)</f>
        <v>0</v>
      </c>
      <c r="AN126" s="77">
        <f>IFERROR(VLOOKUP(B126,'[1]ACT NUM8.2'!$AA$3:$AE$86,3,FALSE),0)</f>
        <v>0</v>
      </c>
      <c r="AO126" s="77">
        <f>IFERROR(VLOOKUP(B126,'[1]ACT NUM8.2'!$AA$3:$AE$86,4,FALSE),0)</f>
        <v>1</v>
      </c>
      <c r="AP126" s="77"/>
      <c r="AQ126" s="77"/>
      <c r="AR126" s="77"/>
      <c r="AS126" s="77"/>
      <c r="AT126" s="77"/>
      <c r="AU126" s="77"/>
      <c r="AV126" s="77"/>
      <c r="AW126" s="77"/>
      <c r="AX126" s="77"/>
      <c r="AY126" s="4">
        <f t="shared" si="83"/>
        <v>1</v>
      </c>
    </row>
    <row r="127" spans="1:51" ht="15" thickBot="1" x14ac:dyDescent="0.25">
      <c r="A127" s="75" t="s">
        <v>159</v>
      </c>
      <c r="B127" s="112" t="s">
        <v>148</v>
      </c>
      <c r="C127" s="53"/>
      <c r="D127" s="53"/>
      <c r="E127" s="77">
        <f>IFERROR(VLOOKUP(B127,'[1]NUM8.2'!$H$3:$L$156,2,FALSE),0)</f>
        <v>10</v>
      </c>
      <c r="F127" s="77">
        <f>IFERROR(VLOOKUP(B127,'[1]NUM8.2'!$H$3:$L$156,3,FALSE),0)</f>
        <v>0</v>
      </c>
      <c r="G127" s="77">
        <f>IFERROR(VLOOKUP(B127,'[1]NUM8.2'!$H$3:$L$156,4,FALSE),0)</f>
        <v>4</v>
      </c>
      <c r="H127" s="77"/>
      <c r="I127" s="77"/>
      <c r="J127" s="77"/>
      <c r="K127" s="77"/>
      <c r="L127" s="77"/>
      <c r="M127" s="77"/>
      <c r="N127" s="77"/>
      <c r="O127" s="77"/>
      <c r="P127" s="77"/>
      <c r="Q127" s="4">
        <f t="shared" si="149"/>
        <v>14</v>
      </c>
      <c r="S127" s="12">
        <f>IFERROR(VLOOKUP(B127,'[2]DEN8.2'!$H$3:$K$162,3,FALSE),0)</f>
        <v>130</v>
      </c>
      <c r="T127" s="42">
        <f t="shared" si="150"/>
        <v>129</v>
      </c>
      <c r="U127" s="4"/>
      <c r="V127" s="51">
        <f t="shared" si="151"/>
        <v>0</v>
      </c>
      <c r="W127" s="51">
        <f t="shared" si="152"/>
        <v>0</v>
      </c>
      <c r="X127" s="4"/>
      <c r="Y127" s="3"/>
      <c r="Z127" s="77">
        <f>IFERROR(VLOOKUP(B127,'[1]ACT NUM8.2'!$H$3:$L$128,2,FALSE),0)</f>
        <v>1</v>
      </c>
      <c r="AA127" s="77">
        <f>IFERROR(VLOOKUP(B127,'[1]ACT NUM8.2'!$H$3:$L$128,3,FALSE),0)</f>
        <v>0</v>
      </c>
      <c r="AB127" s="77">
        <f>IFERROR(VLOOKUP(B127,'[1]ACT NUM8.2'!$H$3:$L$128,4,FALSE),0)</f>
        <v>0</v>
      </c>
      <c r="AC127" s="77"/>
      <c r="AD127" s="77"/>
      <c r="AE127" s="77"/>
      <c r="AF127" s="77"/>
      <c r="AG127" s="77"/>
      <c r="AH127" s="77"/>
      <c r="AI127" s="77"/>
      <c r="AJ127" s="77"/>
      <c r="AK127" s="77"/>
      <c r="AL127" s="4">
        <f t="shared" si="82"/>
        <v>1</v>
      </c>
      <c r="AM127" s="77">
        <f>IFERROR(VLOOKUP(B127,'[1]ACT NUM8.2'!$AA$3:$AE$86,2,FALSE),0)</f>
        <v>0</v>
      </c>
      <c r="AN127" s="77">
        <f>IFERROR(VLOOKUP(B127,'[1]ACT NUM8.2'!$AA$3:$AE$86,3,FALSE),0)</f>
        <v>0</v>
      </c>
      <c r="AO127" s="77">
        <f>IFERROR(VLOOKUP(B127,'[1]ACT NUM8.2'!$AA$3:$AE$86,4,FALSE),0)</f>
        <v>2</v>
      </c>
      <c r="AP127" s="77"/>
      <c r="AQ127" s="77"/>
      <c r="AR127" s="77"/>
      <c r="AS127" s="77"/>
      <c r="AT127" s="77"/>
      <c r="AU127" s="77"/>
      <c r="AV127" s="77"/>
      <c r="AW127" s="77"/>
      <c r="AX127" s="77"/>
      <c r="AY127" s="4">
        <f t="shared" si="83"/>
        <v>2</v>
      </c>
    </row>
    <row r="128" spans="1:51" ht="15" thickBot="1" x14ac:dyDescent="0.25">
      <c r="A128" s="75" t="s">
        <v>159</v>
      </c>
      <c r="B128" s="112" t="s">
        <v>149</v>
      </c>
      <c r="C128" s="53"/>
      <c r="D128" s="53"/>
      <c r="E128" s="77">
        <f>IFERROR(VLOOKUP(B128,'[1]NUM8.2'!$H$3:$L$156,2,FALSE),0)</f>
        <v>4</v>
      </c>
      <c r="F128" s="77">
        <f>IFERROR(VLOOKUP(B128,'[1]NUM8.2'!$H$3:$L$156,3,FALSE),0)</f>
        <v>8</v>
      </c>
      <c r="G128" s="77">
        <f>IFERROR(VLOOKUP(B128,'[1]NUM8.2'!$H$3:$L$156,4,FALSE),0)</f>
        <v>9</v>
      </c>
      <c r="H128" s="77"/>
      <c r="I128" s="77"/>
      <c r="J128" s="77"/>
      <c r="K128" s="77"/>
      <c r="L128" s="77"/>
      <c r="M128" s="77"/>
      <c r="N128" s="77"/>
      <c r="O128" s="77"/>
      <c r="P128" s="77"/>
      <c r="Q128" s="4">
        <f t="shared" si="149"/>
        <v>21</v>
      </c>
      <c r="S128" s="12">
        <f>IFERROR(VLOOKUP(B128,'[2]DEN8.2'!$H$3:$K$162,3,FALSE),0)</f>
        <v>383</v>
      </c>
      <c r="T128" s="42">
        <f t="shared" si="150"/>
        <v>385</v>
      </c>
      <c r="U128" s="4"/>
      <c r="V128" s="51">
        <f t="shared" si="151"/>
        <v>0</v>
      </c>
      <c r="W128" s="51">
        <f t="shared" si="152"/>
        <v>0</v>
      </c>
      <c r="X128" s="4"/>
      <c r="Y128" s="3"/>
      <c r="Z128" s="77">
        <f>IFERROR(VLOOKUP(B128,'[1]ACT NUM8.2'!$H$3:$L$128,2,FALSE),0)</f>
        <v>0</v>
      </c>
      <c r="AA128" s="77">
        <f>IFERROR(VLOOKUP(B128,'[1]ACT NUM8.2'!$H$3:$L$128,3,FALSE),0)</f>
        <v>0</v>
      </c>
      <c r="AB128" s="77">
        <f>IFERROR(VLOOKUP(B128,'[1]ACT NUM8.2'!$H$3:$L$128,4,FALSE),0)</f>
        <v>3</v>
      </c>
      <c r="AC128" s="77"/>
      <c r="AD128" s="77"/>
      <c r="AE128" s="77"/>
      <c r="AF128" s="77"/>
      <c r="AG128" s="77"/>
      <c r="AH128" s="77"/>
      <c r="AI128" s="77"/>
      <c r="AJ128" s="77"/>
      <c r="AK128" s="77"/>
      <c r="AL128" s="4">
        <f t="shared" si="82"/>
        <v>3</v>
      </c>
      <c r="AM128" s="77">
        <f>IFERROR(VLOOKUP(B128,'[1]ACT NUM8.2'!$AA$3:$AE$86,2,FALSE),0)</f>
        <v>0</v>
      </c>
      <c r="AN128" s="77">
        <f>IFERROR(VLOOKUP(B128,'[1]ACT NUM8.2'!$AA$3:$AE$86,3,FALSE),0)</f>
        <v>0</v>
      </c>
      <c r="AO128" s="77">
        <f>IFERROR(VLOOKUP(B128,'[1]ACT NUM8.2'!$AA$3:$AE$86,4,FALSE),0)</f>
        <v>1</v>
      </c>
      <c r="AP128" s="77"/>
      <c r="AQ128" s="77"/>
      <c r="AR128" s="77"/>
      <c r="AS128" s="77"/>
      <c r="AT128" s="77"/>
      <c r="AU128" s="77"/>
      <c r="AV128" s="77"/>
      <c r="AW128" s="77"/>
      <c r="AX128" s="77"/>
      <c r="AY128" s="4">
        <f t="shared" si="83"/>
        <v>1</v>
      </c>
    </row>
    <row r="129" spans="1:51" ht="15" thickBot="1" x14ac:dyDescent="0.25">
      <c r="A129" s="75" t="s">
        <v>159</v>
      </c>
      <c r="B129" s="112" t="s">
        <v>150</v>
      </c>
      <c r="C129" s="53"/>
      <c r="D129" s="53"/>
      <c r="E129" s="77">
        <f>IFERROR(VLOOKUP(B129,'[1]NUM8.2'!$H$3:$L$156,2,FALSE),0)</f>
        <v>0</v>
      </c>
      <c r="F129" s="77">
        <f>IFERROR(VLOOKUP(B129,'[1]NUM8.2'!$H$3:$L$156,3,FALSE),0)</f>
        <v>3</v>
      </c>
      <c r="G129" s="77">
        <f>IFERROR(VLOOKUP(B129,'[1]NUM8.2'!$H$3:$L$156,4,FALSE),0)</f>
        <v>0</v>
      </c>
      <c r="H129" s="77"/>
      <c r="I129" s="77"/>
      <c r="J129" s="77"/>
      <c r="K129" s="77"/>
      <c r="L129" s="77"/>
      <c r="M129" s="77"/>
      <c r="N129" s="77"/>
      <c r="O129" s="77"/>
      <c r="P129" s="77"/>
      <c r="Q129" s="4">
        <f t="shared" si="149"/>
        <v>3</v>
      </c>
      <c r="S129" s="12">
        <f>IFERROR(VLOOKUP(B129,'[2]DEN8.2'!$H$3:$K$162,3,FALSE),0)</f>
        <v>20</v>
      </c>
      <c r="T129" s="42">
        <f t="shared" si="150"/>
        <v>20</v>
      </c>
      <c r="U129" s="4"/>
      <c r="V129" s="51">
        <f t="shared" si="151"/>
        <v>0</v>
      </c>
      <c r="W129" s="51">
        <f t="shared" si="152"/>
        <v>0</v>
      </c>
      <c r="X129" s="4"/>
      <c r="Y129" s="3"/>
      <c r="Z129" s="77">
        <f>IFERROR(VLOOKUP(B129,'[1]ACT NUM8.2'!$H$3:$L$128,2,FALSE),0)</f>
        <v>0</v>
      </c>
      <c r="AA129" s="77">
        <f>IFERROR(VLOOKUP(B129,'[1]ACT NUM8.2'!$H$3:$L$128,3,FALSE),0)</f>
        <v>0</v>
      </c>
      <c r="AB129" s="77">
        <f>IFERROR(VLOOKUP(B129,'[1]ACT NUM8.2'!$H$3:$L$128,4,FALSE),0)</f>
        <v>0</v>
      </c>
      <c r="AC129" s="77"/>
      <c r="AD129" s="77"/>
      <c r="AE129" s="77"/>
      <c r="AF129" s="77"/>
      <c r="AG129" s="77"/>
      <c r="AH129" s="77"/>
      <c r="AI129" s="77"/>
      <c r="AJ129" s="77"/>
      <c r="AK129" s="77"/>
      <c r="AL129" s="4">
        <f t="shared" si="82"/>
        <v>0</v>
      </c>
      <c r="AM129" s="77">
        <f>IFERROR(VLOOKUP(B129,'[1]ACT NUM8.2'!$AA$3:$AE$86,2,FALSE),0)</f>
        <v>0</v>
      </c>
      <c r="AN129" s="77">
        <f>IFERROR(VLOOKUP(B129,'[1]ACT NUM8.2'!$AA$3:$AE$86,3,FALSE),0)</f>
        <v>0</v>
      </c>
      <c r="AO129" s="77">
        <f>IFERROR(VLOOKUP(B129,'[1]ACT NUM8.2'!$AA$3:$AE$86,4,FALSE),0)</f>
        <v>0</v>
      </c>
      <c r="AP129" s="77"/>
      <c r="AQ129" s="77"/>
      <c r="AR129" s="77"/>
      <c r="AS129" s="77"/>
      <c r="AT129" s="77"/>
      <c r="AU129" s="77"/>
      <c r="AV129" s="77"/>
      <c r="AW129" s="77"/>
      <c r="AX129" s="77"/>
      <c r="AY129" s="4">
        <f t="shared" si="83"/>
        <v>0</v>
      </c>
    </row>
    <row r="130" spans="1:51" ht="15" thickBot="1" x14ac:dyDescent="0.25">
      <c r="A130" s="75" t="s">
        <v>159</v>
      </c>
      <c r="B130" s="112" t="s">
        <v>151</v>
      </c>
      <c r="C130" s="53"/>
      <c r="D130" s="53"/>
      <c r="E130" s="77">
        <f>IFERROR(VLOOKUP(B130,'[1]NUM8.2'!$H$3:$L$156,2,FALSE),0)</f>
        <v>2</v>
      </c>
      <c r="F130" s="77">
        <f>IFERROR(VLOOKUP(B130,'[1]NUM8.2'!$H$3:$L$156,3,FALSE),0)</f>
        <v>2</v>
      </c>
      <c r="G130" s="77">
        <f>IFERROR(VLOOKUP(B130,'[1]NUM8.2'!$H$3:$L$156,4,FALSE),0)</f>
        <v>1</v>
      </c>
      <c r="H130" s="77"/>
      <c r="I130" s="77"/>
      <c r="J130" s="77"/>
      <c r="K130" s="77"/>
      <c r="L130" s="77"/>
      <c r="M130" s="77"/>
      <c r="N130" s="77"/>
      <c r="O130" s="77"/>
      <c r="P130" s="77"/>
      <c r="Q130" s="4">
        <f t="shared" si="149"/>
        <v>5</v>
      </c>
      <c r="S130" s="12">
        <f>IFERROR(VLOOKUP(B130,'[2]DEN8.2'!$H$3:$K$162,3,FALSE),0)</f>
        <v>44</v>
      </c>
      <c r="T130" s="42">
        <f t="shared" si="150"/>
        <v>44</v>
      </c>
      <c r="U130" s="4"/>
      <c r="V130" s="51">
        <f t="shared" si="151"/>
        <v>0</v>
      </c>
      <c r="W130" s="51">
        <f t="shared" si="152"/>
        <v>0</v>
      </c>
      <c r="X130" s="4"/>
      <c r="Y130" s="3"/>
      <c r="Z130" s="77">
        <f>IFERROR(VLOOKUP(B130,'[1]ACT NUM8.2'!$H$3:$L$128,2,FALSE),0)</f>
        <v>0</v>
      </c>
      <c r="AA130" s="77">
        <f>IFERROR(VLOOKUP(B130,'[1]ACT NUM8.2'!$H$3:$L$128,3,FALSE),0)</f>
        <v>0</v>
      </c>
      <c r="AB130" s="77">
        <f>IFERROR(VLOOKUP(B130,'[1]ACT NUM8.2'!$H$3:$L$128,4,FALSE),0)</f>
        <v>0</v>
      </c>
      <c r="AC130" s="77"/>
      <c r="AD130" s="77"/>
      <c r="AE130" s="77"/>
      <c r="AF130" s="77"/>
      <c r="AG130" s="77"/>
      <c r="AH130" s="77"/>
      <c r="AI130" s="77"/>
      <c r="AJ130" s="77"/>
      <c r="AK130" s="77"/>
      <c r="AL130" s="4">
        <f t="shared" si="82"/>
        <v>0</v>
      </c>
      <c r="AM130" s="77">
        <f>IFERROR(VLOOKUP(B130,'[1]ACT NUM8.2'!$AA$3:$AE$86,2,FALSE),0)</f>
        <v>0</v>
      </c>
      <c r="AN130" s="77">
        <f>IFERROR(VLOOKUP(B130,'[1]ACT NUM8.2'!$AA$3:$AE$86,3,FALSE),0)</f>
        <v>0</v>
      </c>
      <c r="AO130" s="77">
        <f>IFERROR(VLOOKUP(B130,'[1]ACT NUM8.2'!$AA$3:$AE$86,4,FALSE),0)</f>
        <v>0</v>
      </c>
      <c r="AP130" s="77"/>
      <c r="AQ130" s="77"/>
      <c r="AR130" s="77"/>
      <c r="AS130" s="77"/>
      <c r="AT130" s="77"/>
      <c r="AU130" s="77"/>
      <c r="AV130" s="77"/>
      <c r="AW130" s="77"/>
      <c r="AX130" s="77"/>
      <c r="AY130" s="4">
        <f t="shared" si="83"/>
        <v>0</v>
      </c>
    </row>
    <row r="131" spans="1:51" ht="15" thickBot="1" x14ac:dyDescent="0.25">
      <c r="A131" s="75" t="s">
        <v>159</v>
      </c>
      <c r="B131" s="112" t="s">
        <v>152</v>
      </c>
      <c r="C131" s="53"/>
      <c r="D131" s="53"/>
      <c r="E131" s="77">
        <f>IFERROR(VLOOKUP(B131,'[1]NUM8.2'!$H$3:$L$156,2,FALSE),0)</f>
        <v>0</v>
      </c>
      <c r="F131" s="77">
        <f>IFERROR(VLOOKUP(B131,'[1]NUM8.2'!$H$3:$L$156,3,FALSE),0)</f>
        <v>0</v>
      </c>
      <c r="G131" s="77">
        <f>IFERROR(VLOOKUP(B131,'[1]NUM8.2'!$H$3:$L$156,4,FALSE),0)</f>
        <v>1</v>
      </c>
      <c r="H131" s="77"/>
      <c r="I131" s="77"/>
      <c r="J131" s="77"/>
      <c r="K131" s="77"/>
      <c r="L131" s="77"/>
      <c r="M131" s="77"/>
      <c r="N131" s="77"/>
      <c r="O131" s="77"/>
      <c r="P131" s="77"/>
      <c r="Q131" s="4">
        <f t="shared" si="149"/>
        <v>1</v>
      </c>
      <c r="S131" s="12">
        <f>IFERROR(VLOOKUP(B131,'[2]DEN8.2'!$H$3:$K$162,3,FALSE),0)</f>
        <v>41</v>
      </c>
      <c r="T131" s="42">
        <f t="shared" si="150"/>
        <v>41</v>
      </c>
      <c r="U131" s="4"/>
      <c r="V131" s="51">
        <f t="shared" si="151"/>
        <v>0</v>
      </c>
      <c r="W131" s="51">
        <f t="shared" si="152"/>
        <v>0</v>
      </c>
      <c r="X131" s="4"/>
      <c r="Y131" s="3"/>
      <c r="Z131" s="77">
        <f>IFERROR(VLOOKUP(B131,'[1]ACT NUM8.2'!$H$3:$L$128,2,FALSE),0)</f>
        <v>0</v>
      </c>
      <c r="AA131" s="77">
        <f>IFERROR(VLOOKUP(B131,'[1]ACT NUM8.2'!$H$3:$L$128,3,FALSE),0)</f>
        <v>0</v>
      </c>
      <c r="AB131" s="77">
        <f>IFERROR(VLOOKUP(B131,'[1]ACT NUM8.2'!$H$3:$L$128,4,FALSE),0)</f>
        <v>0</v>
      </c>
      <c r="AC131" s="77"/>
      <c r="AD131" s="77"/>
      <c r="AE131" s="77"/>
      <c r="AF131" s="77"/>
      <c r="AG131" s="77"/>
      <c r="AH131" s="77"/>
      <c r="AI131" s="77"/>
      <c r="AJ131" s="77"/>
      <c r="AK131" s="77"/>
      <c r="AL131" s="4">
        <f t="shared" si="82"/>
        <v>0</v>
      </c>
      <c r="AM131" s="77">
        <f>IFERROR(VLOOKUP(B131,'[1]ACT NUM8.2'!$AA$3:$AE$86,2,FALSE),0)</f>
        <v>0</v>
      </c>
      <c r="AN131" s="77">
        <f>IFERROR(VLOOKUP(B131,'[1]ACT NUM8.2'!$AA$3:$AE$86,3,FALSE),0)</f>
        <v>0</v>
      </c>
      <c r="AO131" s="77">
        <f>IFERROR(VLOOKUP(B131,'[1]ACT NUM8.2'!$AA$3:$AE$86,4,FALSE),0)</f>
        <v>0</v>
      </c>
      <c r="AP131" s="77"/>
      <c r="AQ131" s="77"/>
      <c r="AR131" s="77"/>
      <c r="AS131" s="77"/>
      <c r="AT131" s="77"/>
      <c r="AU131" s="77"/>
      <c r="AV131" s="77"/>
      <c r="AW131" s="77"/>
      <c r="AX131" s="77"/>
      <c r="AY131" s="4">
        <f t="shared" si="83"/>
        <v>0</v>
      </c>
    </row>
    <row r="132" spans="1:51" ht="15" thickBot="1" x14ac:dyDescent="0.25">
      <c r="A132" s="75" t="s">
        <v>159</v>
      </c>
      <c r="B132" s="112" t="s">
        <v>153</v>
      </c>
      <c r="C132" s="53"/>
      <c r="D132" s="53"/>
      <c r="E132" s="77">
        <f>IFERROR(VLOOKUP(B132,'[1]NUM8.2'!$H$3:$L$156,2,FALSE),0)</f>
        <v>0</v>
      </c>
      <c r="F132" s="77">
        <f>IFERROR(VLOOKUP(B132,'[1]NUM8.2'!$H$3:$L$156,3,FALSE),0)</f>
        <v>0</v>
      </c>
      <c r="G132" s="77">
        <f>IFERROR(VLOOKUP(B132,'[1]NUM8.2'!$H$3:$L$156,4,FALSE),0)</f>
        <v>0</v>
      </c>
      <c r="H132" s="77"/>
      <c r="I132" s="77"/>
      <c r="J132" s="77"/>
      <c r="K132" s="77"/>
      <c r="L132" s="77"/>
      <c r="M132" s="77"/>
      <c r="N132" s="77"/>
      <c r="O132" s="77"/>
      <c r="P132" s="77"/>
      <c r="Q132" s="4">
        <f t="shared" si="149"/>
        <v>0</v>
      </c>
      <c r="S132" s="12">
        <f>IFERROR(VLOOKUP(B132,'[2]DEN8.2'!$H$3:$K$162,3,FALSE),0)</f>
        <v>18</v>
      </c>
      <c r="T132" s="42">
        <f t="shared" si="150"/>
        <v>18</v>
      </c>
      <c r="U132" s="4"/>
      <c r="V132" s="51">
        <f t="shared" si="151"/>
        <v>0</v>
      </c>
      <c r="W132" s="51">
        <f t="shared" si="152"/>
        <v>0</v>
      </c>
      <c r="X132" s="4"/>
      <c r="Y132" s="3"/>
      <c r="Z132" s="77">
        <f>IFERROR(VLOOKUP(B132,'[1]ACT NUM8.2'!$H$3:$L$128,2,FALSE),0)</f>
        <v>0</v>
      </c>
      <c r="AA132" s="77">
        <f>IFERROR(VLOOKUP(B132,'[1]ACT NUM8.2'!$H$3:$L$128,3,FALSE),0)</f>
        <v>0</v>
      </c>
      <c r="AB132" s="77">
        <f>IFERROR(VLOOKUP(B132,'[1]ACT NUM8.2'!$H$3:$L$128,4,FALSE),0)</f>
        <v>0</v>
      </c>
      <c r="AC132" s="77"/>
      <c r="AD132" s="77"/>
      <c r="AE132" s="77"/>
      <c r="AF132" s="77"/>
      <c r="AG132" s="77"/>
      <c r="AH132" s="77"/>
      <c r="AI132" s="77"/>
      <c r="AJ132" s="77"/>
      <c r="AK132" s="77"/>
      <c r="AL132" s="4">
        <f t="shared" si="82"/>
        <v>0</v>
      </c>
      <c r="AM132" s="77">
        <f>IFERROR(VLOOKUP(B132,'[1]ACT NUM8.2'!$AA$3:$AE$86,2,FALSE),0)</f>
        <v>0</v>
      </c>
      <c r="AN132" s="77">
        <f>IFERROR(VLOOKUP(B132,'[1]ACT NUM8.2'!$AA$3:$AE$86,3,FALSE),0)</f>
        <v>0</v>
      </c>
      <c r="AO132" s="77">
        <f>IFERROR(VLOOKUP(B132,'[1]ACT NUM8.2'!$AA$3:$AE$86,4,FALSE),0)</f>
        <v>0</v>
      </c>
      <c r="AP132" s="77"/>
      <c r="AQ132" s="77"/>
      <c r="AR132" s="77"/>
      <c r="AS132" s="77"/>
      <c r="AT132" s="77"/>
      <c r="AU132" s="77"/>
      <c r="AV132" s="77"/>
      <c r="AW132" s="77"/>
      <c r="AX132" s="77"/>
      <c r="AY132" s="4">
        <f t="shared" si="83"/>
        <v>0</v>
      </c>
    </row>
    <row r="133" spans="1:51" ht="15" thickBot="1" x14ac:dyDescent="0.25">
      <c r="A133" s="75" t="s">
        <v>159</v>
      </c>
      <c r="B133" s="112" t="s">
        <v>154</v>
      </c>
      <c r="C133" s="53"/>
      <c r="D133" s="53"/>
      <c r="E133" s="77">
        <f>IFERROR(VLOOKUP(B133,'[1]NUM8.2'!$H$3:$L$156,2,FALSE),0)</f>
        <v>0</v>
      </c>
      <c r="F133" s="77">
        <f>IFERROR(VLOOKUP(B133,'[1]NUM8.2'!$H$3:$L$156,3,FALSE),0)</f>
        <v>2</v>
      </c>
      <c r="G133" s="77">
        <f>IFERROR(VLOOKUP(B133,'[1]NUM8.2'!$H$3:$L$156,4,FALSE),0)</f>
        <v>2</v>
      </c>
      <c r="H133" s="77"/>
      <c r="I133" s="77"/>
      <c r="J133" s="77"/>
      <c r="K133" s="77"/>
      <c r="L133" s="77"/>
      <c r="M133" s="77"/>
      <c r="N133" s="77"/>
      <c r="O133" s="77"/>
      <c r="P133" s="77"/>
      <c r="Q133" s="4">
        <f t="shared" si="149"/>
        <v>4</v>
      </c>
      <c r="S133" s="12">
        <f>IFERROR(VLOOKUP(B133,'[2]DEN8.2'!$H$3:$K$162,3,FALSE),0)</f>
        <v>32</v>
      </c>
      <c r="T133" s="42">
        <f t="shared" si="150"/>
        <v>32</v>
      </c>
      <c r="U133" s="4"/>
      <c r="V133" s="51">
        <f t="shared" si="151"/>
        <v>0</v>
      </c>
      <c r="W133" s="51">
        <f t="shared" si="152"/>
        <v>0</v>
      </c>
      <c r="X133" s="4"/>
      <c r="Y133" s="3"/>
      <c r="Z133" s="77">
        <f>IFERROR(VLOOKUP(B133,'[1]ACT NUM8.2'!$H$3:$L$128,2,FALSE),0)</f>
        <v>0</v>
      </c>
      <c r="AA133" s="77">
        <f>IFERROR(VLOOKUP(B133,'[1]ACT NUM8.2'!$H$3:$L$128,3,FALSE),0)</f>
        <v>0</v>
      </c>
      <c r="AB133" s="77">
        <f>IFERROR(VLOOKUP(B133,'[1]ACT NUM8.2'!$H$3:$L$128,4,FALSE),0)</f>
        <v>0</v>
      </c>
      <c r="AC133" s="77"/>
      <c r="AD133" s="77"/>
      <c r="AE133" s="77"/>
      <c r="AF133" s="77"/>
      <c r="AG133" s="77"/>
      <c r="AH133" s="77"/>
      <c r="AI133" s="77"/>
      <c r="AJ133" s="77"/>
      <c r="AK133" s="77"/>
      <c r="AL133" s="4">
        <f t="shared" si="82"/>
        <v>0</v>
      </c>
      <c r="AM133" s="77">
        <f>IFERROR(VLOOKUP(B133,'[1]ACT NUM8.2'!$AA$3:$AE$86,2,FALSE),0)</f>
        <v>0</v>
      </c>
      <c r="AN133" s="77">
        <f>IFERROR(VLOOKUP(B133,'[1]ACT NUM8.2'!$AA$3:$AE$86,3,FALSE),0)</f>
        <v>0</v>
      </c>
      <c r="AO133" s="77">
        <f>IFERROR(VLOOKUP(B133,'[1]ACT NUM8.2'!$AA$3:$AE$86,4,FALSE),0)</f>
        <v>0</v>
      </c>
      <c r="AP133" s="77"/>
      <c r="AQ133" s="77"/>
      <c r="AR133" s="77"/>
      <c r="AS133" s="77"/>
      <c r="AT133" s="77"/>
      <c r="AU133" s="77"/>
      <c r="AV133" s="77"/>
      <c r="AW133" s="77"/>
      <c r="AX133" s="77"/>
      <c r="AY133" s="4">
        <f t="shared" si="83"/>
        <v>0</v>
      </c>
    </row>
    <row r="134" spans="1:51" ht="15" thickBot="1" x14ac:dyDescent="0.25">
      <c r="A134" s="75" t="s">
        <v>159</v>
      </c>
      <c r="B134" s="112" t="s">
        <v>155</v>
      </c>
      <c r="C134" s="53"/>
      <c r="D134" s="53"/>
      <c r="E134" s="77">
        <f>IFERROR(VLOOKUP(B134,'[1]NUM8.2'!$H$3:$L$156,2,FALSE),0)</f>
        <v>2</v>
      </c>
      <c r="F134" s="77">
        <f>IFERROR(VLOOKUP(B134,'[1]NUM8.2'!$H$3:$L$156,3,FALSE),0)</f>
        <v>3</v>
      </c>
      <c r="G134" s="77">
        <f>IFERROR(VLOOKUP(B134,'[1]NUM8.2'!$H$3:$L$156,4,FALSE),0)</f>
        <v>10</v>
      </c>
      <c r="H134" s="77"/>
      <c r="I134" s="77"/>
      <c r="J134" s="77"/>
      <c r="K134" s="77"/>
      <c r="L134" s="77"/>
      <c r="M134" s="77"/>
      <c r="N134" s="77"/>
      <c r="O134" s="77"/>
      <c r="P134" s="77"/>
      <c r="Q134" s="4">
        <f t="shared" si="149"/>
        <v>15</v>
      </c>
      <c r="S134" s="12">
        <f>IFERROR(VLOOKUP(B134,'[2]DEN8.2'!$H$3:$K$162,3,FALSE),0)</f>
        <v>63</v>
      </c>
      <c r="T134" s="42">
        <f t="shared" si="150"/>
        <v>63</v>
      </c>
      <c r="U134" s="4"/>
      <c r="V134" s="51">
        <f t="shared" si="151"/>
        <v>0</v>
      </c>
      <c r="W134" s="51">
        <f t="shared" si="152"/>
        <v>0</v>
      </c>
      <c r="X134" s="4"/>
      <c r="Y134" s="3"/>
      <c r="Z134" s="77">
        <f>IFERROR(VLOOKUP(B134,'[1]ACT NUM8.2'!$H$3:$L$128,2,FALSE),0)</f>
        <v>0</v>
      </c>
      <c r="AA134" s="77">
        <f>IFERROR(VLOOKUP(B134,'[1]ACT NUM8.2'!$H$3:$L$128,3,FALSE),0)</f>
        <v>0</v>
      </c>
      <c r="AB134" s="77">
        <f>IFERROR(VLOOKUP(B134,'[1]ACT NUM8.2'!$H$3:$L$128,4,FALSE),0)</f>
        <v>0</v>
      </c>
      <c r="AC134" s="77"/>
      <c r="AD134" s="77"/>
      <c r="AE134" s="77"/>
      <c r="AF134" s="77"/>
      <c r="AG134" s="77"/>
      <c r="AH134" s="77"/>
      <c r="AI134" s="77"/>
      <c r="AJ134" s="77"/>
      <c r="AK134" s="77"/>
      <c r="AL134" s="4">
        <f t="shared" si="82"/>
        <v>0</v>
      </c>
      <c r="AM134" s="77">
        <f>IFERROR(VLOOKUP(B134,'[1]ACT NUM8.2'!$AA$3:$AE$86,2,FALSE),0)</f>
        <v>0</v>
      </c>
      <c r="AN134" s="77">
        <f>IFERROR(VLOOKUP(B134,'[1]ACT NUM8.2'!$AA$3:$AE$86,3,FALSE),0)</f>
        <v>0</v>
      </c>
      <c r="AO134" s="77">
        <f>IFERROR(VLOOKUP(B134,'[1]ACT NUM8.2'!$AA$3:$AE$86,4,FALSE),0)</f>
        <v>0</v>
      </c>
      <c r="AP134" s="77"/>
      <c r="AQ134" s="77"/>
      <c r="AR134" s="77"/>
      <c r="AS134" s="77"/>
      <c r="AT134" s="77"/>
      <c r="AU134" s="77"/>
      <c r="AV134" s="77"/>
      <c r="AW134" s="77"/>
      <c r="AX134" s="77"/>
      <c r="AY134" s="4">
        <f t="shared" si="83"/>
        <v>0</v>
      </c>
    </row>
    <row r="135" spans="1:51" ht="15" thickBot="1" x14ac:dyDescent="0.25">
      <c r="A135" s="75" t="s">
        <v>159</v>
      </c>
      <c r="B135" s="112" t="s">
        <v>156</v>
      </c>
      <c r="C135" s="53"/>
      <c r="D135" s="53"/>
      <c r="E135" s="77">
        <f>IFERROR(VLOOKUP(B135,'[1]NUM8.2'!$H$3:$L$156,2,FALSE),0)</f>
        <v>0</v>
      </c>
      <c r="F135" s="77">
        <f>IFERROR(VLOOKUP(B135,'[1]NUM8.2'!$H$3:$L$156,3,FALSE),0)</f>
        <v>0</v>
      </c>
      <c r="G135" s="77">
        <f>IFERROR(VLOOKUP(B135,'[1]NUM8.2'!$H$3:$L$156,4,FALSE),0)</f>
        <v>2</v>
      </c>
      <c r="H135" s="77"/>
      <c r="I135" s="77"/>
      <c r="J135" s="77"/>
      <c r="K135" s="77"/>
      <c r="L135" s="77"/>
      <c r="M135" s="77"/>
      <c r="N135" s="77"/>
      <c r="O135" s="77"/>
      <c r="P135" s="77"/>
      <c r="Q135" s="4">
        <f t="shared" si="149"/>
        <v>2</v>
      </c>
      <c r="S135" s="12">
        <f>IFERROR(VLOOKUP(B135,'[2]DEN8.2'!$H$3:$K$162,3,FALSE),0)</f>
        <v>52</v>
      </c>
      <c r="T135" s="42">
        <f t="shared" si="150"/>
        <v>52</v>
      </c>
      <c r="U135" s="4"/>
      <c r="V135" s="51">
        <f t="shared" si="151"/>
        <v>0</v>
      </c>
      <c r="W135" s="51">
        <f t="shared" si="152"/>
        <v>0</v>
      </c>
      <c r="X135" s="4"/>
      <c r="Y135" s="3"/>
      <c r="Z135" s="77">
        <f>IFERROR(VLOOKUP(B135,'[1]ACT NUM8.2'!$H$3:$L$128,2,FALSE),0)</f>
        <v>0</v>
      </c>
      <c r="AA135" s="77">
        <f>IFERROR(VLOOKUP(B135,'[1]ACT NUM8.2'!$H$3:$L$128,3,FALSE),0)</f>
        <v>0</v>
      </c>
      <c r="AB135" s="77">
        <f>IFERROR(VLOOKUP(B135,'[1]ACT NUM8.2'!$H$3:$L$128,4,FALSE),0)</f>
        <v>0</v>
      </c>
      <c r="AC135" s="77"/>
      <c r="AD135" s="77"/>
      <c r="AE135" s="77"/>
      <c r="AF135" s="77"/>
      <c r="AG135" s="77"/>
      <c r="AH135" s="77"/>
      <c r="AI135" s="77"/>
      <c r="AJ135" s="77"/>
      <c r="AK135" s="77"/>
      <c r="AL135" s="4">
        <f t="shared" si="82"/>
        <v>0</v>
      </c>
      <c r="AM135" s="77">
        <f>IFERROR(VLOOKUP(B135,'[1]ACT NUM8.2'!$AA$3:$AE$86,2,FALSE),0)</f>
        <v>0</v>
      </c>
      <c r="AN135" s="77">
        <f>IFERROR(VLOOKUP(B135,'[1]ACT NUM8.2'!$AA$3:$AE$86,3,FALSE),0)</f>
        <v>0</v>
      </c>
      <c r="AO135" s="77">
        <f>IFERROR(VLOOKUP(B135,'[1]ACT NUM8.2'!$AA$3:$AE$86,4,FALSE),0)</f>
        <v>0</v>
      </c>
      <c r="AP135" s="77"/>
      <c r="AQ135" s="77"/>
      <c r="AR135" s="77"/>
      <c r="AS135" s="77"/>
      <c r="AT135" s="77"/>
      <c r="AU135" s="77"/>
      <c r="AV135" s="77"/>
      <c r="AW135" s="77"/>
      <c r="AX135" s="77"/>
      <c r="AY135" s="4">
        <f t="shared" si="83"/>
        <v>0</v>
      </c>
    </row>
    <row r="136" spans="1:51" ht="15" thickBot="1" x14ac:dyDescent="0.25">
      <c r="A136" s="75" t="s">
        <v>159</v>
      </c>
      <c r="B136" s="112" t="s">
        <v>157</v>
      </c>
      <c r="C136" s="53"/>
      <c r="D136" s="53"/>
      <c r="E136" s="77">
        <f>IFERROR(VLOOKUP(B136,'[1]NUM8.2'!$H$3:$L$156,2,FALSE),0)</f>
        <v>0</v>
      </c>
      <c r="F136" s="77">
        <f>IFERROR(VLOOKUP(B136,'[1]NUM8.2'!$H$3:$L$156,3,FALSE),0)</f>
        <v>0</v>
      </c>
      <c r="G136" s="77">
        <f>IFERROR(VLOOKUP(B136,'[1]NUM8.2'!$H$3:$L$156,4,FALSE),0)</f>
        <v>1</v>
      </c>
      <c r="H136" s="77"/>
      <c r="I136" s="77"/>
      <c r="J136" s="77"/>
      <c r="K136" s="77"/>
      <c r="L136" s="77"/>
      <c r="M136" s="77"/>
      <c r="N136" s="77"/>
      <c r="O136" s="77"/>
      <c r="P136" s="77"/>
      <c r="Q136" s="4">
        <f t="shared" si="149"/>
        <v>1</v>
      </c>
      <c r="S136" s="12">
        <f>IFERROR(VLOOKUP(B136,'[2]DEN8.2'!$H$3:$K$162,3,FALSE),0)</f>
        <v>16</v>
      </c>
      <c r="T136" s="42">
        <f t="shared" si="150"/>
        <v>16</v>
      </c>
      <c r="U136" s="4"/>
      <c r="V136" s="51">
        <f t="shared" si="151"/>
        <v>0</v>
      </c>
      <c r="W136" s="51">
        <f t="shared" si="152"/>
        <v>0</v>
      </c>
      <c r="X136" s="4"/>
      <c r="Y136" s="3"/>
      <c r="Z136" s="77">
        <f>IFERROR(VLOOKUP(B136,'[1]ACT NUM8.2'!$H$3:$L$128,2,FALSE),0)</f>
        <v>0</v>
      </c>
      <c r="AA136" s="77">
        <f>IFERROR(VLOOKUP(B136,'[1]ACT NUM8.2'!$H$3:$L$128,3,FALSE),0)</f>
        <v>0</v>
      </c>
      <c r="AB136" s="77">
        <f>IFERROR(VLOOKUP(B136,'[1]ACT NUM8.2'!$H$3:$L$128,4,FALSE),0)</f>
        <v>0</v>
      </c>
      <c r="AC136" s="77"/>
      <c r="AD136" s="77"/>
      <c r="AE136" s="77"/>
      <c r="AF136" s="77"/>
      <c r="AG136" s="77"/>
      <c r="AH136" s="77"/>
      <c r="AI136" s="77"/>
      <c r="AJ136" s="77"/>
      <c r="AK136" s="77"/>
      <c r="AL136" s="4">
        <f t="shared" si="82"/>
        <v>0</v>
      </c>
      <c r="AM136" s="77">
        <f>IFERROR(VLOOKUP(B136,'[1]ACT NUM8.2'!$AA$3:$AE$86,2,FALSE),0)</f>
        <v>0</v>
      </c>
      <c r="AN136" s="77">
        <f>IFERROR(VLOOKUP(B136,'[1]ACT NUM8.2'!$AA$3:$AE$86,3,FALSE),0)</f>
        <v>0</v>
      </c>
      <c r="AO136" s="77">
        <f>IFERROR(VLOOKUP(B136,'[1]ACT NUM8.2'!$AA$3:$AE$86,4,FALSE),0)</f>
        <v>0</v>
      </c>
      <c r="AP136" s="77"/>
      <c r="AQ136" s="77"/>
      <c r="AR136" s="77"/>
      <c r="AS136" s="77"/>
      <c r="AT136" s="77"/>
      <c r="AU136" s="77"/>
      <c r="AV136" s="77"/>
      <c r="AW136" s="77"/>
      <c r="AX136" s="77"/>
      <c r="AY136" s="4">
        <f t="shared" si="83"/>
        <v>0</v>
      </c>
    </row>
    <row r="137" spans="1:51" ht="15" thickBot="1" x14ac:dyDescent="0.25">
      <c r="A137" s="75" t="s">
        <v>159</v>
      </c>
      <c r="B137" s="112" t="s">
        <v>158</v>
      </c>
      <c r="C137" s="53"/>
      <c r="D137" s="53"/>
      <c r="E137" s="77">
        <f>IFERROR(VLOOKUP(B137,'[1]NUM8.2'!$H$3:$L$156,2,FALSE),0)</f>
        <v>0</v>
      </c>
      <c r="F137" s="77">
        <f>IFERROR(VLOOKUP(B137,'[1]NUM8.2'!$H$3:$L$156,3,FALSE),0)</f>
        <v>1</v>
      </c>
      <c r="G137" s="77">
        <f>IFERROR(VLOOKUP(B137,'[1]NUM8.2'!$H$3:$L$156,4,FALSE),0)</f>
        <v>0</v>
      </c>
      <c r="H137" s="77"/>
      <c r="I137" s="77"/>
      <c r="J137" s="77"/>
      <c r="K137" s="77"/>
      <c r="L137" s="77"/>
      <c r="M137" s="77"/>
      <c r="N137" s="77"/>
      <c r="O137" s="77"/>
      <c r="P137" s="77"/>
      <c r="Q137" s="4">
        <f t="shared" si="149"/>
        <v>1</v>
      </c>
      <c r="S137" s="12">
        <f>IFERROR(VLOOKUP(B137,'[2]DEN8.2'!$H$3:$K$162,3,FALSE),0)</f>
        <v>20</v>
      </c>
      <c r="T137" s="42">
        <f t="shared" si="150"/>
        <v>20</v>
      </c>
      <c r="U137" s="4"/>
      <c r="V137" s="51">
        <f t="shared" si="151"/>
        <v>0</v>
      </c>
      <c r="W137" s="51">
        <f t="shared" si="152"/>
        <v>0</v>
      </c>
      <c r="X137" s="4"/>
      <c r="Y137" s="3"/>
      <c r="Z137" s="77">
        <f>IFERROR(VLOOKUP(B137,'[1]ACT NUM8.2'!$H$3:$L$128,2,FALSE),0)</f>
        <v>0</v>
      </c>
      <c r="AA137" s="77">
        <f>IFERROR(VLOOKUP(B137,'[1]ACT NUM8.2'!$H$3:$L$128,3,FALSE),0)</f>
        <v>0</v>
      </c>
      <c r="AB137" s="77">
        <f>IFERROR(VLOOKUP(B137,'[1]ACT NUM8.2'!$H$3:$L$128,4,FALSE),0)</f>
        <v>0</v>
      </c>
      <c r="AC137" s="77"/>
      <c r="AD137" s="77"/>
      <c r="AE137" s="77"/>
      <c r="AF137" s="77"/>
      <c r="AG137" s="77"/>
      <c r="AH137" s="77"/>
      <c r="AI137" s="77"/>
      <c r="AJ137" s="77"/>
      <c r="AK137" s="77"/>
      <c r="AL137" s="4">
        <f t="shared" si="82"/>
        <v>0</v>
      </c>
      <c r="AM137" s="77">
        <f>IFERROR(VLOOKUP(B137,'[1]ACT NUM8.2'!$AA$3:$AE$86,2,FALSE),0)</f>
        <v>0</v>
      </c>
      <c r="AN137" s="77">
        <f>IFERROR(VLOOKUP(B137,'[1]ACT NUM8.2'!$AA$3:$AE$86,3,FALSE),0)</f>
        <v>0</v>
      </c>
      <c r="AO137" s="77">
        <f>IFERROR(VLOOKUP(B137,'[1]ACT NUM8.2'!$AA$3:$AE$86,4,FALSE),0)</f>
        <v>0</v>
      </c>
      <c r="AP137" s="77"/>
      <c r="AQ137" s="77"/>
      <c r="AR137" s="77"/>
      <c r="AS137" s="77"/>
      <c r="AT137" s="77"/>
      <c r="AU137" s="77"/>
      <c r="AV137" s="77"/>
      <c r="AW137" s="77"/>
      <c r="AX137" s="77"/>
      <c r="AY137" s="4">
        <f t="shared" si="83"/>
        <v>0</v>
      </c>
    </row>
    <row r="138" spans="1:51" s="54" customFormat="1" ht="15" thickBot="1" x14ac:dyDescent="0.25">
      <c r="A138" s="308" t="s">
        <v>181</v>
      </c>
      <c r="B138" s="309"/>
      <c r="C138" s="181">
        <f>+D138/Metas!M12</f>
        <v>0.17568797815080417</v>
      </c>
      <c r="D138" s="14">
        <f>+Q138/R138</f>
        <v>4.3307086614173228E-2</v>
      </c>
      <c r="E138" s="9">
        <f t="shared" ref="E138:H138" si="153">SUM(E125:E137)</f>
        <v>27</v>
      </c>
      <c r="F138" s="9">
        <f t="shared" si="153"/>
        <v>27</v>
      </c>
      <c r="G138" s="9">
        <f t="shared" si="153"/>
        <v>56</v>
      </c>
      <c r="H138" s="9">
        <f t="shared" si="153"/>
        <v>0</v>
      </c>
      <c r="I138" s="9">
        <f t="shared" ref="I138:J138" si="154">SUM(I125:I137)</f>
        <v>0</v>
      </c>
      <c r="J138" s="9">
        <f t="shared" si="154"/>
        <v>0</v>
      </c>
      <c r="K138" s="9">
        <f t="shared" ref="K138:L138" si="155">SUM(K125:K137)</f>
        <v>0</v>
      </c>
      <c r="L138" s="9">
        <f t="shared" si="155"/>
        <v>0</v>
      </c>
      <c r="M138" s="9">
        <f t="shared" ref="M138:N138" si="156">SUM(M125:M137)</f>
        <v>0</v>
      </c>
      <c r="N138" s="9">
        <f t="shared" si="156"/>
        <v>0</v>
      </c>
      <c r="O138" s="9">
        <f t="shared" ref="O138:P138" si="157">SUM(O125:O137)</f>
        <v>0</v>
      </c>
      <c r="P138" s="9">
        <f t="shared" si="157"/>
        <v>0</v>
      </c>
      <c r="Q138" s="9">
        <f>SUM(Q125:Q137)</f>
        <v>110</v>
      </c>
      <c r="R138" s="10">
        <f>+Y138-S138</f>
        <v>2540</v>
      </c>
      <c r="S138" s="9">
        <f t="shared" ref="S138:W138" si="158">SUM(S125:S137)</f>
        <v>1381</v>
      </c>
      <c r="T138" s="9">
        <f t="shared" si="158"/>
        <v>1387</v>
      </c>
      <c r="U138" s="9">
        <f t="shared" si="158"/>
        <v>0</v>
      </c>
      <c r="V138" s="8">
        <f t="shared" si="158"/>
        <v>0</v>
      </c>
      <c r="W138" s="8">
        <f t="shared" si="158"/>
        <v>0</v>
      </c>
      <c r="X138" s="9">
        <f t="shared" ref="X138" si="159">SUM(X125:X137)</f>
        <v>0</v>
      </c>
      <c r="Y138" s="11">
        <v>3921</v>
      </c>
      <c r="Z138" s="8">
        <f>SUM(Z125:Z137)</f>
        <v>5</v>
      </c>
      <c r="AA138" s="8">
        <f t="shared" ref="AA138:AF138" si="160">SUM(AA125:AA137)</f>
        <v>5</v>
      </c>
      <c r="AB138" s="8">
        <f t="shared" si="160"/>
        <v>7</v>
      </c>
      <c r="AC138" s="8">
        <f t="shared" si="160"/>
        <v>0</v>
      </c>
      <c r="AD138" s="8">
        <f t="shared" ref="AD138" si="161">SUM(AD125:AD137)</f>
        <v>0</v>
      </c>
      <c r="AE138" s="8">
        <f t="shared" si="160"/>
        <v>0</v>
      </c>
      <c r="AF138" s="8">
        <f t="shared" si="160"/>
        <v>0</v>
      </c>
      <c r="AG138" s="8">
        <f t="shared" ref="AG138:AH138" si="162">SUM(AG125:AG137)</f>
        <v>0</v>
      </c>
      <c r="AH138" s="8">
        <f t="shared" si="162"/>
        <v>0</v>
      </c>
      <c r="AI138" s="8">
        <f t="shared" ref="AI138:AK138" si="163">SUM(AI125:AI137)</f>
        <v>0</v>
      </c>
      <c r="AJ138" s="8">
        <f t="shared" si="163"/>
        <v>0</v>
      </c>
      <c r="AK138" s="8">
        <f t="shared" si="163"/>
        <v>0</v>
      </c>
      <c r="AL138" s="8">
        <f t="shared" si="82"/>
        <v>17</v>
      </c>
      <c r="AM138" s="8">
        <f t="shared" ref="AM138:AS138" si="164">SUM(AM125:AM137)</f>
        <v>5</v>
      </c>
      <c r="AN138" s="8">
        <f t="shared" si="164"/>
        <v>2</v>
      </c>
      <c r="AO138" s="8">
        <f t="shared" si="164"/>
        <v>4</v>
      </c>
      <c r="AP138" s="8">
        <f t="shared" si="164"/>
        <v>0</v>
      </c>
      <c r="AQ138" s="8">
        <f t="shared" ref="AQ138" si="165">SUM(AQ125:AQ137)</f>
        <v>0</v>
      </c>
      <c r="AR138" s="8">
        <f t="shared" si="164"/>
        <v>0</v>
      </c>
      <c r="AS138" s="8">
        <f t="shared" si="164"/>
        <v>0</v>
      </c>
      <c r="AT138" s="8">
        <f t="shared" ref="AT138:AU138" si="166">SUM(AT125:AT137)</f>
        <v>0</v>
      </c>
      <c r="AU138" s="8">
        <f t="shared" si="166"/>
        <v>0</v>
      </c>
      <c r="AV138" s="8">
        <f t="shared" ref="AV138:AX138" si="167">SUM(AV125:AV137)</f>
        <v>0</v>
      </c>
      <c r="AW138" s="8">
        <f t="shared" si="167"/>
        <v>0</v>
      </c>
      <c r="AX138" s="8">
        <f t="shared" si="167"/>
        <v>0</v>
      </c>
      <c r="AY138" s="8">
        <f t="shared" si="83"/>
        <v>11</v>
      </c>
    </row>
    <row r="139" spans="1:51" ht="15" thickBot="1" x14ac:dyDescent="0.25">
      <c r="A139" s="75" t="s">
        <v>164</v>
      </c>
      <c r="B139" s="112" t="s">
        <v>160</v>
      </c>
      <c r="C139" s="53"/>
      <c r="D139" s="53"/>
      <c r="E139" s="77">
        <f>IFERROR(VLOOKUP(B139,'[1]NUM8.2'!$H$3:$L$156,2,FALSE),0)</f>
        <v>1</v>
      </c>
      <c r="F139" s="77">
        <f>IFERROR(VLOOKUP(B139,'[1]NUM8.2'!$H$3:$L$156,3,FALSE),0)</f>
        <v>16</v>
      </c>
      <c r="G139" s="77">
        <f>IFERROR(VLOOKUP(B139,'[1]NUM8.2'!$H$3:$L$156,4,FALSE),0)</f>
        <v>1</v>
      </c>
      <c r="H139" s="77"/>
      <c r="I139" s="77"/>
      <c r="J139" s="77"/>
      <c r="K139" s="77"/>
      <c r="L139" s="77"/>
      <c r="M139" s="77"/>
      <c r="N139" s="77"/>
      <c r="O139" s="77"/>
      <c r="P139" s="77"/>
      <c r="Q139" s="4">
        <f t="shared" ref="Q139:Q150" si="168">SUM(E139:P139)</f>
        <v>18</v>
      </c>
      <c r="S139" s="12">
        <f>IFERROR(VLOOKUP(B139,'[2]DEN8.2'!$H$3:$K$162,3,FALSE),0)</f>
        <v>484</v>
      </c>
      <c r="T139" s="42">
        <f t="shared" ref="T139:T142" si="169">+S139+(Z139+AA139+AB139+AC139)-(AM139+AN139+AO139+AP139)</f>
        <v>495</v>
      </c>
      <c r="U139" s="4"/>
      <c r="V139" s="51">
        <f>+U139+(AF139)-(AS139)</f>
        <v>0</v>
      </c>
      <c r="W139" s="51">
        <f t="shared" ref="W139:W142" si="170">+U139+(AF139+AG139+AH139+AI139)-(AS139+AT139+AU139+AV139)</f>
        <v>0</v>
      </c>
      <c r="X139" s="4"/>
      <c r="Y139" s="3"/>
      <c r="Z139" s="77">
        <f>IFERROR(VLOOKUP(B139,'[1]ACT NUM8.2'!$H$3:$L$128,2,FALSE),0)</f>
        <v>4</v>
      </c>
      <c r="AA139" s="77">
        <f>IFERROR(VLOOKUP(B139,'[1]ACT NUM8.2'!$H$3:$L$128,3,FALSE),0)</f>
        <v>6</v>
      </c>
      <c r="AB139" s="77">
        <f>IFERROR(VLOOKUP(B139,'[1]ACT NUM8.2'!$H$3:$L$128,4,FALSE),0)</f>
        <v>1</v>
      </c>
      <c r="AC139" s="77"/>
      <c r="AD139" s="77"/>
      <c r="AE139" s="77"/>
      <c r="AF139" s="77"/>
      <c r="AG139" s="77"/>
      <c r="AH139" s="77"/>
      <c r="AI139" s="77"/>
      <c r="AJ139" s="77"/>
      <c r="AK139" s="77"/>
      <c r="AL139" s="4">
        <f t="shared" si="82"/>
        <v>11</v>
      </c>
      <c r="AM139" s="77">
        <f>IFERROR(VLOOKUP(B139,'[1]ACT NUM8.2'!$AA$3:$AE$86,2,FALSE),0)</f>
        <v>0</v>
      </c>
      <c r="AN139" s="77">
        <f>IFERROR(VLOOKUP(B139,'[1]ACT NUM8.2'!$AA$3:$AE$86,3,FALSE),0)</f>
        <v>0</v>
      </c>
      <c r="AO139" s="77">
        <f>IFERROR(VLOOKUP(B139,'[1]ACT NUM8.2'!$AA$3:$AE$86,4,FALSE),0)</f>
        <v>0</v>
      </c>
      <c r="AP139" s="77"/>
      <c r="AQ139" s="77"/>
      <c r="AR139" s="77"/>
      <c r="AS139" s="77"/>
      <c r="AT139" s="77"/>
      <c r="AU139" s="77"/>
      <c r="AV139" s="77"/>
      <c r="AW139" s="77"/>
      <c r="AX139" s="77"/>
      <c r="AY139" s="4">
        <f t="shared" si="83"/>
        <v>0</v>
      </c>
    </row>
    <row r="140" spans="1:51" ht="15" thickBot="1" x14ac:dyDescent="0.25">
      <c r="A140" s="75" t="s">
        <v>164</v>
      </c>
      <c r="B140" s="112" t="s">
        <v>161</v>
      </c>
      <c r="C140" s="53"/>
      <c r="D140" s="53"/>
      <c r="E140" s="77">
        <f>IFERROR(VLOOKUP(B140,'[1]NUM8.2'!$H$3:$L$156,2,FALSE),0)</f>
        <v>0</v>
      </c>
      <c r="F140" s="77">
        <f>IFERROR(VLOOKUP(B140,'[1]NUM8.2'!$H$3:$L$156,3,FALSE),0)</f>
        <v>0</v>
      </c>
      <c r="G140" s="77">
        <f>IFERROR(VLOOKUP(B140,'[1]NUM8.2'!$H$3:$L$156,4,FALSE),0)</f>
        <v>0</v>
      </c>
      <c r="H140" s="77"/>
      <c r="I140" s="77"/>
      <c r="J140" s="77"/>
      <c r="K140" s="77"/>
      <c r="L140" s="77"/>
      <c r="M140" s="77"/>
      <c r="N140" s="77"/>
      <c r="O140" s="77"/>
      <c r="P140" s="77"/>
      <c r="Q140" s="4">
        <f t="shared" si="168"/>
        <v>0</v>
      </c>
      <c r="S140" s="44">
        <f>IFERROR(VLOOKUP(B140,'[2]DEN8.2'!$H$3:$K$162,3,FALSE),0)</f>
        <v>83</v>
      </c>
      <c r="T140" s="42">
        <f t="shared" si="169"/>
        <v>84</v>
      </c>
      <c r="U140" s="4"/>
      <c r="V140" s="51">
        <f>+U140+(AF140)-(AS140)</f>
        <v>0</v>
      </c>
      <c r="W140" s="51">
        <f t="shared" si="170"/>
        <v>0</v>
      </c>
      <c r="X140" s="4"/>
      <c r="Y140" s="3"/>
      <c r="Z140" s="77">
        <f>IFERROR(VLOOKUP(B140,'[1]ACT NUM8.2'!$H$3:$L$128,2,FALSE),0)</f>
        <v>0</v>
      </c>
      <c r="AA140" s="77">
        <f>IFERROR(VLOOKUP(B140,'[1]ACT NUM8.2'!$H$3:$L$128,3,FALSE),0)</f>
        <v>0</v>
      </c>
      <c r="AB140" s="77">
        <f>IFERROR(VLOOKUP(B140,'[1]ACT NUM8.2'!$H$3:$L$128,4,FALSE),0)</f>
        <v>1</v>
      </c>
      <c r="AC140" s="77"/>
      <c r="AD140" s="77"/>
      <c r="AE140" s="77"/>
      <c r="AF140" s="77"/>
      <c r="AG140" s="77"/>
      <c r="AH140" s="77"/>
      <c r="AI140" s="77"/>
      <c r="AJ140" s="77"/>
      <c r="AK140" s="77"/>
      <c r="AL140" s="4">
        <f t="shared" si="82"/>
        <v>1</v>
      </c>
      <c r="AM140" s="77">
        <f>IFERROR(VLOOKUP(B140,'[1]ACT NUM8.2'!$AA$3:$AE$86,2,FALSE),0)</f>
        <v>0</v>
      </c>
      <c r="AN140" s="77">
        <f>IFERROR(VLOOKUP(B140,'[1]ACT NUM8.2'!$AA$3:$AE$86,3,FALSE),0)</f>
        <v>0</v>
      </c>
      <c r="AO140" s="77">
        <f>IFERROR(VLOOKUP(B140,'[1]ACT NUM8.2'!$AA$3:$AE$86,4,FALSE),0)</f>
        <v>0</v>
      </c>
      <c r="AP140" s="77"/>
      <c r="AQ140" s="77"/>
      <c r="AR140" s="77"/>
      <c r="AS140" s="77"/>
      <c r="AT140" s="77"/>
      <c r="AU140" s="77"/>
      <c r="AV140" s="77"/>
      <c r="AW140" s="77"/>
      <c r="AX140" s="77"/>
      <c r="AY140" s="4">
        <f t="shared" si="83"/>
        <v>0</v>
      </c>
    </row>
    <row r="141" spans="1:51" ht="15" thickBot="1" x14ac:dyDescent="0.25">
      <c r="A141" s="75" t="s">
        <v>164</v>
      </c>
      <c r="B141" s="112" t="s">
        <v>162</v>
      </c>
      <c r="C141" s="53"/>
      <c r="D141" s="53"/>
      <c r="E141" s="77">
        <f>IFERROR(VLOOKUP(B141,'[1]NUM8.2'!$H$3:$L$156,2,FALSE),0)</f>
        <v>0</v>
      </c>
      <c r="F141" s="77">
        <f>IFERROR(VLOOKUP(B141,'[1]NUM8.2'!$H$3:$L$156,3,FALSE),0)</f>
        <v>0</v>
      </c>
      <c r="G141" s="77">
        <f>IFERROR(VLOOKUP(B141,'[1]NUM8.2'!$H$3:$L$156,4,FALSE),0)</f>
        <v>0</v>
      </c>
      <c r="H141" s="77"/>
      <c r="I141" s="77"/>
      <c r="J141" s="77"/>
      <c r="K141" s="77"/>
      <c r="L141" s="77"/>
      <c r="M141" s="77"/>
      <c r="N141" s="77"/>
      <c r="O141" s="77"/>
      <c r="P141" s="77"/>
      <c r="Q141" s="4">
        <f t="shared" si="168"/>
        <v>0</v>
      </c>
      <c r="S141" s="44">
        <f>IFERROR(VLOOKUP(B141,'[2]DEN8.2'!$H$3:$K$162,3,FALSE),0)</f>
        <v>9</v>
      </c>
      <c r="T141" s="42">
        <f t="shared" si="169"/>
        <v>10</v>
      </c>
      <c r="U141" s="4"/>
      <c r="V141" s="51">
        <f>+U141+(AF141)-(AS141)</f>
        <v>0</v>
      </c>
      <c r="W141" s="51">
        <f t="shared" si="170"/>
        <v>0</v>
      </c>
      <c r="X141" s="4"/>
      <c r="Y141" s="3"/>
      <c r="Z141" s="77">
        <f>IFERROR(VLOOKUP(B141,'[1]ACT NUM8.2'!$H$3:$L$128,2,FALSE),0)</f>
        <v>0</v>
      </c>
      <c r="AA141" s="77">
        <f>IFERROR(VLOOKUP(B141,'[1]ACT NUM8.2'!$H$3:$L$128,3,FALSE),0)</f>
        <v>1</v>
      </c>
      <c r="AB141" s="77">
        <f>IFERROR(VLOOKUP(B141,'[1]ACT NUM8.2'!$H$3:$L$128,4,FALSE),0)</f>
        <v>0</v>
      </c>
      <c r="AC141" s="77"/>
      <c r="AD141" s="77"/>
      <c r="AE141" s="77"/>
      <c r="AF141" s="77"/>
      <c r="AG141" s="77"/>
      <c r="AH141" s="77"/>
      <c r="AI141" s="77"/>
      <c r="AJ141" s="77"/>
      <c r="AK141" s="77"/>
      <c r="AL141" s="4">
        <f t="shared" si="82"/>
        <v>1</v>
      </c>
      <c r="AM141" s="77">
        <f>IFERROR(VLOOKUP(B141,'[1]ACT NUM8.2'!$AA$3:$AE$86,2,FALSE),0)</f>
        <v>0</v>
      </c>
      <c r="AN141" s="77">
        <f>IFERROR(VLOOKUP(B141,'[1]ACT NUM8.2'!$AA$3:$AE$86,3,FALSE),0)</f>
        <v>0</v>
      </c>
      <c r="AO141" s="77">
        <f>IFERROR(VLOOKUP(B141,'[1]ACT NUM8.2'!$AA$3:$AE$86,4,FALSE),0)</f>
        <v>0</v>
      </c>
      <c r="AP141" s="77"/>
      <c r="AQ141" s="77"/>
      <c r="AR141" s="77"/>
      <c r="AS141" s="77"/>
      <c r="AT141" s="77"/>
      <c r="AU141" s="77"/>
      <c r="AV141" s="77"/>
      <c r="AW141" s="77"/>
      <c r="AX141" s="77"/>
      <c r="AY141" s="4">
        <f t="shared" si="83"/>
        <v>0</v>
      </c>
    </row>
    <row r="142" spans="1:51" ht="15" thickBot="1" x14ac:dyDescent="0.25">
      <c r="A142" s="75" t="s">
        <v>164</v>
      </c>
      <c r="B142" s="112" t="s">
        <v>163</v>
      </c>
      <c r="C142" s="53"/>
      <c r="D142" s="53"/>
      <c r="E142" s="77">
        <f>IFERROR(VLOOKUP(B142,'[1]NUM8.2'!$H$3:$L$156,2,FALSE),0)</f>
        <v>0</v>
      </c>
      <c r="F142" s="77">
        <f>IFERROR(VLOOKUP(B142,'[1]NUM8.2'!$H$3:$L$156,3,FALSE),0)</f>
        <v>0</v>
      </c>
      <c r="G142" s="77">
        <f>IFERROR(VLOOKUP(B142,'[1]NUM8.2'!$H$3:$L$156,4,FALSE),0)</f>
        <v>0</v>
      </c>
      <c r="H142" s="77"/>
      <c r="I142" s="77"/>
      <c r="J142" s="77"/>
      <c r="K142" s="77"/>
      <c r="L142" s="77"/>
      <c r="M142" s="77"/>
      <c r="N142" s="77"/>
      <c r="O142" s="77"/>
      <c r="P142" s="77"/>
      <c r="Q142" s="4">
        <f t="shared" si="168"/>
        <v>0</v>
      </c>
      <c r="S142" s="44">
        <f>IFERROR(VLOOKUP(B142,'[2]DEN8.2'!$H$3:$K$162,3,FALSE),0)</f>
        <v>12</v>
      </c>
      <c r="T142" s="42">
        <f t="shared" si="169"/>
        <v>13</v>
      </c>
      <c r="U142" s="4"/>
      <c r="V142" s="51">
        <f>+U142+(AF142)-(AS142)</f>
        <v>0</v>
      </c>
      <c r="W142" s="51">
        <f t="shared" si="170"/>
        <v>0</v>
      </c>
      <c r="X142" s="4"/>
      <c r="Y142" s="3"/>
      <c r="Z142" s="77">
        <f>IFERROR(VLOOKUP(B142,'[1]ACT NUM8.2'!$H$3:$L$128,2,FALSE),0)</f>
        <v>0</v>
      </c>
      <c r="AA142" s="77">
        <f>IFERROR(VLOOKUP(B142,'[1]ACT NUM8.2'!$H$3:$L$128,3,FALSE),0)</f>
        <v>0</v>
      </c>
      <c r="AB142" s="77">
        <f>IFERROR(VLOOKUP(B142,'[1]ACT NUM8.2'!$H$3:$L$128,4,FALSE),0)</f>
        <v>1</v>
      </c>
      <c r="AC142" s="77"/>
      <c r="AD142" s="77"/>
      <c r="AE142" s="77"/>
      <c r="AF142" s="77"/>
      <c r="AG142" s="77"/>
      <c r="AH142" s="77"/>
      <c r="AI142" s="77"/>
      <c r="AJ142" s="77"/>
      <c r="AK142" s="77"/>
      <c r="AL142" s="4">
        <f t="shared" si="82"/>
        <v>1</v>
      </c>
      <c r="AM142" s="77">
        <f>IFERROR(VLOOKUP(B142,'[1]ACT NUM8.2'!$AA$3:$AE$86,2,FALSE),0)</f>
        <v>0</v>
      </c>
      <c r="AN142" s="77">
        <f>IFERROR(VLOOKUP(B142,'[1]ACT NUM8.2'!$AA$3:$AE$86,3,FALSE),0)</f>
        <v>0</v>
      </c>
      <c r="AO142" s="77">
        <f>IFERROR(VLOOKUP(B142,'[1]ACT NUM8.2'!$AA$3:$AE$86,4,FALSE),0)</f>
        <v>0</v>
      </c>
      <c r="AP142" s="77"/>
      <c r="AQ142" s="77"/>
      <c r="AR142" s="77"/>
      <c r="AS142" s="77"/>
      <c r="AT142" s="77"/>
      <c r="AU142" s="77"/>
      <c r="AV142" s="77"/>
      <c r="AW142" s="77"/>
      <c r="AX142" s="77"/>
      <c r="AY142" s="4">
        <f t="shared" si="83"/>
        <v>0</v>
      </c>
    </row>
    <row r="143" spans="1:51" s="54" customFormat="1" ht="20.25" customHeight="1" thickBot="1" x14ac:dyDescent="0.25">
      <c r="A143" s="308" t="s">
        <v>182</v>
      </c>
      <c r="B143" s="309"/>
      <c r="C143" s="181">
        <f>+D143/Metas!M14</f>
        <v>8.7809846801087291E-2</v>
      </c>
      <c r="D143" s="14">
        <f>+Q143/R143</f>
        <v>2.258469259723965E-2</v>
      </c>
      <c r="E143" s="9">
        <f t="shared" ref="E143:H143" si="171">SUM(E139:E142)</f>
        <v>1</v>
      </c>
      <c r="F143" s="9">
        <f t="shared" si="171"/>
        <v>16</v>
      </c>
      <c r="G143" s="9">
        <f t="shared" si="171"/>
        <v>1</v>
      </c>
      <c r="H143" s="9">
        <f t="shared" si="171"/>
        <v>0</v>
      </c>
      <c r="I143" s="9">
        <f t="shared" ref="I143:J143" si="172">SUM(I139:I142)</f>
        <v>0</v>
      </c>
      <c r="J143" s="9">
        <f t="shared" si="172"/>
        <v>0</v>
      </c>
      <c r="K143" s="9">
        <f t="shared" ref="K143:L143" si="173">SUM(K139:K142)</f>
        <v>0</v>
      </c>
      <c r="L143" s="9">
        <f t="shared" si="173"/>
        <v>0</v>
      </c>
      <c r="M143" s="9">
        <f t="shared" ref="M143:N143" si="174">SUM(M139:M142)</f>
        <v>0</v>
      </c>
      <c r="N143" s="9">
        <f t="shared" si="174"/>
        <v>0</v>
      </c>
      <c r="O143" s="9">
        <f t="shared" ref="O143:P143" si="175">SUM(O139:O142)</f>
        <v>0</v>
      </c>
      <c r="P143" s="9">
        <f t="shared" si="175"/>
        <v>0</v>
      </c>
      <c r="Q143" s="9">
        <f>SUM(Q139:Q142)</f>
        <v>18</v>
      </c>
      <c r="R143" s="10">
        <f>+Y143-S143</f>
        <v>797</v>
      </c>
      <c r="S143" s="9">
        <f t="shared" ref="S143:W143" si="176">SUM(S139:S142)</f>
        <v>588</v>
      </c>
      <c r="T143" s="9">
        <f t="shared" si="176"/>
        <v>602</v>
      </c>
      <c r="U143" s="9">
        <f t="shared" si="176"/>
        <v>0</v>
      </c>
      <c r="V143" s="8">
        <f t="shared" si="176"/>
        <v>0</v>
      </c>
      <c r="W143" s="8">
        <f t="shared" si="176"/>
        <v>0</v>
      </c>
      <c r="X143" s="9">
        <f t="shared" ref="X143" si="177">SUM(X139:X142)</f>
        <v>0</v>
      </c>
      <c r="Y143" s="11">
        <v>1385</v>
      </c>
      <c r="Z143" s="39">
        <f>SUM(Z139:Z142)</f>
        <v>4</v>
      </c>
      <c r="AA143" s="39">
        <f t="shared" ref="AA143:AF143" si="178">SUM(AA139:AA142)</f>
        <v>7</v>
      </c>
      <c r="AB143" s="39">
        <f t="shared" si="178"/>
        <v>3</v>
      </c>
      <c r="AC143" s="39">
        <f t="shared" si="178"/>
        <v>0</v>
      </c>
      <c r="AD143" s="39">
        <f t="shared" ref="AD143" si="179">SUM(AD139:AD142)</f>
        <v>0</v>
      </c>
      <c r="AE143" s="39">
        <f t="shared" si="178"/>
        <v>0</v>
      </c>
      <c r="AF143" s="39">
        <f t="shared" si="178"/>
        <v>0</v>
      </c>
      <c r="AG143" s="39">
        <f t="shared" ref="AG143:AH143" si="180">SUM(AG139:AG142)</f>
        <v>0</v>
      </c>
      <c r="AH143" s="39">
        <f t="shared" si="180"/>
        <v>0</v>
      </c>
      <c r="AI143" s="39">
        <f t="shared" ref="AI143:AK143" si="181">SUM(AI139:AI142)</f>
        <v>0</v>
      </c>
      <c r="AJ143" s="39">
        <f t="shared" si="181"/>
        <v>0</v>
      </c>
      <c r="AK143" s="39">
        <f t="shared" si="181"/>
        <v>0</v>
      </c>
      <c r="AL143" s="8">
        <f t="shared" si="82"/>
        <v>14</v>
      </c>
      <c r="AM143" s="39">
        <f t="shared" ref="AM143:AS143" si="182">SUM(AM139:AM142)</f>
        <v>0</v>
      </c>
      <c r="AN143" s="39">
        <f t="shared" si="182"/>
        <v>0</v>
      </c>
      <c r="AO143" s="39">
        <f t="shared" si="182"/>
        <v>0</v>
      </c>
      <c r="AP143" s="39">
        <f t="shared" si="182"/>
        <v>0</v>
      </c>
      <c r="AQ143" s="39">
        <f t="shared" ref="AQ143" si="183">SUM(AQ139:AQ142)</f>
        <v>0</v>
      </c>
      <c r="AR143" s="39">
        <f t="shared" si="182"/>
        <v>0</v>
      </c>
      <c r="AS143" s="39">
        <f t="shared" si="182"/>
        <v>0</v>
      </c>
      <c r="AT143" s="39">
        <f t="shared" ref="AT143:AU143" si="184">SUM(AT139:AT142)</f>
        <v>0</v>
      </c>
      <c r="AU143" s="39">
        <f t="shared" si="184"/>
        <v>0</v>
      </c>
      <c r="AV143" s="39">
        <f t="shared" ref="AV143:AX143" si="185">SUM(AV139:AV142)</f>
        <v>0</v>
      </c>
      <c r="AW143" s="39">
        <f t="shared" si="185"/>
        <v>0</v>
      </c>
      <c r="AX143" s="39">
        <f t="shared" si="185"/>
        <v>0</v>
      </c>
      <c r="AY143" s="8">
        <f t="shared" si="83"/>
        <v>0</v>
      </c>
    </row>
    <row r="144" spans="1:51" ht="15" thickBot="1" x14ac:dyDescent="0.25">
      <c r="A144" s="75" t="s">
        <v>172</v>
      </c>
      <c r="B144" s="112" t="s">
        <v>165</v>
      </c>
      <c r="C144" s="53"/>
      <c r="D144" s="53"/>
      <c r="E144" s="77">
        <f>IFERROR(VLOOKUP(B144,'[1]NUM8.2'!$H$3:$L$156,2,FALSE),0)</f>
        <v>2</v>
      </c>
      <c r="F144" s="77">
        <f>IFERROR(VLOOKUP(B144,'[1]NUM8.2'!$H$3:$L$156,3,FALSE),0)</f>
        <v>0</v>
      </c>
      <c r="G144" s="77">
        <f>IFERROR(VLOOKUP(B144,'[1]NUM8.2'!$H$3:$L$156,4,FALSE),0)</f>
        <v>0</v>
      </c>
      <c r="H144" s="77"/>
      <c r="I144" s="77"/>
      <c r="J144" s="77"/>
      <c r="K144" s="77"/>
      <c r="L144" s="77"/>
      <c r="M144" s="77"/>
      <c r="N144" s="77"/>
      <c r="O144" s="77"/>
      <c r="P144" s="77"/>
      <c r="Q144" s="4">
        <f t="shared" si="168"/>
        <v>2</v>
      </c>
      <c r="S144" s="44">
        <f>IFERROR(VLOOKUP(B144,'[2]DEN8.2'!$H$3:$K$162,3,FALSE),0)</f>
        <v>111</v>
      </c>
      <c r="T144" s="42">
        <f t="shared" ref="T144:T150" si="186">+S144+(Z144+AA144+AB144+AC144)-(AM144+AN144+AO144+AP144)</f>
        <v>114</v>
      </c>
      <c r="U144" s="4"/>
      <c r="V144" s="51">
        <f t="shared" ref="V144:V150" si="187">+U144+(AF144)-(AS144)</f>
        <v>0</v>
      </c>
      <c r="W144" s="51">
        <f t="shared" ref="W144:W150" si="188">+U144+(AF144+AG144+AH144+AI144)-(AS144+AT144+AU144+AV144)</f>
        <v>0</v>
      </c>
      <c r="X144" s="4"/>
      <c r="Y144" s="3"/>
      <c r="Z144" s="77">
        <f>IFERROR(VLOOKUP(B144,'[1]ACT NUM8.2'!$H$3:$L$128,2,FALSE),0)</f>
        <v>2</v>
      </c>
      <c r="AA144" s="77">
        <f>IFERROR(VLOOKUP(B144,'[1]ACT NUM8.2'!$H$3:$L$128,3,FALSE),0)</f>
        <v>1</v>
      </c>
      <c r="AB144" s="77">
        <f>IFERROR(VLOOKUP(B144,'[1]ACT NUM8.2'!$H$3:$L$128,4,FALSE),0)</f>
        <v>1</v>
      </c>
      <c r="AC144" s="77"/>
      <c r="AD144" s="77"/>
      <c r="AE144" s="77"/>
      <c r="AF144" s="77"/>
      <c r="AG144" s="77"/>
      <c r="AH144" s="77"/>
      <c r="AI144" s="77"/>
      <c r="AJ144" s="77"/>
      <c r="AK144" s="77"/>
      <c r="AL144" s="4">
        <f t="shared" si="82"/>
        <v>4</v>
      </c>
      <c r="AM144" s="77">
        <f>IFERROR(VLOOKUP(B144,'[1]ACT NUM8.2'!$AA$3:$AE$86,2,FALSE),0)</f>
        <v>1</v>
      </c>
      <c r="AN144" s="77">
        <f>IFERROR(VLOOKUP(B144,'[1]ACT NUM8.2'!$AA$3:$AE$86,3,FALSE),0)</f>
        <v>0</v>
      </c>
      <c r="AO144" s="77">
        <f>IFERROR(VLOOKUP(B144,'[1]ACT NUM8.2'!$AA$3:$AE$86,4,FALSE),0)</f>
        <v>0</v>
      </c>
      <c r="AP144" s="77"/>
      <c r="AQ144" s="77"/>
      <c r="AR144" s="77"/>
      <c r="AS144" s="77"/>
      <c r="AT144" s="77"/>
      <c r="AU144" s="77"/>
      <c r="AV144" s="77"/>
      <c r="AW144" s="77"/>
      <c r="AX144" s="77"/>
      <c r="AY144" s="4">
        <f t="shared" si="83"/>
        <v>1</v>
      </c>
    </row>
    <row r="145" spans="1:51" ht="15" thickBot="1" x14ac:dyDescent="0.25">
      <c r="A145" s="75" t="s">
        <v>172</v>
      </c>
      <c r="B145" s="112" t="s">
        <v>166</v>
      </c>
      <c r="C145" s="53"/>
      <c r="D145" s="53"/>
      <c r="E145" s="77">
        <f>IFERROR(VLOOKUP(B145,'[1]NUM8.2'!$H$3:$L$156,2,FALSE),0)</f>
        <v>1</v>
      </c>
      <c r="F145" s="77">
        <f>IFERROR(VLOOKUP(B145,'[1]NUM8.2'!$H$3:$L$156,3,FALSE),0)</f>
        <v>0</v>
      </c>
      <c r="G145" s="77">
        <f>IFERROR(VLOOKUP(B145,'[1]NUM8.2'!$H$3:$L$156,4,FALSE),0)</f>
        <v>1</v>
      </c>
      <c r="H145" s="77"/>
      <c r="I145" s="77"/>
      <c r="J145" s="77"/>
      <c r="K145" s="77"/>
      <c r="L145" s="77"/>
      <c r="M145" s="77"/>
      <c r="N145" s="77"/>
      <c r="O145" s="77"/>
      <c r="P145" s="77"/>
      <c r="Q145" s="4">
        <f t="shared" si="168"/>
        <v>2</v>
      </c>
      <c r="S145" s="44">
        <f>IFERROR(VLOOKUP(B145,'[2]DEN8.2'!$H$3:$K$162,3,FALSE),0)</f>
        <v>8</v>
      </c>
      <c r="T145" s="42">
        <f t="shared" si="186"/>
        <v>8</v>
      </c>
      <c r="U145" s="4"/>
      <c r="V145" s="51">
        <f t="shared" si="187"/>
        <v>0</v>
      </c>
      <c r="W145" s="51">
        <f t="shared" si="188"/>
        <v>0</v>
      </c>
      <c r="X145" s="4"/>
      <c r="Y145" s="3"/>
      <c r="Z145" s="77">
        <f>IFERROR(VLOOKUP(B145,'[1]ACT NUM8.2'!$H$3:$L$128,2,FALSE),0)</f>
        <v>0</v>
      </c>
      <c r="AA145" s="77">
        <f>IFERROR(VLOOKUP(B145,'[1]ACT NUM8.2'!$H$3:$L$128,3,FALSE),0)</f>
        <v>0</v>
      </c>
      <c r="AB145" s="77">
        <f>IFERROR(VLOOKUP(B145,'[1]ACT NUM8.2'!$H$3:$L$128,4,FALSE),0)</f>
        <v>0</v>
      </c>
      <c r="AC145" s="77"/>
      <c r="AD145" s="77"/>
      <c r="AE145" s="77"/>
      <c r="AF145" s="77"/>
      <c r="AG145" s="77"/>
      <c r="AH145" s="77"/>
      <c r="AI145" s="77"/>
      <c r="AJ145" s="77"/>
      <c r="AK145" s="77"/>
      <c r="AL145" s="4">
        <f t="shared" ref="AL145:AL151" si="189">SUM(Z145:AK145)</f>
        <v>0</v>
      </c>
      <c r="AM145" s="77">
        <f>IFERROR(VLOOKUP(B145,'[1]ACT NUM8.2'!$AA$3:$AE$86,2,FALSE),0)</f>
        <v>0</v>
      </c>
      <c r="AN145" s="77">
        <f>IFERROR(VLOOKUP(B145,'[1]ACT NUM8.2'!$AA$3:$AE$86,3,FALSE),0)</f>
        <v>0</v>
      </c>
      <c r="AO145" s="77">
        <f>IFERROR(VLOOKUP(B145,'[1]ACT NUM8.2'!$AA$3:$AE$86,4,FALSE),0)</f>
        <v>0</v>
      </c>
      <c r="AP145" s="77"/>
      <c r="AQ145" s="77"/>
      <c r="AR145" s="77"/>
      <c r="AS145" s="77"/>
      <c r="AT145" s="77"/>
      <c r="AU145" s="77"/>
      <c r="AV145" s="77"/>
      <c r="AW145" s="77"/>
      <c r="AX145" s="77"/>
      <c r="AY145" s="4">
        <f t="shared" ref="AY145:AY151" si="190">SUM(AM145:AX145)</f>
        <v>0</v>
      </c>
    </row>
    <row r="146" spans="1:51" ht="15" thickBot="1" x14ac:dyDescent="0.25">
      <c r="A146" s="75" t="s">
        <v>172</v>
      </c>
      <c r="B146" s="112" t="s">
        <v>167</v>
      </c>
      <c r="C146" s="53"/>
      <c r="D146" s="53"/>
      <c r="E146" s="77">
        <f>IFERROR(VLOOKUP(B146,'[1]NUM8.2'!$H$3:$L$156,2,FALSE),0)</f>
        <v>0</v>
      </c>
      <c r="F146" s="77">
        <f>IFERROR(VLOOKUP(B146,'[1]NUM8.2'!$H$3:$L$156,3,FALSE),0)</f>
        <v>0</v>
      </c>
      <c r="G146" s="77">
        <f>IFERROR(VLOOKUP(B146,'[1]NUM8.2'!$H$3:$L$156,4,FALSE),0)</f>
        <v>1</v>
      </c>
      <c r="H146" s="77"/>
      <c r="I146" s="77"/>
      <c r="J146" s="77"/>
      <c r="K146" s="77"/>
      <c r="L146" s="77"/>
      <c r="M146" s="77"/>
      <c r="N146" s="77"/>
      <c r="O146" s="77"/>
      <c r="P146" s="77"/>
      <c r="Q146" s="4">
        <f t="shared" si="168"/>
        <v>1</v>
      </c>
      <c r="S146" s="44">
        <f>IFERROR(VLOOKUP(B146,'[2]DEN8.2'!$H$3:$K$162,3,FALSE),0)</f>
        <v>27</v>
      </c>
      <c r="T146" s="42">
        <f t="shared" si="186"/>
        <v>28</v>
      </c>
      <c r="U146" s="4"/>
      <c r="V146" s="51">
        <f t="shared" si="187"/>
        <v>0</v>
      </c>
      <c r="W146" s="51">
        <f t="shared" si="188"/>
        <v>0</v>
      </c>
      <c r="X146" s="4"/>
      <c r="Y146" s="3"/>
      <c r="Z146" s="77">
        <f>IFERROR(VLOOKUP(B146,'[1]ACT NUM8.2'!$H$3:$L$128,2,FALSE),0)</f>
        <v>0</v>
      </c>
      <c r="AA146" s="77">
        <f>IFERROR(VLOOKUP(B146,'[1]ACT NUM8.2'!$H$3:$L$128,3,FALSE),0)</f>
        <v>0</v>
      </c>
      <c r="AB146" s="77">
        <f>IFERROR(VLOOKUP(B146,'[1]ACT NUM8.2'!$H$3:$L$128,4,FALSE),0)</f>
        <v>1</v>
      </c>
      <c r="AC146" s="77"/>
      <c r="AD146" s="77"/>
      <c r="AE146" s="77"/>
      <c r="AF146" s="77"/>
      <c r="AG146" s="77"/>
      <c r="AH146" s="77"/>
      <c r="AI146" s="77"/>
      <c r="AJ146" s="77"/>
      <c r="AK146" s="77"/>
      <c r="AL146" s="4">
        <f t="shared" si="189"/>
        <v>1</v>
      </c>
      <c r="AM146" s="77">
        <f>IFERROR(VLOOKUP(B146,'[1]ACT NUM8.2'!$AA$3:$AE$86,2,FALSE),0)</f>
        <v>0</v>
      </c>
      <c r="AN146" s="77">
        <f>IFERROR(VLOOKUP(B146,'[1]ACT NUM8.2'!$AA$3:$AE$86,3,FALSE),0)</f>
        <v>0</v>
      </c>
      <c r="AO146" s="77">
        <f>IFERROR(VLOOKUP(B146,'[1]ACT NUM8.2'!$AA$3:$AE$86,4,FALSE),0)</f>
        <v>0</v>
      </c>
      <c r="AP146" s="77"/>
      <c r="AQ146" s="77"/>
      <c r="AR146" s="77"/>
      <c r="AS146" s="77"/>
      <c r="AT146" s="77"/>
      <c r="AU146" s="77"/>
      <c r="AV146" s="77"/>
      <c r="AW146" s="77"/>
      <c r="AX146" s="77"/>
      <c r="AY146" s="4">
        <f t="shared" si="190"/>
        <v>0</v>
      </c>
    </row>
    <row r="147" spans="1:51" ht="15" thickBot="1" x14ac:dyDescent="0.25">
      <c r="A147" s="75" t="s">
        <v>172</v>
      </c>
      <c r="B147" s="112" t="s">
        <v>168</v>
      </c>
      <c r="C147" s="53"/>
      <c r="D147" s="53"/>
      <c r="E147" s="77">
        <f>IFERROR(VLOOKUP(B147,'[1]NUM8.2'!$H$3:$L$156,2,FALSE),0)</f>
        <v>0</v>
      </c>
      <c r="F147" s="77">
        <f>IFERROR(VLOOKUP(B147,'[1]NUM8.2'!$H$3:$L$156,3,FALSE),0)</f>
        <v>0</v>
      </c>
      <c r="G147" s="77">
        <f>IFERROR(VLOOKUP(B147,'[1]NUM8.2'!$H$3:$L$156,4,FALSE),0)</f>
        <v>0</v>
      </c>
      <c r="H147" s="77"/>
      <c r="I147" s="77"/>
      <c r="J147" s="77"/>
      <c r="K147" s="77"/>
      <c r="L147" s="77"/>
      <c r="M147" s="77"/>
      <c r="N147" s="77"/>
      <c r="O147" s="77"/>
      <c r="P147" s="77"/>
      <c r="Q147" s="4">
        <f t="shared" si="168"/>
        <v>0</v>
      </c>
      <c r="S147" s="44">
        <f>IFERROR(VLOOKUP(B147,'[2]DEN8.2'!$H$3:$K$162,3,FALSE),0)</f>
        <v>13</v>
      </c>
      <c r="T147" s="42">
        <f t="shared" si="186"/>
        <v>14</v>
      </c>
      <c r="U147" s="4"/>
      <c r="V147" s="51">
        <f t="shared" si="187"/>
        <v>0</v>
      </c>
      <c r="W147" s="51">
        <f t="shared" si="188"/>
        <v>0</v>
      </c>
      <c r="X147" s="4"/>
      <c r="Y147" s="3"/>
      <c r="Z147" s="77">
        <f>IFERROR(VLOOKUP(B147,'[1]ACT NUM8.2'!$H$3:$L$128,2,FALSE),0)</f>
        <v>0</v>
      </c>
      <c r="AA147" s="77">
        <f>IFERROR(VLOOKUP(B147,'[1]ACT NUM8.2'!$H$3:$L$128,3,FALSE),0)</f>
        <v>1</v>
      </c>
      <c r="AB147" s="77">
        <f>IFERROR(VLOOKUP(B147,'[1]ACT NUM8.2'!$H$3:$L$128,4,FALSE),0)</f>
        <v>0</v>
      </c>
      <c r="AC147" s="77"/>
      <c r="AD147" s="77"/>
      <c r="AE147" s="77"/>
      <c r="AF147" s="77"/>
      <c r="AG147" s="77"/>
      <c r="AH147" s="77"/>
      <c r="AI147" s="77"/>
      <c r="AJ147" s="77"/>
      <c r="AK147" s="77"/>
      <c r="AL147" s="4">
        <f t="shared" si="189"/>
        <v>1</v>
      </c>
      <c r="AM147" s="77">
        <f>IFERROR(VLOOKUP(B147,'[1]ACT NUM8.2'!$AA$3:$AE$86,2,FALSE),0)</f>
        <v>0</v>
      </c>
      <c r="AN147" s="77">
        <f>IFERROR(VLOOKUP(B147,'[1]ACT NUM8.2'!$AA$3:$AE$86,3,FALSE),0)</f>
        <v>0</v>
      </c>
      <c r="AO147" s="77">
        <f>IFERROR(VLOOKUP(B147,'[1]ACT NUM8.2'!$AA$3:$AE$86,4,FALSE),0)</f>
        <v>0</v>
      </c>
      <c r="AP147" s="77"/>
      <c r="AQ147" s="77"/>
      <c r="AR147" s="77"/>
      <c r="AS147" s="77"/>
      <c r="AT147" s="77"/>
      <c r="AU147" s="77"/>
      <c r="AV147" s="77"/>
      <c r="AW147" s="77"/>
      <c r="AX147" s="77"/>
      <c r="AY147" s="4">
        <f t="shared" si="190"/>
        <v>0</v>
      </c>
    </row>
    <row r="148" spans="1:51" ht="15" thickBot="1" x14ac:dyDescent="0.25">
      <c r="A148" s="75" t="s">
        <v>172</v>
      </c>
      <c r="B148" s="112" t="s">
        <v>169</v>
      </c>
      <c r="C148" s="53"/>
      <c r="D148" s="53"/>
      <c r="E148" s="77">
        <f>IFERROR(VLOOKUP(B148,'[1]NUM8.2'!$H$3:$L$156,2,FALSE),0)</f>
        <v>1</v>
      </c>
      <c r="F148" s="77">
        <f>IFERROR(VLOOKUP(B148,'[1]NUM8.2'!$H$3:$L$156,3,FALSE),0)</f>
        <v>1</v>
      </c>
      <c r="G148" s="77">
        <f>IFERROR(VLOOKUP(B148,'[1]NUM8.2'!$H$3:$L$156,4,FALSE),0)</f>
        <v>0</v>
      </c>
      <c r="H148" s="77"/>
      <c r="I148" s="77"/>
      <c r="J148" s="77"/>
      <c r="K148" s="77"/>
      <c r="L148" s="77"/>
      <c r="M148" s="77"/>
      <c r="N148" s="77"/>
      <c r="O148" s="77"/>
      <c r="P148" s="77"/>
      <c r="Q148" s="4">
        <f t="shared" si="168"/>
        <v>2</v>
      </c>
      <c r="S148" s="44">
        <f>IFERROR(VLOOKUP(B148,'[2]DEN8.2'!$H$3:$K$162,3,FALSE),0)</f>
        <v>42</v>
      </c>
      <c r="T148" s="42">
        <f t="shared" si="186"/>
        <v>43</v>
      </c>
      <c r="U148" s="4"/>
      <c r="V148" s="51">
        <f t="shared" si="187"/>
        <v>0</v>
      </c>
      <c r="W148" s="51">
        <f t="shared" si="188"/>
        <v>0</v>
      </c>
      <c r="X148" s="4"/>
      <c r="Y148" s="3"/>
      <c r="Z148" s="77">
        <f>IFERROR(VLOOKUP(B148,'[1]ACT NUM8.2'!$H$3:$L$128,2,FALSE),0)</f>
        <v>1</v>
      </c>
      <c r="AA148" s="77">
        <f>IFERROR(VLOOKUP(B148,'[1]ACT NUM8.2'!$H$3:$L$128,3,FALSE),0)</f>
        <v>0</v>
      </c>
      <c r="AB148" s="77">
        <f>IFERROR(VLOOKUP(B148,'[1]ACT NUM8.2'!$H$3:$L$128,4,FALSE),0)</f>
        <v>0</v>
      </c>
      <c r="AC148" s="77"/>
      <c r="AD148" s="77"/>
      <c r="AE148" s="77"/>
      <c r="AF148" s="77"/>
      <c r="AG148" s="77"/>
      <c r="AH148" s="77"/>
      <c r="AI148" s="77"/>
      <c r="AJ148" s="77"/>
      <c r="AK148" s="77"/>
      <c r="AL148" s="4">
        <f t="shared" si="189"/>
        <v>1</v>
      </c>
      <c r="AM148" s="77">
        <f>IFERROR(VLOOKUP(B148,'[1]ACT NUM8.2'!$AA$3:$AE$86,2,FALSE),0)</f>
        <v>0</v>
      </c>
      <c r="AN148" s="77">
        <f>IFERROR(VLOOKUP(B148,'[1]ACT NUM8.2'!$AA$3:$AE$86,3,FALSE),0)</f>
        <v>0</v>
      </c>
      <c r="AO148" s="77">
        <f>IFERROR(VLOOKUP(B148,'[1]ACT NUM8.2'!$AA$3:$AE$86,4,FALSE),0)</f>
        <v>0</v>
      </c>
      <c r="AP148" s="77"/>
      <c r="AQ148" s="77"/>
      <c r="AR148" s="77"/>
      <c r="AS148" s="77"/>
      <c r="AT148" s="77"/>
      <c r="AU148" s="77"/>
      <c r="AV148" s="77"/>
      <c r="AW148" s="77"/>
      <c r="AX148" s="77"/>
      <c r="AY148" s="4">
        <f t="shared" si="190"/>
        <v>0</v>
      </c>
    </row>
    <row r="149" spans="1:51" ht="15" thickBot="1" x14ac:dyDescent="0.25">
      <c r="A149" s="75" t="s">
        <v>172</v>
      </c>
      <c r="B149" s="112" t="s">
        <v>170</v>
      </c>
      <c r="C149" s="53"/>
      <c r="D149" s="53"/>
      <c r="E149" s="77">
        <f>IFERROR(VLOOKUP(B149,'[1]NUM8.2'!$H$3:$L$156,2,FALSE),0)</f>
        <v>0</v>
      </c>
      <c r="F149" s="77">
        <f>IFERROR(VLOOKUP(B149,'[1]NUM8.2'!$H$3:$L$156,3,FALSE),0)</f>
        <v>0</v>
      </c>
      <c r="G149" s="77">
        <f>IFERROR(VLOOKUP(B149,'[1]NUM8.2'!$H$3:$L$156,4,FALSE),0)</f>
        <v>1</v>
      </c>
      <c r="H149" s="77"/>
      <c r="I149" s="77"/>
      <c r="J149" s="77"/>
      <c r="K149" s="77"/>
      <c r="L149" s="77"/>
      <c r="M149" s="77"/>
      <c r="N149" s="77"/>
      <c r="O149" s="77"/>
      <c r="P149" s="77"/>
      <c r="Q149" s="4">
        <f t="shared" si="168"/>
        <v>1</v>
      </c>
      <c r="S149" s="44">
        <f>IFERROR(VLOOKUP(B149,'[2]DEN8.2'!$H$3:$K$162,3,FALSE),0)</f>
        <v>35</v>
      </c>
      <c r="T149" s="42">
        <f t="shared" si="186"/>
        <v>35</v>
      </c>
      <c r="U149" s="4"/>
      <c r="V149" s="51">
        <f t="shared" si="187"/>
        <v>0</v>
      </c>
      <c r="W149" s="51">
        <f t="shared" si="188"/>
        <v>0</v>
      </c>
      <c r="X149" s="4"/>
      <c r="Y149" s="3"/>
      <c r="Z149" s="77">
        <f>IFERROR(VLOOKUP(B149,'[1]ACT NUM8.2'!$H$3:$L$128,2,FALSE),0)</f>
        <v>0</v>
      </c>
      <c r="AA149" s="77">
        <f>IFERROR(VLOOKUP(B149,'[1]ACT NUM8.2'!$H$3:$L$128,3,FALSE),0)</f>
        <v>0</v>
      </c>
      <c r="AB149" s="77">
        <f>IFERROR(VLOOKUP(B149,'[1]ACT NUM8.2'!$H$3:$L$128,4,FALSE),0)</f>
        <v>0</v>
      </c>
      <c r="AC149" s="77"/>
      <c r="AD149" s="77"/>
      <c r="AE149" s="77"/>
      <c r="AF149" s="77"/>
      <c r="AG149" s="77"/>
      <c r="AH149" s="77"/>
      <c r="AI149" s="77"/>
      <c r="AJ149" s="77"/>
      <c r="AK149" s="77"/>
      <c r="AL149" s="4">
        <f t="shared" si="189"/>
        <v>0</v>
      </c>
      <c r="AM149" s="77">
        <f>IFERROR(VLOOKUP(B149,'[1]ACT NUM8.2'!$AA$3:$AE$86,2,FALSE),0)</f>
        <v>0</v>
      </c>
      <c r="AN149" s="77">
        <f>IFERROR(VLOOKUP(B149,'[1]ACT NUM8.2'!$AA$3:$AE$86,3,FALSE),0)</f>
        <v>0</v>
      </c>
      <c r="AO149" s="77">
        <f>IFERROR(VLOOKUP(B149,'[1]ACT NUM8.2'!$AA$3:$AE$86,4,FALSE),0)</f>
        <v>0</v>
      </c>
      <c r="AP149" s="77"/>
      <c r="AQ149" s="77"/>
      <c r="AR149" s="77"/>
      <c r="AS149" s="77"/>
      <c r="AT149" s="77"/>
      <c r="AU149" s="77"/>
      <c r="AV149" s="77"/>
      <c r="AW149" s="77"/>
      <c r="AX149" s="77"/>
      <c r="AY149" s="4">
        <f t="shared" si="190"/>
        <v>0</v>
      </c>
    </row>
    <row r="150" spans="1:51" ht="15" thickBot="1" x14ac:dyDescent="0.25">
      <c r="A150" s="75" t="s">
        <v>172</v>
      </c>
      <c r="B150" s="112" t="s">
        <v>171</v>
      </c>
      <c r="C150" s="53"/>
      <c r="D150" s="53"/>
      <c r="E150" s="77">
        <f>IFERROR(VLOOKUP(B150,'[1]NUM8.2'!$H$3:$L$156,2,FALSE),0)</f>
        <v>0</v>
      </c>
      <c r="F150" s="77">
        <f>IFERROR(VLOOKUP(B150,'[1]NUM8.2'!$H$3:$L$156,3,FALSE),0)</f>
        <v>0</v>
      </c>
      <c r="G150" s="77">
        <f>IFERROR(VLOOKUP(B150,'[1]NUM8.2'!$H$3:$L$156,4,FALSE),0)</f>
        <v>0</v>
      </c>
      <c r="H150" s="77"/>
      <c r="I150" s="77"/>
      <c r="J150" s="77"/>
      <c r="K150" s="77"/>
      <c r="L150" s="77"/>
      <c r="M150" s="77"/>
      <c r="N150" s="77"/>
      <c r="O150" s="77"/>
      <c r="P150" s="77"/>
      <c r="Q150" s="4">
        <f t="shared" si="168"/>
        <v>0</v>
      </c>
      <c r="S150" s="44">
        <f>IFERROR(VLOOKUP(B150,'[2]DEN8.2'!$H$3:$K$162,3,FALSE),0)</f>
        <v>15</v>
      </c>
      <c r="T150" s="42">
        <f t="shared" si="186"/>
        <v>15</v>
      </c>
      <c r="U150" s="4"/>
      <c r="V150" s="51">
        <f t="shared" si="187"/>
        <v>0</v>
      </c>
      <c r="W150" s="51">
        <f t="shared" si="188"/>
        <v>0</v>
      </c>
      <c r="X150" s="4"/>
      <c r="Y150" s="3"/>
      <c r="Z150" s="77">
        <f>IFERROR(VLOOKUP(B150,'[1]ACT NUM8.2'!$H$3:$L$128,2,FALSE),0)</f>
        <v>0</v>
      </c>
      <c r="AA150" s="77">
        <f>IFERROR(VLOOKUP(B150,'[1]ACT NUM8.2'!$H$3:$L$128,3,FALSE),0)</f>
        <v>0</v>
      </c>
      <c r="AB150" s="77">
        <f>IFERROR(VLOOKUP(B150,'[1]ACT NUM8.2'!$H$3:$L$128,4,FALSE),0)</f>
        <v>0</v>
      </c>
      <c r="AC150" s="77"/>
      <c r="AD150" s="77"/>
      <c r="AE150" s="77"/>
      <c r="AF150" s="77"/>
      <c r="AG150" s="77"/>
      <c r="AH150" s="77"/>
      <c r="AI150" s="77"/>
      <c r="AJ150" s="77"/>
      <c r="AK150" s="77"/>
      <c r="AL150" s="4">
        <f t="shared" si="189"/>
        <v>0</v>
      </c>
      <c r="AM150" s="77">
        <f>IFERROR(VLOOKUP(B150,'[1]ACT NUM8.2'!$AA$3:$AE$86,2,FALSE),0)</f>
        <v>0</v>
      </c>
      <c r="AN150" s="77">
        <f>IFERROR(VLOOKUP(B150,'[1]ACT NUM8.2'!$AA$3:$AE$86,3,FALSE),0)</f>
        <v>0</v>
      </c>
      <c r="AO150" s="77">
        <f>IFERROR(VLOOKUP(B150,'[1]ACT NUM8.2'!$AA$3:$AE$86,4,FALSE),0)</f>
        <v>0</v>
      </c>
      <c r="AP150" s="77"/>
      <c r="AQ150" s="77"/>
      <c r="AR150" s="77"/>
      <c r="AS150" s="77"/>
      <c r="AT150" s="77"/>
      <c r="AU150" s="77"/>
      <c r="AV150" s="77"/>
      <c r="AW150" s="77"/>
      <c r="AX150" s="77"/>
      <c r="AY150" s="4">
        <f t="shared" si="190"/>
        <v>0</v>
      </c>
    </row>
    <row r="151" spans="1:51" s="54" customFormat="1" ht="15" thickBot="1" x14ac:dyDescent="0.25">
      <c r="A151" s="308" t="s">
        <v>183</v>
      </c>
      <c r="B151" s="309"/>
      <c r="C151" s="181">
        <f>+D151/Metas!M15</f>
        <v>4.3953508176726074E-2</v>
      </c>
      <c r="D151" s="14">
        <f>+Q151/R151</f>
        <v>2.4767801857585141E-2</v>
      </c>
      <c r="E151" s="9">
        <f t="shared" ref="E151:H151" si="191">SUM(E144:E150)</f>
        <v>4</v>
      </c>
      <c r="F151" s="9">
        <f t="shared" si="191"/>
        <v>1</v>
      </c>
      <c r="G151" s="9">
        <f t="shared" si="191"/>
        <v>3</v>
      </c>
      <c r="H151" s="9">
        <f t="shared" si="191"/>
        <v>0</v>
      </c>
      <c r="I151" s="9">
        <f t="shared" ref="I151:J151" si="192">SUM(I144:I150)</f>
        <v>0</v>
      </c>
      <c r="J151" s="9">
        <f t="shared" si="192"/>
        <v>0</v>
      </c>
      <c r="K151" s="9">
        <f t="shared" ref="K151:L151" si="193">SUM(K144:K150)</f>
        <v>0</v>
      </c>
      <c r="L151" s="9">
        <f t="shared" si="193"/>
        <v>0</v>
      </c>
      <c r="M151" s="9">
        <f t="shared" ref="M151:N151" si="194">SUM(M144:M150)</f>
        <v>0</v>
      </c>
      <c r="N151" s="9">
        <f t="shared" si="194"/>
        <v>0</v>
      </c>
      <c r="O151" s="9">
        <f t="shared" ref="O151:P151" si="195">SUM(O144:O150)</f>
        <v>0</v>
      </c>
      <c r="P151" s="9">
        <f t="shared" si="195"/>
        <v>0</v>
      </c>
      <c r="Q151" s="9">
        <f>SUM(Q144:Q150)</f>
        <v>8</v>
      </c>
      <c r="R151" s="10">
        <f>+Y151-S151</f>
        <v>323</v>
      </c>
      <c r="S151" s="9">
        <f t="shared" ref="S151:X151" si="196">SUM(S144:S150)</f>
        <v>251</v>
      </c>
      <c r="T151" s="9">
        <f>SUM(T144:T150)</f>
        <v>257</v>
      </c>
      <c r="U151" s="9">
        <f t="shared" ref="U151" si="197">SUM(U144:U150)</f>
        <v>0</v>
      </c>
      <c r="V151" s="8">
        <f t="shared" si="196"/>
        <v>0</v>
      </c>
      <c r="W151" s="8">
        <f t="shared" si="196"/>
        <v>0</v>
      </c>
      <c r="X151" s="9">
        <f t="shared" si="196"/>
        <v>0</v>
      </c>
      <c r="Y151" s="11">
        <v>574</v>
      </c>
      <c r="Z151" s="8">
        <f>SUM(Z144:Z150)</f>
        <v>3</v>
      </c>
      <c r="AA151" s="8">
        <f t="shared" ref="AA151:AF151" si="198">SUM(AA144:AA150)</f>
        <v>2</v>
      </c>
      <c r="AB151" s="8">
        <f t="shared" si="198"/>
        <v>2</v>
      </c>
      <c r="AC151" s="8">
        <f t="shared" si="198"/>
        <v>0</v>
      </c>
      <c r="AD151" s="8">
        <f t="shared" ref="AD151" si="199">SUM(AD144:AD150)</f>
        <v>0</v>
      </c>
      <c r="AE151" s="8">
        <f t="shared" si="198"/>
        <v>0</v>
      </c>
      <c r="AF151" s="8">
        <f t="shared" si="198"/>
        <v>0</v>
      </c>
      <c r="AG151" s="8">
        <f t="shared" ref="AG151:AH151" si="200">SUM(AG144:AG150)</f>
        <v>0</v>
      </c>
      <c r="AH151" s="8">
        <f t="shared" si="200"/>
        <v>0</v>
      </c>
      <c r="AI151" s="8">
        <f t="shared" ref="AI151:AK151" si="201">SUM(AI144:AI150)</f>
        <v>0</v>
      </c>
      <c r="AJ151" s="8">
        <f t="shared" si="201"/>
        <v>0</v>
      </c>
      <c r="AK151" s="8">
        <f t="shared" si="201"/>
        <v>0</v>
      </c>
      <c r="AL151" s="8">
        <f t="shared" si="189"/>
        <v>7</v>
      </c>
      <c r="AM151" s="8">
        <f t="shared" ref="AM151:AS151" si="202">SUM(AM144:AM150)</f>
        <v>1</v>
      </c>
      <c r="AN151" s="8">
        <f t="shared" si="202"/>
        <v>0</v>
      </c>
      <c r="AO151" s="8">
        <f t="shared" si="202"/>
        <v>0</v>
      </c>
      <c r="AP151" s="8">
        <f t="shared" si="202"/>
        <v>0</v>
      </c>
      <c r="AQ151" s="8">
        <f t="shared" ref="AQ151" si="203">SUM(AQ144:AQ150)</f>
        <v>0</v>
      </c>
      <c r="AR151" s="8">
        <f t="shared" si="202"/>
        <v>0</v>
      </c>
      <c r="AS151" s="8">
        <f t="shared" si="202"/>
        <v>0</v>
      </c>
      <c r="AT151" s="8">
        <f t="shared" ref="AT151:AU151" si="204">SUM(AT144:AT150)</f>
        <v>0</v>
      </c>
      <c r="AU151" s="8">
        <f t="shared" si="204"/>
        <v>0</v>
      </c>
      <c r="AV151" s="8">
        <f t="shared" ref="AV151:AX151" si="205">SUM(AV144:AV150)</f>
        <v>0</v>
      </c>
      <c r="AW151" s="8">
        <f t="shared" si="205"/>
        <v>0</v>
      </c>
      <c r="AX151" s="8">
        <f t="shared" si="205"/>
        <v>0</v>
      </c>
      <c r="AY151" s="8">
        <f t="shared" si="190"/>
        <v>1</v>
      </c>
    </row>
    <row r="152" spans="1:51" s="75" customFormat="1" ht="15" x14ac:dyDescent="0.25">
      <c r="B152" s="80" t="s">
        <v>188</v>
      </c>
      <c r="C152" s="192"/>
      <c r="D152" s="76"/>
      <c r="E152" s="96">
        <f t="shared" ref="E152:AY152" si="206">+E26+E38+E49+E64+E75+E81+E92+E111+E124+E138+E143+E151</f>
        <v>758</v>
      </c>
      <c r="F152" s="96">
        <f t="shared" si="206"/>
        <v>920</v>
      </c>
      <c r="G152" s="96">
        <f t="shared" si="206"/>
        <v>1127</v>
      </c>
      <c r="H152" s="96">
        <f t="shared" si="206"/>
        <v>0</v>
      </c>
      <c r="I152" s="96">
        <f t="shared" ref="I152:J152" si="207">+I26+I38+I49+I64+I75+I81+I92+I111+I124+I138+I143+I151</f>
        <v>0</v>
      </c>
      <c r="J152" s="96">
        <f t="shared" si="207"/>
        <v>0</v>
      </c>
      <c r="K152" s="96">
        <f t="shared" ref="K152:L152" si="208">+K26+K38+K49+K64+K75+K81+K92+K111+K124+K138+K143+K151</f>
        <v>0</v>
      </c>
      <c r="L152" s="96">
        <f t="shared" si="208"/>
        <v>0</v>
      </c>
      <c r="M152" s="96">
        <f t="shared" ref="M152:N152" si="209">+M26+M38+M49+M64+M75+M81+M92+M111+M124+M138+M143+M151</f>
        <v>0</v>
      </c>
      <c r="N152" s="96">
        <f t="shared" si="209"/>
        <v>0</v>
      </c>
      <c r="O152" s="96">
        <f t="shared" ref="O152:P152" si="210">+O26+O38+O49+O64+O75+O81+O92+O111+O124+O138+O143+O151</f>
        <v>0</v>
      </c>
      <c r="P152" s="96">
        <f t="shared" si="210"/>
        <v>0</v>
      </c>
      <c r="Q152" s="96">
        <f>+Q26+Q38+Q49+Q64+Q75+Q81+Q92+Q111+Q124+Q138+Q143+Q151</f>
        <v>2805</v>
      </c>
      <c r="R152" s="76">
        <f t="shared" si="206"/>
        <v>50986</v>
      </c>
      <c r="S152" s="91">
        <f t="shared" si="206"/>
        <v>23982</v>
      </c>
      <c r="T152" s="91">
        <f t="shared" si="206"/>
        <v>24600</v>
      </c>
      <c r="U152" s="91">
        <f t="shared" si="206"/>
        <v>0</v>
      </c>
      <c r="V152" s="76">
        <f t="shared" si="206"/>
        <v>0</v>
      </c>
      <c r="W152" s="76">
        <f>+W26+W38+W49+W64+W75+W81+W92+W111+W124+W138+W143+W151</f>
        <v>0</v>
      </c>
      <c r="X152" s="91">
        <f t="shared" ref="X152" si="211">+X26+X38+X49+X64+X75+X81+X92+X111+X124+X138+X143+X151</f>
        <v>0</v>
      </c>
      <c r="Y152" s="76">
        <f t="shared" si="206"/>
        <v>74968</v>
      </c>
      <c r="Z152" s="76">
        <f t="shared" si="206"/>
        <v>199</v>
      </c>
      <c r="AA152" s="76">
        <f t="shared" si="206"/>
        <v>227</v>
      </c>
      <c r="AB152" s="76">
        <f t="shared" si="206"/>
        <v>322</v>
      </c>
      <c r="AC152" s="76">
        <f t="shared" si="206"/>
        <v>0</v>
      </c>
      <c r="AD152" s="76">
        <f t="shared" ref="AD152" si="212">+AD26+AD38+AD49+AD64+AD75+AD81+AD92+AD111+AD124+AD138+AD143+AD151</f>
        <v>0</v>
      </c>
      <c r="AE152" s="76">
        <f t="shared" si="206"/>
        <v>0</v>
      </c>
      <c r="AF152" s="76">
        <f t="shared" si="206"/>
        <v>0</v>
      </c>
      <c r="AG152" s="76">
        <f t="shared" ref="AG152:AH152" si="213">+AG26+AG38+AG49+AG64+AG75+AG81+AG92+AG111+AG124+AG138+AG143+AG151</f>
        <v>0</v>
      </c>
      <c r="AH152" s="76">
        <f t="shared" si="213"/>
        <v>0</v>
      </c>
      <c r="AI152" s="76">
        <f t="shared" ref="AI152:AK152" si="214">+AI26+AI38+AI49+AI64+AI75+AI81+AI92+AI111+AI124+AI138+AI143+AI151</f>
        <v>0</v>
      </c>
      <c r="AJ152" s="76">
        <f t="shared" si="214"/>
        <v>0</v>
      </c>
      <c r="AK152" s="76">
        <f t="shared" si="214"/>
        <v>0</v>
      </c>
      <c r="AL152" s="76">
        <f t="shared" si="206"/>
        <v>748</v>
      </c>
      <c r="AM152" s="75">
        <f t="shared" si="206"/>
        <v>41</v>
      </c>
      <c r="AN152" s="75">
        <f t="shared" si="206"/>
        <v>27</v>
      </c>
      <c r="AO152" s="75">
        <f t="shared" si="206"/>
        <v>62</v>
      </c>
      <c r="AP152" s="75">
        <f t="shared" si="206"/>
        <v>0</v>
      </c>
      <c r="AQ152" s="75">
        <f t="shared" ref="AQ152" si="215">+AQ26+AQ38+AQ49+AQ64+AQ75+AQ81+AQ92+AQ111+AQ124+AQ138+AQ143+AQ151</f>
        <v>0</v>
      </c>
      <c r="AR152" s="75">
        <f t="shared" si="206"/>
        <v>0</v>
      </c>
      <c r="AS152" s="75">
        <f t="shared" si="206"/>
        <v>0</v>
      </c>
      <c r="AT152" s="75">
        <f t="shared" ref="AT152:AU152" si="216">+AT26+AT38+AT49+AT64+AT75+AT81+AT92+AT111+AT124+AT138+AT143+AT151</f>
        <v>0</v>
      </c>
      <c r="AU152" s="75">
        <f t="shared" si="216"/>
        <v>0</v>
      </c>
      <c r="AV152" s="75">
        <f t="shared" ref="AV152:AX152" si="217">+AV26+AV38+AV49+AV64+AV75+AV81+AV92+AV111+AV124+AV138+AV143+AV151</f>
        <v>0</v>
      </c>
      <c r="AW152" s="75">
        <f t="shared" si="217"/>
        <v>0</v>
      </c>
      <c r="AX152" s="75">
        <f t="shared" si="217"/>
        <v>0</v>
      </c>
      <c r="AY152" s="76">
        <f t="shared" si="206"/>
        <v>130</v>
      </c>
    </row>
    <row r="153" spans="1:51" x14ac:dyDescent="0.2">
      <c r="C153" s="189"/>
      <c r="D153" s="71"/>
    </row>
    <row r="154" spans="1:51" x14ac:dyDescent="0.2">
      <c r="D154" s="71"/>
      <c r="Q154" s="58"/>
    </row>
  </sheetData>
  <mergeCells count="23">
    <mergeCell ref="AM10:AY10"/>
    <mergeCell ref="D1:D10"/>
    <mergeCell ref="C1:C11"/>
    <mergeCell ref="A64:B64"/>
    <mergeCell ref="A26:B26"/>
    <mergeCell ref="A38:B38"/>
    <mergeCell ref="B1:B10"/>
    <mergeCell ref="E1:AY1"/>
    <mergeCell ref="E2:Q9"/>
    <mergeCell ref="R2:AY9"/>
    <mergeCell ref="E10:Q10"/>
    <mergeCell ref="Z10:AL10"/>
    <mergeCell ref="A1:A10"/>
    <mergeCell ref="A138:B138"/>
    <mergeCell ref="A143:B143"/>
    <mergeCell ref="A49:B49"/>
    <mergeCell ref="S10:X10"/>
    <mergeCell ref="A151:B151"/>
    <mergeCell ref="A75:B75"/>
    <mergeCell ref="A81:B81"/>
    <mergeCell ref="A92:B92"/>
    <mergeCell ref="A111:B111"/>
    <mergeCell ref="A124:B124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28515625" style="54" bestFit="1" customWidth="1"/>
    <col min="4" max="4" width="12.7109375" style="52" customWidth="1"/>
    <col min="5" max="6" width="9.85546875" style="62" customWidth="1"/>
    <col min="7" max="7" width="10.85546875" style="62" bestFit="1" customWidth="1"/>
    <col min="8" max="11" width="9.85546875" style="52" customWidth="1"/>
    <col min="12" max="16" width="11.140625" style="52" bestFit="1" customWidth="1"/>
    <col min="17" max="17" width="13.28515625" style="62" bestFit="1" customWidth="1"/>
    <col min="18" max="18" width="16.28515625" style="52" customWidth="1"/>
    <col min="19" max="19" width="16.7109375" style="52" customWidth="1"/>
    <col min="20" max="16384" width="11.42578125" style="52"/>
  </cols>
  <sheetData>
    <row r="1" spans="1:19" s="226" customFormat="1" ht="94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14" t="s">
        <v>291</v>
      </c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</row>
    <row r="2" spans="1:19" s="226" customFormat="1" ht="15" customHeight="1" x14ac:dyDescent="0.2">
      <c r="A2" s="311"/>
      <c r="B2" s="313"/>
      <c r="C2" s="286"/>
      <c r="D2" s="329"/>
      <c r="E2" s="363" t="s">
        <v>2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3" t="s">
        <v>3</v>
      </c>
      <c r="S2" s="384"/>
    </row>
    <row r="3" spans="1:19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5"/>
      <c r="S3" s="335"/>
    </row>
    <row r="4" spans="1:19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5"/>
      <c r="S4" s="335"/>
    </row>
    <row r="5" spans="1:19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65"/>
      <c r="S5" s="335"/>
    </row>
    <row r="6" spans="1:19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5"/>
      <c r="S6" s="335"/>
    </row>
    <row r="7" spans="1:19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65"/>
      <c r="S7" s="335"/>
    </row>
    <row r="8" spans="1:19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65"/>
      <c r="S8" s="335"/>
    </row>
    <row r="9" spans="1:19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67"/>
      <c r="S9" s="385"/>
    </row>
    <row r="10" spans="1:19" s="226" customFormat="1" ht="57.75" customHeight="1" thickBot="1" x14ac:dyDescent="0.25">
      <c r="A10" s="312"/>
      <c r="B10" s="287"/>
      <c r="C10" s="286"/>
      <c r="D10" s="330"/>
      <c r="E10" s="357" t="s">
        <v>27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59" t="s">
        <v>30</v>
      </c>
      <c r="S10" s="386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9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8" t="s">
        <v>14</v>
      </c>
      <c r="P11" s="228" t="s">
        <v>15</v>
      </c>
      <c r="Q11" s="230" t="s">
        <v>16</v>
      </c>
      <c r="R11" s="356"/>
      <c r="S11" s="358"/>
    </row>
    <row r="12" spans="1:19" ht="15" thickBot="1" x14ac:dyDescent="0.25">
      <c r="A12" s="1" t="s">
        <v>51</v>
      </c>
      <c r="B12" s="113" t="s">
        <v>38</v>
      </c>
      <c r="C12" s="53"/>
      <c r="E12" s="79">
        <f>IFERROR(VLOOKUP(B12,'[1]NUM8.3'!$H$3:$L$156,2,FALSE),0)</f>
        <v>160</v>
      </c>
      <c r="F12" s="79">
        <f>IFERROR(VLOOKUP(B12,'[1]NUM8.3'!$H$3:$L$156,3,FALSE),0)</f>
        <v>76</v>
      </c>
      <c r="G12" s="79">
        <f>IFERROR(VLOOKUP(B12,'[1]NUM8.3'!$H$3:$L$156,4,FALSE),0)</f>
        <v>187</v>
      </c>
      <c r="H12" s="79"/>
      <c r="I12" s="79"/>
      <c r="J12" s="79"/>
      <c r="K12" s="79"/>
      <c r="L12" s="79"/>
      <c r="M12" s="79"/>
      <c r="N12" s="79"/>
      <c r="O12" s="79"/>
      <c r="P12" s="79"/>
      <c r="Q12" s="12">
        <f>SUM(E12:P12)</f>
        <v>423</v>
      </c>
      <c r="R12" s="382"/>
      <c r="S12" s="383"/>
    </row>
    <row r="13" spans="1:19" ht="15" thickBot="1" x14ac:dyDescent="0.25">
      <c r="A13" s="1" t="s">
        <v>51</v>
      </c>
      <c r="B13" s="113" t="s">
        <v>39</v>
      </c>
      <c r="C13" s="53"/>
      <c r="E13" s="79">
        <f>IFERROR(VLOOKUP(B13,'[1]NUM8.3'!$H$3:$L$156,2,FALSE),0)</f>
        <v>53</v>
      </c>
      <c r="F13" s="79">
        <f>IFERROR(VLOOKUP(B13,'[1]NUM8.3'!$H$3:$L$156,3,FALSE),0)</f>
        <v>132</v>
      </c>
      <c r="G13" s="79">
        <f>IFERROR(VLOOKUP(B13,'[1]NUM8.3'!$H$3:$L$156,4,FALSE),0)</f>
        <v>152</v>
      </c>
      <c r="H13" s="79"/>
      <c r="I13" s="79"/>
      <c r="J13" s="79"/>
      <c r="K13" s="79"/>
      <c r="L13" s="79"/>
      <c r="M13" s="79"/>
      <c r="N13" s="79"/>
      <c r="O13" s="79"/>
      <c r="P13" s="79"/>
      <c r="Q13" s="12">
        <f t="shared" ref="Q13:Q24" si="0">SUM(E13:P13)</f>
        <v>337</v>
      </c>
      <c r="R13" s="382"/>
      <c r="S13" s="383"/>
    </row>
    <row r="14" spans="1:19" ht="15" thickBot="1" x14ac:dyDescent="0.25">
      <c r="A14" s="1" t="s">
        <v>51</v>
      </c>
      <c r="B14" s="113" t="s">
        <v>40</v>
      </c>
      <c r="C14" s="53"/>
      <c r="E14" s="79">
        <f>IFERROR(VLOOKUP(B14,'[1]NUM8.3'!$H$3:$L$156,2,FALSE),0)</f>
        <v>109</v>
      </c>
      <c r="F14" s="79">
        <f>IFERROR(VLOOKUP(B14,'[1]NUM8.3'!$H$3:$L$156,3,FALSE),0)</f>
        <v>44</v>
      </c>
      <c r="G14" s="79">
        <f>IFERROR(VLOOKUP(B14,'[1]NUM8.3'!$H$3:$L$156,4,FALSE),0)</f>
        <v>100</v>
      </c>
      <c r="H14" s="79"/>
      <c r="I14" s="79"/>
      <c r="J14" s="79"/>
      <c r="K14" s="79"/>
      <c r="L14" s="79"/>
      <c r="M14" s="79"/>
      <c r="N14" s="79"/>
      <c r="O14" s="79"/>
      <c r="P14" s="79"/>
      <c r="Q14" s="12">
        <f t="shared" si="0"/>
        <v>253</v>
      </c>
      <c r="R14" s="382"/>
      <c r="S14" s="383"/>
    </row>
    <row r="15" spans="1:19" ht="15" thickBot="1" x14ac:dyDescent="0.25">
      <c r="A15" s="1" t="s">
        <v>51</v>
      </c>
      <c r="B15" s="113" t="s">
        <v>41</v>
      </c>
      <c r="C15" s="53"/>
      <c r="E15" s="79">
        <f>IFERROR(VLOOKUP(B15,'[1]NUM8.3'!$H$3:$L$156,2,FALSE),0)</f>
        <v>90</v>
      </c>
      <c r="F15" s="79">
        <f>IFERROR(VLOOKUP(B15,'[1]NUM8.3'!$H$3:$L$156,3,FALSE),0)</f>
        <v>97</v>
      </c>
      <c r="G15" s="79">
        <f>IFERROR(VLOOKUP(B15,'[1]NUM8.3'!$H$3:$L$156,4,FALSE),0)</f>
        <v>254</v>
      </c>
      <c r="H15" s="79"/>
      <c r="I15" s="79"/>
      <c r="J15" s="79"/>
      <c r="K15" s="79"/>
      <c r="L15" s="79"/>
      <c r="M15" s="79"/>
      <c r="N15" s="79"/>
      <c r="O15" s="79"/>
      <c r="P15" s="79"/>
      <c r="Q15" s="12">
        <f t="shared" si="0"/>
        <v>441</v>
      </c>
      <c r="R15" s="382"/>
      <c r="S15" s="383"/>
    </row>
    <row r="16" spans="1:19" ht="15" thickBot="1" x14ac:dyDescent="0.25">
      <c r="A16" s="1" t="s">
        <v>51</v>
      </c>
      <c r="B16" s="113" t="s">
        <v>42</v>
      </c>
      <c r="C16" s="55"/>
      <c r="E16" s="79">
        <f>IFERROR(VLOOKUP(B16,'[1]NUM8.3'!$H$3:$L$156,2,FALSE),0)</f>
        <v>86</v>
      </c>
      <c r="F16" s="79">
        <f>IFERROR(VLOOKUP(B16,'[1]NUM8.3'!$H$3:$L$156,3,FALSE),0)</f>
        <v>61</v>
      </c>
      <c r="G16" s="79">
        <f>IFERROR(VLOOKUP(B16,'[1]NUM8.3'!$H$3:$L$156,4,FALSE),0)</f>
        <v>65</v>
      </c>
      <c r="H16" s="79"/>
      <c r="I16" s="79"/>
      <c r="J16" s="79"/>
      <c r="K16" s="79"/>
      <c r="L16" s="79"/>
      <c r="M16" s="79"/>
      <c r="N16" s="79"/>
      <c r="O16" s="79"/>
      <c r="P16" s="79"/>
      <c r="Q16" s="12">
        <f t="shared" si="0"/>
        <v>212</v>
      </c>
      <c r="R16" s="382"/>
      <c r="S16" s="383"/>
    </row>
    <row r="17" spans="1:30" ht="15" thickBot="1" x14ac:dyDescent="0.25">
      <c r="A17" s="1" t="s">
        <v>51</v>
      </c>
      <c r="B17" s="113" t="s">
        <v>43</v>
      </c>
      <c r="C17" s="53"/>
      <c r="E17" s="79">
        <f>IFERROR(VLOOKUP(B17,'[1]NUM8.3'!$H$3:$L$156,2,FALSE),0)</f>
        <v>60</v>
      </c>
      <c r="F17" s="79">
        <f>IFERROR(VLOOKUP(B17,'[1]NUM8.3'!$H$3:$L$156,3,FALSE),0)</f>
        <v>26</v>
      </c>
      <c r="G17" s="79">
        <f>IFERROR(VLOOKUP(B17,'[1]NUM8.3'!$H$3:$L$156,4,FALSE),0)</f>
        <v>34</v>
      </c>
      <c r="H17" s="79"/>
      <c r="I17" s="79"/>
      <c r="J17" s="79"/>
      <c r="K17" s="79"/>
      <c r="L17" s="79"/>
      <c r="M17" s="79"/>
      <c r="N17" s="79"/>
      <c r="O17" s="79"/>
      <c r="P17" s="79"/>
      <c r="Q17" s="12">
        <f t="shared" si="0"/>
        <v>120</v>
      </c>
      <c r="R17" s="382"/>
      <c r="S17" s="383"/>
    </row>
    <row r="18" spans="1:30" ht="15" thickBot="1" x14ac:dyDescent="0.25">
      <c r="A18" s="1" t="s">
        <v>51</v>
      </c>
      <c r="B18" s="113" t="s">
        <v>44</v>
      </c>
      <c r="C18" s="53"/>
      <c r="E18" s="79">
        <f>IFERROR(VLOOKUP(B18,'[1]NUM8.3'!$H$3:$L$156,2,FALSE),0)</f>
        <v>32</v>
      </c>
      <c r="F18" s="79">
        <f>IFERROR(VLOOKUP(B18,'[1]NUM8.3'!$H$3:$L$156,3,FALSE),0)</f>
        <v>19</v>
      </c>
      <c r="G18" s="79">
        <f>IFERROR(VLOOKUP(B18,'[1]NUM8.3'!$H$3:$L$156,4,FALSE),0)</f>
        <v>18</v>
      </c>
      <c r="H18" s="79"/>
      <c r="I18" s="79"/>
      <c r="J18" s="79"/>
      <c r="K18" s="79"/>
      <c r="L18" s="79"/>
      <c r="M18" s="79"/>
      <c r="N18" s="79"/>
      <c r="O18" s="79"/>
      <c r="P18" s="79"/>
      <c r="Q18" s="12">
        <f t="shared" si="0"/>
        <v>69</v>
      </c>
      <c r="R18" s="382"/>
      <c r="S18" s="383"/>
    </row>
    <row r="19" spans="1:30" ht="15" thickBot="1" x14ac:dyDescent="0.25">
      <c r="A19" s="1" t="s">
        <v>51</v>
      </c>
      <c r="B19" s="113" t="s">
        <v>45</v>
      </c>
      <c r="C19" s="53"/>
      <c r="E19" s="79">
        <f>IFERROR(VLOOKUP(B19,'[1]NUM8.3'!$H$3:$L$156,2,FALSE),0)</f>
        <v>3</v>
      </c>
      <c r="F19" s="79">
        <f>IFERROR(VLOOKUP(B19,'[1]NUM8.3'!$H$3:$L$156,3,FALSE),0)</f>
        <v>1</v>
      </c>
      <c r="G19" s="79">
        <f>IFERROR(VLOOKUP(B19,'[1]NUM8.3'!$H$3:$L$156,4,FALSE),0)</f>
        <v>5</v>
      </c>
      <c r="H19" s="79"/>
      <c r="I19" s="79"/>
      <c r="J19" s="79"/>
      <c r="K19" s="79"/>
      <c r="L19" s="79"/>
      <c r="M19" s="79"/>
      <c r="N19" s="79"/>
      <c r="O19" s="79"/>
      <c r="P19" s="79"/>
      <c r="Q19" s="12">
        <f t="shared" si="0"/>
        <v>9</v>
      </c>
      <c r="R19" s="382"/>
      <c r="S19" s="383"/>
    </row>
    <row r="20" spans="1:30" ht="15" thickBot="1" x14ac:dyDescent="0.25">
      <c r="A20" s="1" t="s">
        <v>51</v>
      </c>
      <c r="B20" s="113" t="s">
        <v>46</v>
      </c>
      <c r="C20" s="53"/>
      <c r="E20" s="79">
        <f>IFERROR(VLOOKUP(B20,'[1]NUM8.3'!$H$3:$L$156,2,FALSE),0)</f>
        <v>1</v>
      </c>
      <c r="F20" s="79">
        <f>IFERROR(VLOOKUP(B20,'[1]NUM8.3'!$H$3:$L$156,3,FALSE),0)</f>
        <v>3</v>
      </c>
      <c r="G20" s="79">
        <f>IFERROR(VLOOKUP(B20,'[1]NUM8.3'!$H$3:$L$156,4,FALSE),0)</f>
        <v>1</v>
      </c>
      <c r="H20" s="79"/>
      <c r="I20" s="79"/>
      <c r="J20" s="79"/>
      <c r="K20" s="79"/>
      <c r="L20" s="79"/>
      <c r="M20" s="79"/>
      <c r="N20" s="79"/>
      <c r="O20" s="79"/>
      <c r="P20" s="79"/>
      <c r="Q20" s="12">
        <f t="shared" si="0"/>
        <v>5</v>
      </c>
      <c r="R20" s="382"/>
      <c r="S20" s="383"/>
    </row>
    <row r="21" spans="1:30" ht="15" thickBot="1" x14ac:dyDescent="0.25">
      <c r="A21" s="1" t="s">
        <v>51</v>
      </c>
      <c r="B21" s="113" t="s">
        <v>47</v>
      </c>
      <c r="C21" s="56"/>
      <c r="E21" s="79">
        <f>IFERROR(VLOOKUP(B21,'[1]NUM8.3'!$H$3:$L$156,2,FALSE),0)</f>
        <v>2</v>
      </c>
      <c r="F21" s="79">
        <f>IFERROR(VLOOKUP(B21,'[1]NUM8.3'!$H$3:$L$156,3,FALSE),0)</f>
        <v>2</v>
      </c>
      <c r="G21" s="79">
        <f>IFERROR(VLOOKUP(B21,'[1]NUM8.3'!$H$3:$L$156,4,FALSE),0)</f>
        <v>5</v>
      </c>
      <c r="H21" s="79"/>
      <c r="I21" s="79"/>
      <c r="J21" s="79"/>
      <c r="K21" s="79"/>
      <c r="L21" s="79"/>
      <c r="M21" s="79"/>
      <c r="N21" s="79"/>
      <c r="O21" s="79"/>
      <c r="P21" s="79"/>
      <c r="Q21" s="12">
        <f t="shared" si="0"/>
        <v>9</v>
      </c>
      <c r="R21" s="382"/>
      <c r="S21" s="383"/>
    </row>
    <row r="22" spans="1:30" ht="15" thickBot="1" x14ac:dyDescent="0.25">
      <c r="A22" s="1" t="s">
        <v>51</v>
      </c>
      <c r="B22" s="113" t="s">
        <v>48</v>
      </c>
      <c r="C22" s="53"/>
      <c r="E22" s="79">
        <f>IFERROR(VLOOKUP(B22,'[1]NUM8.3'!$H$3:$L$156,2,FALSE),0)</f>
        <v>18</v>
      </c>
      <c r="F22" s="79">
        <f>IFERROR(VLOOKUP(B22,'[1]NUM8.3'!$H$3:$L$156,3,FALSE),0)</f>
        <v>14</v>
      </c>
      <c r="G22" s="79">
        <f>IFERROR(VLOOKUP(B22,'[1]NUM8.3'!$H$3:$L$156,4,FALSE),0)</f>
        <v>10</v>
      </c>
      <c r="H22" s="79"/>
      <c r="I22" s="79"/>
      <c r="J22" s="79"/>
      <c r="K22" s="79"/>
      <c r="L22" s="79"/>
      <c r="M22" s="79"/>
      <c r="N22" s="79"/>
      <c r="O22" s="79"/>
      <c r="P22" s="79"/>
      <c r="Q22" s="12">
        <f t="shared" si="0"/>
        <v>42</v>
      </c>
      <c r="R22" s="382"/>
      <c r="S22" s="383"/>
    </row>
    <row r="23" spans="1:30" ht="15" thickBot="1" x14ac:dyDescent="0.25">
      <c r="A23" s="1" t="s">
        <v>51</v>
      </c>
      <c r="B23" s="113" t="s">
        <v>49</v>
      </c>
      <c r="C23" s="53"/>
      <c r="E23" s="79">
        <f>IFERROR(VLOOKUP(B23,'[1]NUM8.3'!$H$3:$L$156,2,FALSE),0)</f>
        <v>4</v>
      </c>
      <c r="F23" s="79">
        <f>IFERROR(VLOOKUP(B23,'[1]NUM8.3'!$H$3:$L$156,3,FALSE),0)</f>
        <v>2</v>
      </c>
      <c r="G23" s="79">
        <f>IFERROR(VLOOKUP(B23,'[1]NUM8.3'!$H$3:$L$156,4,FALSE),0)</f>
        <v>0</v>
      </c>
      <c r="H23" s="79"/>
      <c r="I23" s="79"/>
      <c r="J23" s="79"/>
      <c r="K23" s="79"/>
      <c r="L23" s="79"/>
      <c r="M23" s="79"/>
      <c r="N23" s="79"/>
      <c r="O23" s="79"/>
      <c r="P23" s="79"/>
      <c r="Q23" s="12">
        <f t="shared" si="0"/>
        <v>6</v>
      </c>
      <c r="R23" s="382"/>
      <c r="S23" s="383"/>
    </row>
    <row r="24" spans="1:30" ht="15" thickBot="1" x14ac:dyDescent="0.25">
      <c r="A24" s="1" t="s">
        <v>51</v>
      </c>
      <c r="B24" s="113" t="s">
        <v>50</v>
      </c>
      <c r="C24" s="53"/>
      <c r="E24" s="79">
        <f>IFERROR(VLOOKUP(B24,'[1]NUM8.3'!$H$3:$L$156,2,FALSE),0)</f>
        <v>4</v>
      </c>
      <c r="F24" s="79">
        <f>IFERROR(VLOOKUP(B24,'[1]NUM8.3'!$H$3:$L$156,3,FALSE),0)</f>
        <v>13</v>
      </c>
      <c r="G24" s="79">
        <f>IFERROR(VLOOKUP(B24,'[1]NUM8.3'!$H$3:$L$156,4,FALSE),0)</f>
        <v>9</v>
      </c>
      <c r="H24" s="79"/>
      <c r="I24" s="79"/>
      <c r="J24" s="79"/>
      <c r="K24" s="79"/>
      <c r="L24" s="79"/>
      <c r="M24" s="79"/>
      <c r="N24" s="79"/>
      <c r="O24" s="79"/>
      <c r="P24" s="79"/>
      <c r="Q24" s="12">
        <f t="shared" si="0"/>
        <v>26</v>
      </c>
      <c r="R24" s="382"/>
      <c r="S24" s="383"/>
    </row>
    <row r="25" spans="1:30" ht="15" thickBot="1" x14ac:dyDescent="0.25">
      <c r="A25" s="72" t="s">
        <v>51</v>
      </c>
      <c r="B25" s="113" t="s">
        <v>389</v>
      </c>
      <c r="C25" s="53"/>
      <c r="E25" s="79">
        <f>IFERROR(VLOOKUP(B25,'[1]NUM8.3'!$H$3:$L$156,2,FALSE),0)</f>
        <v>1</v>
      </c>
      <c r="F25" s="79">
        <f>IFERROR(VLOOKUP(B25,'[1]NUM8.3'!$H$3:$L$156,3,FALSE),0)</f>
        <v>2</v>
      </c>
      <c r="G25" s="79">
        <f>IFERROR(VLOOKUP(B25,'[1]NUM8.3'!$H$3:$L$156,4,FALSE),0)</f>
        <v>8</v>
      </c>
      <c r="H25" s="79"/>
      <c r="I25" s="79"/>
      <c r="J25" s="79"/>
      <c r="K25" s="79"/>
      <c r="L25" s="79"/>
      <c r="M25" s="79"/>
      <c r="N25" s="79"/>
      <c r="O25" s="79"/>
      <c r="P25" s="79"/>
      <c r="Q25" s="12">
        <f t="shared" ref="Q25" si="1">SUM(E25:P25)</f>
        <v>11</v>
      </c>
      <c r="R25" s="382"/>
      <c r="S25" s="383"/>
    </row>
    <row r="26" spans="1:30" s="54" customFormat="1" ht="15" thickBot="1" x14ac:dyDescent="0.25">
      <c r="A26" s="308" t="s">
        <v>173</v>
      </c>
      <c r="B26" s="309"/>
      <c r="C26" s="181">
        <f>+D26/Metas!N10</f>
        <v>0.16730588937185714</v>
      </c>
      <c r="D26" s="14">
        <f>+Q26/R26</f>
        <v>8.3652944685928571E-2</v>
      </c>
      <c r="E26" s="63">
        <f>SUM(E12:E25)</f>
        <v>623</v>
      </c>
      <c r="F26" s="63">
        <f t="shared" ref="F26:Q26" si="2">SUM(F12:F25)</f>
        <v>492</v>
      </c>
      <c r="G26" s="63">
        <f t="shared" si="2"/>
        <v>848</v>
      </c>
      <c r="H26" s="63">
        <f t="shared" si="2"/>
        <v>0</v>
      </c>
      <c r="I26" s="63">
        <f t="shared" si="2"/>
        <v>0</v>
      </c>
      <c r="J26" s="63">
        <f t="shared" si="2"/>
        <v>0</v>
      </c>
      <c r="K26" s="63">
        <f t="shared" si="2"/>
        <v>0</v>
      </c>
      <c r="L26" s="63">
        <f t="shared" si="2"/>
        <v>0</v>
      </c>
      <c r="M26" s="63">
        <f t="shared" si="2"/>
        <v>0</v>
      </c>
      <c r="N26" s="63">
        <f t="shared" si="2"/>
        <v>0</v>
      </c>
      <c r="O26" s="63">
        <f t="shared" si="2"/>
        <v>0</v>
      </c>
      <c r="P26" s="63">
        <f t="shared" si="2"/>
        <v>0</v>
      </c>
      <c r="Q26" s="63">
        <f t="shared" si="2"/>
        <v>1963</v>
      </c>
      <c r="R26" s="380">
        <v>23466</v>
      </c>
      <c r="S26" s="381"/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1" t="s">
        <v>52</v>
      </c>
      <c r="B27" s="112" t="s">
        <v>53</v>
      </c>
      <c r="C27" s="53"/>
      <c r="D27" s="53"/>
      <c r="E27" s="79">
        <f>IFERROR(VLOOKUP(B27,'[1]NUM8.3'!$H$3:$L$156,2,FALSE),0)</f>
        <v>178</v>
      </c>
      <c r="F27" s="79">
        <f>IFERROR(VLOOKUP(B27,'[1]NUM8.3'!$H$3:$L$156,3,FALSE),0)</f>
        <v>152</v>
      </c>
      <c r="G27" s="79">
        <f>IFERROR(VLOOKUP(B27,'[1]NUM8.3'!$H$3:$L$156,4,FALSE),0)</f>
        <v>208</v>
      </c>
      <c r="H27" s="79"/>
      <c r="I27" s="79"/>
      <c r="J27" s="79"/>
      <c r="K27" s="79"/>
      <c r="L27" s="79"/>
      <c r="M27" s="79"/>
      <c r="N27" s="79"/>
      <c r="O27" s="79"/>
      <c r="P27" s="79"/>
      <c r="Q27" s="12">
        <f t="shared" ref="Q27:Q61" si="3">SUM(E27:P27)</f>
        <v>538</v>
      </c>
      <c r="R27" s="378"/>
      <c r="S27" s="379"/>
    </row>
    <row r="28" spans="1:30" ht="15" thickBot="1" x14ac:dyDescent="0.25">
      <c r="A28" s="1" t="s">
        <v>52</v>
      </c>
      <c r="B28" s="112" t="s">
        <v>54</v>
      </c>
      <c r="C28" s="53"/>
      <c r="D28" s="53"/>
      <c r="E28" s="79">
        <f>IFERROR(VLOOKUP(B28,'[1]NUM8.3'!$H$3:$L$156,2,FALSE),0)</f>
        <v>217</v>
      </c>
      <c r="F28" s="79">
        <f>IFERROR(VLOOKUP(B28,'[1]NUM8.3'!$H$3:$L$156,3,FALSE),0)</f>
        <v>250</v>
      </c>
      <c r="G28" s="79">
        <f>IFERROR(VLOOKUP(B28,'[1]NUM8.3'!$H$3:$L$156,4,FALSE),0)</f>
        <v>207</v>
      </c>
      <c r="H28" s="79"/>
      <c r="I28" s="79"/>
      <c r="J28" s="79"/>
      <c r="K28" s="79"/>
      <c r="L28" s="79"/>
      <c r="M28" s="79"/>
      <c r="N28" s="79"/>
      <c r="O28" s="79"/>
      <c r="P28" s="79"/>
      <c r="Q28" s="12">
        <f t="shared" si="3"/>
        <v>674</v>
      </c>
      <c r="R28" s="378"/>
      <c r="S28" s="379"/>
    </row>
    <row r="29" spans="1:30" ht="15" thickBot="1" x14ac:dyDescent="0.25">
      <c r="A29" s="1" t="s">
        <v>52</v>
      </c>
      <c r="B29" s="112" t="s">
        <v>55</v>
      </c>
      <c r="C29" s="53"/>
      <c r="D29" s="53"/>
      <c r="E29" s="79">
        <f>IFERROR(VLOOKUP(B29,'[1]NUM8.3'!$H$3:$L$156,2,FALSE),0)</f>
        <v>294</v>
      </c>
      <c r="F29" s="79">
        <f>IFERROR(VLOOKUP(B29,'[1]NUM8.3'!$H$3:$L$156,3,FALSE),0)</f>
        <v>228</v>
      </c>
      <c r="G29" s="79">
        <f>IFERROR(VLOOKUP(B29,'[1]NUM8.3'!$H$3:$L$156,4,FALSE),0)</f>
        <v>235</v>
      </c>
      <c r="H29" s="79"/>
      <c r="I29" s="79"/>
      <c r="J29" s="79"/>
      <c r="K29" s="79"/>
      <c r="L29" s="79"/>
      <c r="M29" s="79"/>
      <c r="N29" s="79"/>
      <c r="O29" s="79"/>
      <c r="P29" s="79"/>
      <c r="Q29" s="12">
        <f t="shared" si="3"/>
        <v>757</v>
      </c>
      <c r="R29" s="378"/>
      <c r="S29" s="379"/>
    </row>
    <row r="30" spans="1:30" ht="15" thickBot="1" x14ac:dyDescent="0.25">
      <c r="A30" s="1" t="s">
        <v>52</v>
      </c>
      <c r="B30" s="112" t="s">
        <v>56</v>
      </c>
      <c r="C30" s="53"/>
      <c r="D30" s="53"/>
      <c r="E30" s="79">
        <f>IFERROR(VLOOKUP(B30,'[1]NUM8.3'!$H$3:$L$156,2,FALSE),0)</f>
        <v>24</v>
      </c>
      <c r="F30" s="79">
        <f>IFERROR(VLOOKUP(B30,'[1]NUM8.3'!$H$3:$L$156,3,FALSE),0)</f>
        <v>23</v>
      </c>
      <c r="G30" s="79">
        <f>IFERROR(VLOOKUP(B30,'[1]NUM8.3'!$H$3:$L$156,4,FALSE),0)</f>
        <v>19</v>
      </c>
      <c r="H30" s="79"/>
      <c r="I30" s="79"/>
      <c r="J30" s="79"/>
      <c r="K30" s="79"/>
      <c r="L30" s="79"/>
      <c r="M30" s="79"/>
      <c r="N30" s="79"/>
      <c r="O30" s="79"/>
      <c r="P30" s="79"/>
      <c r="Q30" s="12">
        <f t="shared" si="3"/>
        <v>66</v>
      </c>
      <c r="R30" s="378"/>
      <c r="S30" s="379"/>
    </row>
    <row r="31" spans="1:30" ht="15" thickBot="1" x14ac:dyDescent="0.25">
      <c r="A31" s="1" t="s">
        <v>52</v>
      </c>
      <c r="B31" s="112" t="s">
        <v>57</v>
      </c>
      <c r="C31" s="53"/>
      <c r="D31" s="53"/>
      <c r="E31" s="79">
        <f>IFERROR(VLOOKUP(B31,'[1]NUM8.3'!$H$3:$L$156,2,FALSE),0)</f>
        <v>266</v>
      </c>
      <c r="F31" s="79">
        <f>IFERROR(VLOOKUP(B31,'[1]NUM8.3'!$H$3:$L$156,3,FALSE),0)</f>
        <v>314</v>
      </c>
      <c r="G31" s="79">
        <f>IFERROR(VLOOKUP(B31,'[1]NUM8.3'!$H$3:$L$156,4,FALSE),0)</f>
        <v>319</v>
      </c>
      <c r="H31" s="79"/>
      <c r="I31" s="79"/>
      <c r="J31" s="79"/>
      <c r="K31" s="79"/>
      <c r="L31" s="79"/>
      <c r="M31" s="79"/>
      <c r="N31" s="79"/>
      <c r="O31" s="79"/>
      <c r="P31" s="79"/>
      <c r="Q31" s="12">
        <f t="shared" si="3"/>
        <v>899</v>
      </c>
      <c r="R31" s="378"/>
      <c r="S31" s="379"/>
    </row>
    <row r="32" spans="1:30" ht="15" thickBot="1" x14ac:dyDescent="0.25">
      <c r="A32" s="1" t="s">
        <v>52</v>
      </c>
      <c r="B32" s="112" t="s">
        <v>58</v>
      </c>
      <c r="C32" s="53"/>
      <c r="D32" s="53"/>
      <c r="E32" s="79">
        <f>IFERROR(VLOOKUP(B32,'[1]NUM8.3'!$H$3:$L$156,2,FALSE),0)</f>
        <v>0</v>
      </c>
      <c r="F32" s="79">
        <f>IFERROR(VLOOKUP(B32,'[1]NUM8.3'!$H$3:$L$156,3,FALSE),0)</f>
        <v>2</v>
      </c>
      <c r="G32" s="79">
        <f>IFERROR(VLOOKUP(B32,'[1]NUM8.3'!$H$3:$L$156,4,FALSE),0)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12">
        <f t="shared" si="3"/>
        <v>2</v>
      </c>
      <c r="R32" s="378"/>
      <c r="S32" s="379"/>
    </row>
    <row r="33" spans="1:19" ht="15" thickBot="1" x14ac:dyDescent="0.25">
      <c r="A33" s="1" t="s">
        <v>52</v>
      </c>
      <c r="B33" s="112" t="s">
        <v>59</v>
      </c>
      <c r="C33" s="53"/>
      <c r="D33" s="53"/>
      <c r="E33" s="79">
        <f>IFERROR(VLOOKUP(B33,'[1]NUM8.3'!$H$3:$L$156,2,FALSE),0)</f>
        <v>23</v>
      </c>
      <c r="F33" s="79">
        <f>IFERROR(VLOOKUP(B33,'[1]NUM8.3'!$H$3:$L$156,3,FALSE),0)</f>
        <v>32</v>
      </c>
      <c r="G33" s="79">
        <f>IFERROR(VLOOKUP(B33,'[1]NUM8.3'!$H$3:$L$156,4,FALSE),0)</f>
        <v>11</v>
      </c>
      <c r="H33" s="79"/>
      <c r="I33" s="79"/>
      <c r="J33" s="79"/>
      <c r="K33" s="79"/>
      <c r="L33" s="79"/>
      <c r="M33" s="79"/>
      <c r="N33" s="79"/>
      <c r="O33" s="79"/>
      <c r="P33" s="79"/>
      <c r="Q33" s="12">
        <f t="shared" si="3"/>
        <v>66</v>
      </c>
      <c r="R33" s="378"/>
      <c r="S33" s="379"/>
    </row>
    <row r="34" spans="1:19" ht="15" thickBot="1" x14ac:dyDescent="0.25">
      <c r="A34" s="1" t="s">
        <v>52</v>
      </c>
      <c r="B34" s="112" t="s">
        <v>60</v>
      </c>
      <c r="C34" s="53"/>
      <c r="D34" s="53"/>
      <c r="E34" s="79">
        <f>IFERROR(VLOOKUP(B34,'[1]NUM8.3'!$H$3:$L$156,2,FALSE),0)</f>
        <v>33</v>
      </c>
      <c r="F34" s="79">
        <f>IFERROR(VLOOKUP(B34,'[1]NUM8.3'!$H$3:$L$156,3,FALSE),0)</f>
        <v>10</v>
      </c>
      <c r="G34" s="79">
        <f>IFERROR(VLOOKUP(B34,'[1]NUM8.3'!$H$3:$L$156,4,FALSE),0)</f>
        <v>25</v>
      </c>
      <c r="H34" s="79"/>
      <c r="I34" s="79"/>
      <c r="J34" s="79"/>
      <c r="K34" s="79"/>
      <c r="L34" s="79"/>
      <c r="M34" s="79"/>
      <c r="N34" s="79"/>
      <c r="O34" s="79"/>
      <c r="P34" s="79"/>
      <c r="Q34" s="12">
        <f t="shared" si="3"/>
        <v>68</v>
      </c>
      <c r="R34" s="378"/>
      <c r="S34" s="379"/>
    </row>
    <row r="35" spans="1:19" ht="15" thickBot="1" x14ac:dyDescent="0.25">
      <c r="A35" s="1" t="s">
        <v>52</v>
      </c>
      <c r="B35" s="112" t="s">
        <v>61</v>
      </c>
      <c r="C35" s="53"/>
      <c r="D35" s="53"/>
      <c r="E35" s="79">
        <f>IFERROR(VLOOKUP(B35,'[1]NUM8.3'!$H$3:$L$156,2,FALSE),0)</f>
        <v>3</v>
      </c>
      <c r="F35" s="79">
        <f>IFERROR(VLOOKUP(B35,'[1]NUM8.3'!$H$3:$L$156,3,FALSE),0)</f>
        <v>10</v>
      </c>
      <c r="G35" s="79">
        <f>IFERROR(VLOOKUP(B35,'[1]NUM8.3'!$H$3:$L$156,4,FALSE),0)</f>
        <v>6</v>
      </c>
      <c r="H35" s="79"/>
      <c r="I35" s="79"/>
      <c r="J35" s="79"/>
      <c r="K35" s="79"/>
      <c r="L35" s="79"/>
      <c r="M35" s="79"/>
      <c r="N35" s="79"/>
      <c r="O35" s="79"/>
      <c r="P35" s="79"/>
      <c r="Q35" s="12">
        <f>SUM(E35:P35)</f>
        <v>19</v>
      </c>
      <c r="R35" s="378"/>
      <c r="S35" s="379"/>
    </row>
    <row r="36" spans="1:19" ht="15" thickBot="1" x14ac:dyDescent="0.25">
      <c r="A36" s="1" t="s">
        <v>52</v>
      </c>
      <c r="B36" s="112" t="s">
        <v>62</v>
      </c>
      <c r="C36" s="53"/>
      <c r="D36" s="53"/>
      <c r="E36" s="79">
        <f>IFERROR(VLOOKUP(B36,'[1]NUM8.3'!$H$3:$L$156,2,FALSE),0)</f>
        <v>1</v>
      </c>
      <c r="F36" s="79">
        <f>IFERROR(VLOOKUP(B36,'[1]NUM8.3'!$H$3:$L$156,3,FALSE),0)</f>
        <v>2</v>
      </c>
      <c r="G36" s="79">
        <f>IFERROR(VLOOKUP(B36,'[1]NUM8.3'!$H$3:$L$156,4,FALSE),0)</f>
        <v>8</v>
      </c>
      <c r="H36" s="79"/>
      <c r="I36" s="79"/>
      <c r="J36" s="79"/>
      <c r="K36" s="79"/>
      <c r="L36" s="79"/>
      <c r="M36" s="79"/>
      <c r="N36" s="79"/>
      <c r="O36" s="79"/>
      <c r="P36" s="79"/>
      <c r="Q36" s="12">
        <f>SUM(E36:P36)</f>
        <v>11</v>
      </c>
      <c r="R36" s="378"/>
      <c r="S36" s="379"/>
    </row>
    <row r="37" spans="1:19" ht="15" thickBot="1" x14ac:dyDescent="0.25">
      <c r="A37" s="1" t="s">
        <v>52</v>
      </c>
      <c r="B37" s="112" t="s">
        <v>341</v>
      </c>
      <c r="C37" s="53"/>
      <c r="D37" s="53"/>
      <c r="E37" s="79">
        <f>IFERROR(VLOOKUP(B37,'[1]NUM8.3'!$H$3:$L$156,2,FALSE),0)</f>
        <v>20</v>
      </c>
      <c r="F37" s="79">
        <f>IFERROR(VLOOKUP(B37,'[1]NUM8.3'!$H$3:$L$156,3,FALSE),0)</f>
        <v>3</v>
      </c>
      <c r="G37" s="79">
        <f>IFERROR(VLOOKUP(B37,'[1]NUM8.3'!$H$3:$L$156,4,FALSE),0)</f>
        <v>3</v>
      </c>
      <c r="H37" s="79"/>
      <c r="I37" s="79"/>
      <c r="J37" s="79"/>
      <c r="K37" s="79"/>
      <c r="L37" s="79"/>
      <c r="M37" s="79"/>
      <c r="N37" s="79"/>
      <c r="O37" s="79"/>
      <c r="P37" s="79"/>
      <c r="Q37" s="12">
        <f>SUM(E37:P37)</f>
        <v>26</v>
      </c>
      <c r="R37" s="109"/>
      <c r="S37" s="110"/>
    </row>
    <row r="38" spans="1:19" s="54" customFormat="1" ht="15" thickBot="1" x14ac:dyDescent="0.25">
      <c r="A38" s="308" t="s">
        <v>174</v>
      </c>
      <c r="B38" s="309"/>
      <c r="C38" s="181">
        <f>+D38/Metas!N8</f>
        <v>0.2736162510197151</v>
      </c>
      <c r="D38" s="14">
        <f>+Q38/R38</f>
        <v>0.14091236927515327</v>
      </c>
      <c r="E38" s="9">
        <f>SUM(E27:E37)</f>
        <v>1059</v>
      </c>
      <c r="F38" s="9">
        <f t="shared" ref="F38:H38" si="4">SUM(F27:F37)</f>
        <v>1026</v>
      </c>
      <c r="G38" s="9">
        <f t="shared" si="4"/>
        <v>1041</v>
      </c>
      <c r="H38" s="45">
        <f t="shared" si="4"/>
        <v>0</v>
      </c>
      <c r="I38" s="45">
        <f t="shared" ref="I38:J38" si="5">SUM(I27:I37)</f>
        <v>0</v>
      </c>
      <c r="J38" s="45">
        <f t="shared" si="5"/>
        <v>0</v>
      </c>
      <c r="K38" s="45">
        <f t="shared" ref="K38:L38" si="6">SUM(K27:K37)</f>
        <v>0</v>
      </c>
      <c r="L38" s="45">
        <f t="shared" si="6"/>
        <v>0</v>
      </c>
      <c r="M38" s="45">
        <f t="shared" ref="M38:N38" si="7">SUM(M27:M37)</f>
        <v>0</v>
      </c>
      <c r="N38" s="45">
        <f t="shared" si="7"/>
        <v>0</v>
      </c>
      <c r="O38" s="45">
        <f t="shared" ref="O38:P38" si="8">SUM(O27:O37)</f>
        <v>0</v>
      </c>
      <c r="P38" s="45">
        <f t="shared" si="8"/>
        <v>0</v>
      </c>
      <c r="Q38" s="9">
        <f>SUM(Q27:Q37)</f>
        <v>3126</v>
      </c>
      <c r="R38" s="376">
        <v>22184</v>
      </c>
      <c r="S38" s="377"/>
    </row>
    <row r="39" spans="1:19" ht="15" thickBot="1" x14ac:dyDescent="0.25">
      <c r="A39" s="1" t="s">
        <v>73</v>
      </c>
      <c r="B39" s="112" t="s">
        <v>63</v>
      </c>
      <c r="C39" s="53"/>
      <c r="D39" s="53"/>
      <c r="E39" s="79">
        <f>IFERROR(VLOOKUP(B39,'[1]NUM8.3'!$H$3:$L$156,2,FALSE),0)</f>
        <v>0</v>
      </c>
      <c r="F39" s="79">
        <f>IFERROR(VLOOKUP(B39,'[1]NUM8.3'!$H$3:$L$156,3,FALSE),0)</f>
        <v>0</v>
      </c>
      <c r="G39" s="79">
        <f>IFERROR(VLOOKUP(B39,'[1]NUM8.3'!$H$3:$L$156,4,FALSE),0)</f>
        <v>0</v>
      </c>
      <c r="H39" s="79"/>
      <c r="I39" s="79"/>
      <c r="J39" s="79"/>
      <c r="K39" s="79"/>
      <c r="L39" s="79"/>
      <c r="M39" s="79"/>
      <c r="N39" s="79"/>
      <c r="O39" s="79"/>
      <c r="P39" s="79"/>
      <c r="Q39" s="12">
        <f t="shared" si="3"/>
        <v>0</v>
      </c>
      <c r="R39" s="378"/>
      <c r="S39" s="379"/>
    </row>
    <row r="40" spans="1:19" ht="15" thickBot="1" x14ac:dyDescent="0.25">
      <c r="A40" s="1" t="s">
        <v>73</v>
      </c>
      <c r="B40" s="112" t="s">
        <v>64</v>
      </c>
      <c r="C40" s="53"/>
      <c r="D40" s="53"/>
      <c r="E40" s="79">
        <f>IFERROR(VLOOKUP(B40,'[1]NUM8.3'!$H$3:$L$156,2,FALSE),0)</f>
        <v>12</v>
      </c>
      <c r="F40" s="79">
        <f>IFERROR(VLOOKUP(B40,'[1]NUM8.3'!$H$3:$L$156,3,FALSE),0)</f>
        <v>4</v>
      </c>
      <c r="G40" s="79">
        <f>IFERROR(VLOOKUP(B40,'[1]NUM8.3'!$H$3:$L$156,4,FALSE),0)</f>
        <v>6</v>
      </c>
      <c r="H40" s="79"/>
      <c r="I40" s="79"/>
      <c r="J40" s="79"/>
      <c r="K40" s="79"/>
      <c r="L40" s="79"/>
      <c r="M40" s="79"/>
      <c r="N40" s="79"/>
      <c r="O40" s="79"/>
      <c r="P40" s="79"/>
      <c r="Q40" s="12">
        <f t="shared" si="3"/>
        <v>22</v>
      </c>
      <c r="R40" s="378"/>
      <c r="S40" s="379"/>
    </row>
    <row r="41" spans="1:19" ht="15" thickBot="1" x14ac:dyDescent="0.25">
      <c r="A41" s="1" t="s">
        <v>73</v>
      </c>
      <c r="B41" s="112" t="s">
        <v>65</v>
      </c>
      <c r="C41" s="53"/>
      <c r="D41" s="53"/>
      <c r="E41" s="79">
        <f>IFERROR(VLOOKUP(B41,'[1]NUM8.3'!$H$3:$L$156,2,FALSE),0)</f>
        <v>19</v>
      </c>
      <c r="F41" s="79">
        <f>IFERROR(VLOOKUP(B41,'[1]NUM8.3'!$H$3:$L$156,3,FALSE),0)</f>
        <v>12</v>
      </c>
      <c r="G41" s="79">
        <f>IFERROR(VLOOKUP(B41,'[1]NUM8.3'!$H$3:$L$156,4,FALSE),0)</f>
        <v>8</v>
      </c>
      <c r="H41" s="79"/>
      <c r="I41" s="79"/>
      <c r="J41" s="79"/>
      <c r="K41" s="79"/>
      <c r="L41" s="79"/>
      <c r="M41" s="79"/>
      <c r="N41" s="79"/>
      <c r="O41" s="79"/>
      <c r="P41" s="79"/>
      <c r="Q41" s="12">
        <f t="shared" si="3"/>
        <v>39</v>
      </c>
      <c r="R41" s="378"/>
      <c r="S41" s="379"/>
    </row>
    <row r="42" spans="1:19" ht="15" thickBot="1" x14ac:dyDescent="0.25">
      <c r="A42" s="1" t="s">
        <v>73</v>
      </c>
      <c r="B42" s="112" t="s">
        <v>66</v>
      </c>
      <c r="C42" s="53"/>
      <c r="D42" s="53"/>
      <c r="E42" s="79">
        <f>IFERROR(VLOOKUP(B42,'[1]NUM8.3'!$H$3:$L$156,2,FALSE),0)</f>
        <v>0</v>
      </c>
      <c r="F42" s="79">
        <f>IFERROR(VLOOKUP(B42,'[1]NUM8.3'!$H$3:$L$156,3,FALSE),0)</f>
        <v>0</v>
      </c>
      <c r="G42" s="79">
        <f>IFERROR(VLOOKUP(B42,'[1]NUM8.3'!$H$3:$L$156,4,FALSE),0)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12">
        <f t="shared" si="3"/>
        <v>0</v>
      </c>
      <c r="R42" s="378"/>
      <c r="S42" s="379"/>
    </row>
    <row r="43" spans="1:19" ht="15" thickBot="1" x14ac:dyDescent="0.25">
      <c r="A43" s="1" t="s">
        <v>73</v>
      </c>
      <c r="B43" s="112" t="s">
        <v>67</v>
      </c>
      <c r="C43" s="53"/>
      <c r="D43" s="53"/>
      <c r="E43" s="79">
        <f>IFERROR(VLOOKUP(B43,'[1]NUM8.3'!$H$3:$L$156,2,FALSE),0)</f>
        <v>15</v>
      </c>
      <c r="F43" s="79">
        <f>IFERROR(VLOOKUP(B43,'[1]NUM8.3'!$H$3:$L$156,3,FALSE),0)</f>
        <v>5</v>
      </c>
      <c r="G43" s="79">
        <f>IFERROR(VLOOKUP(B43,'[1]NUM8.3'!$H$3:$L$156,4,FALSE),0)</f>
        <v>7</v>
      </c>
      <c r="H43" s="79"/>
      <c r="I43" s="79"/>
      <c r="J43" s="79"/>
      <c r="K43" s="79"/>
      <c r="L43" s="79"/>
      <c r="M43" s="79"/>
      <c r="N43" s="79"/>
      <c r="O43" s="79"/>
      <c r="P43" s="79"/>
      <c r="Q43" s="12">
        <f t="shared" si="3"/>
        <v>27</v>
      </c>
      <c r="R43" s="378"/>
      <c r="S43" s="379"/>
    </row>
    <row r="44" spans="1:19" ht="15" thickBot="1" x14ac:dyDescent="0.25">
      <c r="A44" s="1" t="s">
        <v>73</v>
      </c>
      <c r="B44" s="112" t="s">
        <v>68</v>
      </c>
      <c r="C44" s="53"/>
      <c r="D44" s="53"/>
      <c r="E44" s="79">
        <f>IFERROR(VLOOKUP(B44,'[1]NUM8.3'!$H$3:$L$156,2,FALSE),0)</f>
        <v>0</v>
      </c>
      <c r="F44" s="79">
        <f>IFERROR(VLOOKUP(B44,'[1]NUM8.3'!$H$3:$L$156,3,FALSE),0)</f>
        <v>0</v>
      </c>
      <c r="G44" s="79">
        <f>IFERROR(VLOOKUP(B44,'[1]NUM8.3'!$H$3:$L$156,4,FALSE),0)</f>
        <v>0</v>
      </c>
      <c r="H44" s="79"/>
      <c r="I44" s="79"/>
      <c r="J44" s="79"/>
      <c r="K44" s="79"/>
      <c r="L44" s="79"/>
      <c r="M44" s="79"/>
      <c r="N44" s="79"/>
      <c r="O44" s="79"/>
      <c r="P44" s="79"/>
      <c r="Q44" s="12">
        <f t="shared" si="3"/>
        <v>0</v>
      </c>
      <c r="R44" s="378"/>
      <c r="S44" s="379"/>
    </row>
    <row r="45" spans="1:19" ht="15" thickBot="1" x14ac:dyDescent="0.25">
      <c r="A45" s="1" t="s">
        <v>73</v>
      </c>
      <c r="B45" s="112" t="s">
        <v>69</v>
      </c>
      <c r="C45" s="53"/>
      <c r="D45" s="53"/>
      <c r="E45" s="79">
        <f>IFERROR(VLOOKUP(B45,'[1]NUM8.3'!$H$3:$L$156,2,FALSE),0)</f>
        <v>18</v>
      </c>
      <c r="F45" s="79">
        <f>IFERROR(VLOOKUP(B45,'[1]NUM8.3'!$H$3:$L$156,3,FALSE),0)</f>
        <v>10</v>
      </c>
      <c r="G45" s="79">
        <f>IFERROR(VLOOKUP(B45,'[1]NUM8.3'!$H$3:$L$156,4,FALSE),0)</f>
        <v>6</v>
      </c>
      <c r="H45" s="79"/>
      <c r="I45" s="79"/>
      <c r="J45" s="79"/>
      <c r="K45" s="79"/>
      <c r="L45" s="79"/>
      <c r="M45" s="79"/>
      <c r="N45" s="79"/>
      <c r="O45" s="79"/>
      <c r="P45" s="79"/>
      <c r="Q45" s="12">
        <f t="shared" si="3"/>
        <v>34</v>
      </c>
      <c r="R45" s="378"/>
      <c r="S45" s="379"/>
    </row>
    <row r="46" spans="1:19" ht="15" thickBot="1" x14ac:dyDescent="0.25">
      <c r="A46" s="1" t="s">
        <v>73</v>
      </c>
      <c r="B46" s="112" t="s">
        <v>70</v>
      </c>
      <c r="C46" s="53"/>
      <c r="D46" s="53"/>
      <c r="E46" s="79">
        <f>IFERROR(VLOOKUP(B46,'[1]NUM8.3'!$H$3:$L$156,2,FALSE),0)</f>
        <v>0</v>
      </c>
      <c r="F46" s="79">
        <f>IFERROR(VLOOKUP(B46,'[1]NUM8.3'!$H$3:$L$156,3,FALSE),0)</f>
        <v>0</v>
      </c>
      <c r="G46" s="79">
        <f>IFERROR(VLOOKUP(B46,'[1]NUM8.3'!$H$3:$L$156,4,FALSE),0)</f>
        <v>0</v>
      </c>
      <c r="H46" s="79"/>
      <c r="I46" s="79"/>
      <c r="J46" s="79"/>
      <c r="K46" s="79"/>
      <c r="L46" s="79"/>
      <c r="M46" s="79"/>
      <c r="N46" s="79"/>
      <c r="O46" s="79"/>
      <c r="P46" s="79"/>
      <c r="Q46" s="12">
        <f t="shared" si="3"/>
        <v>0</v>
      </c>
      <c r="R46" s="378"/>
      <c r="S46" s="379"/>
    </row>
    <row r="47" spans="1:19" ht="15" thickBot="1" x14ac:dyDescent="0.25">
      <c r="A47" s="1" t="s">
        <v>73</v>
      </c>
      <c r="B47" s="112" t="s">
        <v>71</v>
      </c>
      <c r="C47" s="53"/>
      <c r="D47" s="53"/>
      <c r="E47" s="79">
        <f>IFERROR(VLOOKUP(B47,'[1]NUM8.3'!$H$3:$L$156,2,FALSE),0)</f>
        <v>23</v>
      </c>
      <c r="F47" s="79">
        <f>IFERROR(VLOOKUP(B47,'[1]NUM8.3'!$H$3:$L$156,3,FALSE),0)</f>
        <v>10</v>
      </c>
      <c r="G47" s="79">
        <f>IFERROR(VLOOKUP(B47,'[1]NUM8.3'!$H$3:$L$156,4,FALSE),0)</f>
        <v>24</v>
      </c>
      <c r="H47" s="79"/>
      <c r="I47" s="79"/>
      <c r="J47" s="79"/>
      <c r="K47" s="79"/>
      <c r="L47" s="79"/>
      <c r="M47" s="79"/>
      <c r="N47" s="79"/>
      <c r="O47" s="79"/>
      <c r="P47" s="79"/>
      <c r="Q47" s="12">
        <f t="shared" si="3"/>
        <v>57</v>
      </c>
      <c r="R47" s="378"/>
      <c r="S47" s="379"/>
    </row>
    <row r="48" spans="1:19" ht="15" thickBot="1" x14ac:dyDescent="0.25">
      <c r="A48" s="1" t="s">
        <v>73</v>
      </c>
      <c r="B48" s="112" t="s">
        <v>72</v>
      </c>
      <c r="C48" s="53"/>
      <c r="D48" s="53"/>
      <c r="E48" s="79">
        <f>IFERROR(VLOOKUP(B48,'[1]NUM8.3'!$H$3:$L$156,2,FALSE),0)</f>
        <v>9</v>
      </c>
      <c r="F48" s="79">
        <f>IFERROR(VLOOKUP(B48,'[1]NUM8.3'!$H$3:$L$156,3,FALSE),0)</f>
        <v>1</v>
      </c>
      <c r="G48" s="79">
        <f>IFERROR(VLOOKUP(B48,'[1]NUM8.3'!$H$3:$L$156,4,FALSE),0)</f>
        <v>3</v>
      </c>
      <c r="H48" s="79"/>
      <c r="I48" s="79"/>
      <c r="J48" s="79"/>
      <c r="K48" s="79"/>
      <c r="L48" s="79"/>
      <c r="M48" s="79"/>
      <c r="N48" s="79"/>
      <c r="O48" s="79"/>
      <c r="P48" s="79"/>
      <c r="Q48" s="12">
        <f t="shared" si="3"/>
        <v>13</v>
      </c>
      <c r="R48" s="378"/>
      <c r="S48" s="379"/>
    </row>
    <row r="49" spans="1:19" s="54" customFormat="1" ht="15" thickBot="1" x14ac:dyDescent="0.25">
      <c r="A49" s="308" t="s">
        <v>175</v>
      </c>
      <c r="B49" s="309"/>
      <c r="C49" s="181">
        <f>+D49/Metas!N17</f>
        <v>0.20817069997397866</v>
      </c>
      <c r="D49" s="14">
        <f>+Q49/R49</f>
        <v>0.11241217798594848</v>
      </c>
      <c r="E49" s="9">
        <f>SUM(E39:E48)</f>
        <v>96</v>
      </c>
      <c r="F49" s="9">
        <f t="shared" ref="F49:M49" si="9">SUM(F39:F48)</f>
        <v>42</v>
      </c>
      <c r="G49" s="9">
        <f t="shared" si="9"/>
        <v>54</v>
      </c>
      <c r="H49" s="9">
        <f t="shared" si="9"/>
        <v>0</v>
      </c>
      <c r="I49" s="9">
        <f t="shared" si="9"/>
        <v>0</v>
      </c>
      <c r="J49" s="9">
        <f t="shared" si="9"/>
        <v>0</v>
      </c>
      <c r="K49" s="9">
        <f t="shared" si="9"/>
        <v>0</v>
      </c>
      <c r="L49" s="9">
        <f t="shared" si="9"/>
        <v>0</v>
      </c>
      <c r="M49" s="9">
        <f t="shared" si="9"/>
        <v>0</v>
      </c>
      <c r="N49" s="9">
        <f t="shared" ref="N49:P49" si="10">SUM(N39:N48)</f>
        <v>0</v>
      </c>
      <c r="O49" s="9">
        <f t="shared" si="10"/>
        <v>0</v>
      </c>
      <c r="P49" s="9">
        <f t="shared" si="10"/>
        <v>0</v>
      </c>
      <c r="Q49" s="9">
        <f t="shared" ref="Q49" si="11">SUM(Q39:Q48)</f>
        <v>192</v>
      </c>
      <c r="R49" s="376">
        <v>1708</v>
      </c>
      <c r="S49" s="377"/>
    </row>
    <row r="50" spans="1:19" ht="15" thickBot="1" x14ac:dyDescent="0.25">
      <c r="A50" s="1" t="s">
        <v>87</v>
      </c>
      <c r="B50" s="112" t="s">
        <v>74</v>
      </c>
      <c r="C50" s="53"/>
      <c r="D50" s="53"/>
      <c r="E50" s="79">
        <f>IFERROR(VLOOKUP(B50,'[1]NUM8.3'!$H$3:$L$156,2,FALSE),0)</f>
        <v>0</v>
      </c>
      <c r="F50" s="79">
        <f>IFERROR(VLOOKUP(B50,'[1]NUM8.3'!$H$3:$L$156,3,FALSE),0)</f>
        <v>29</v>
      </c>
      <c r="G50" s="79">
        <f>IFERROR(VLOOKUP(B50,'[1]NUM8.3'!$H$3:$L$156,4,FALSE),0)</f>
        <v>31</v>
      </c>
      <c r="H50" s="79"/>
      <c r="I50" s="79"/>
      <c r="J50" s="79"/>
      <c r="K50" s="79"/>
      <c r="L50" s="79"/>
      <c r="M50" s="79"/>
      <c r="N50" s="79"/>
      <c r="O50" s="79"/>
      <c r="P50" s="79"/>
      <c r="Q50" s="12">
        <f t="shared" si="3"/>
        <v>60</v>
      </c>
      <c r="R50" s="378"/>
      <c r="S50" s="379"/>
    </row>
    <row r="51" spans="1:19" ht="15" thickBot="1" x14ac:dyDescent="0.25">
      <c r="A51" s="1" t="s">
        <v>87</v>
      </c>
      <c r="B51" s="112" t="s">
        <v>75</v>
      </c>
      <c r="C51" s="53"/>
      <c r="D51" s="53"/>
      <c r="E51" s="79">
        <f>IFERROR(VLOOKUP(B51,'[1]NUM8.3'!$H$3:$L$156,2,FALSE),0)</f>
        <v>0</v>
      </c>
      <c r="F51" s="79">
        <f>IFERROR(VLOOKUP(B51,'[1]NUM8.3'!$H$3:$L$156,3,FALSE),0)</f>
        <v>0</v>
      </c>
      <c r="G51" s="79">
        <f>IFERROR(VLOOKUP(B51,'[1]NUM8.3'!$H$3:$L$156,4,FALSE),0)</f>
        <v>8</v>
      </c>
      <c r="H51" s="79"/>
      <c r="I51" s="79"/>
      <c r="J51" s="79"/>
      <c r="K51" s="79"/>
      <c r="L51" s="79"/>
      <c r="M51" s="79"/>
      <c r="N51" s="79"/>
      <c r="O51" s="79"/>
      <c r="P51" s="79"/>
      <c r="Q51" s="12">
        <f t="shared" si="3"/>
        <v>8</v>
      </c>
      <c r="R51" s="378"/>
      <c r="S51" s="379"/>
    </row>
    <row r="52" spans="1:19" ht="15" thickBot="1" x14ac:dyDescent="0.25">
      <c r="A52" s="1" t="s">
        <v>87</v>
      </c>
      <c r="B52" s="112" t="s">
        <v>76</v>
      </c>
      <c r="C52" s="53"/>
      <c r="D52" s="53"/>
      <c r="E52" s="79">
        <f>IFERROR(VLOOKUP(B52,'[1]NUM8.3'!$H$3:$L$156,2,FALSE),0)</f>
        <v>5</v>
      </c>
      <c r="F52" s="79">
        <f>IFERROR(VLOOKUP(B52,'[1]NUM8.3'!$H$3:$L$156,3,FALSE),0)</f>
        <v>2</v>
      </c>
      <c r="G52" s="79">
        <f>IFERROR(VLOOKUP(B52,'[1]NUM8.3'!$H$3:$L$156,4,FALSE),0)</f>
        <v>5</v>
      </c>
      <c r="H52" s="79"/>
      <c r="I52" s="79"/>
      <c r="J52" s="79"/>
      <c r="K52" s="79"/>
      <c r="L52" s="79"/>
      <c r="M52" s="79"/>
      <c r="N52" s="79"/>
      <c r="O52" s="79"/>
      <c r="P52" s="79"/>
      <c r="Q52" s="12">
        <f t="shared" si="3"/>
        <v>12</v>
      </c>
      <c r="R52" s="378"/>
      <c r="S52" s="379"/>
    </row>
    <row r="53" spans="1:19" ht="15" thickBot="1" x14ac:dyDescent="0.25">
      <c r="A53" s="1" t="s">
        <v>87</v>
      </c>
      <c r="B53" s="112" t="s">
        <v>77</v>
      </c>
      <c r="C53" s="53"/>
      <c r="D53" s="53"/>
      <c r="E53" s="79">
        <f>IFERROR(VLOOKUP(B53,'[1]NUM8.3'!$H$3:$L$156,2,FALSE),0)</f>
        <v>1</v>
      </c>
      <c r="F53" s="79">
        <f>IFERROR(VLOOKUP(B53,'[1]NUM8.3'!$H$3:$L$156,3,FALSE),0)</f>
        <v>2</v>
      </c>
      <c r="G53" s="79">
        <f>IFERROR(VLOOKUP(B53,'[1]NUM8.3'!$H$3:$L$156,4,FALSE),0)</f>
        <v>0</v>
      </c>
      <c r="H53" s="79"/>
      <c r="I53" s="79"/>
      <c r="J53" s="79"/>
      <c r="K53" s="79"/>
      <c r="L53" s="79"/>
      <c r="M53" s="79"/>
      <c r="N53" s="79"/>
      <c r="O53" s="79"/>
      <c r="P53" s="79"/>
      <c r="Q53" s="12">
        <f t="shared" si="3"/>
        <v>3</v>
      </c>
      <c r="R53" s="378"/>
      <c r="S53" s="379"/>
    </row>
    <row r="54" spans="1:19" ht="15" thickBot="1" x14ac:dyDescent="0.25">
      <c r="A54" s="1" t="s">
        <v>87</v>
      </c>
      <c r="B54" s="112" t="s">
        <v>78</v>
      </c>
      <c r="C54" s="53"/>
      <c r="D54" s="53"/>
      <c r="E54" s="79">
        <f>IFERROR(VLOOKUP(B54,'[1]NUM8.3'!$H$3:$L$156,2,FALSE),0)</f>
        <v>0</v>
      </c>
      <c r="F54" s="79">
        <f>IFERROR(VLOOKUP(B54,'[1]NUM8.3'!$H$3:$L$156,3,FALSE),0)</f>
        <v>0</v>
      </c>
      <c r="G54" s="79">
        <f>IFERROR(VLOOKUP(B54,'[1]NUM8.3'!$H$3:$L$156,4,FALSE),0)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12">
        <f t="shared" si="3"/>
        <v>0</v>
      </c>
      <c r="R54" s="378"/>
      <c r="S54" s="379"/>
    </row>
    <row r="55" spans="1:19" ht="15" thickBot="1" x14ac:dyDescent="0.25">
      <c r="A55" s="1" t="s">
        <v>87</v>
      </c>
      <c r="B55" s="112" t="s">
        <v>79</v>
      </c>
      <c r="C55" s="53"/>
      <c r="D55" s="53"/>
      <c r="E55" s="79">
        <f>IFERROR(VLOOKUP(B55,'[1]NUM8.3'!$H$3:$L$156,2,FALSE),0)</f>
        <v>3</v>
      </c>
      <c r="F55" s="79">
        <f>IFERROR(VLOOKUP(B55,'[1]NUM8.3'!$H$3:$L$156,3,FALSE),0)</f>
        <v>4</v>
      </c>
      <c r="G55" s="79">
        <f>IFERROR(VLOOKUP(B55,'[1]NUM8.3'!$H$3:$L$156,4,FALSE),0)</f>
        <v>7</v>
      </c>
      <c r="H55" s="79"/>
      <c r="I55" s="79"/>
      <c r="J55" s="79"/>
      <c r="K55" s="79"/>
      <c r="L55" s="79"/>
      <c r="M55" s="79"/>
      <c r="N55" s="79"/>
      <c r="O55" s="79"/>
      <c r="P55" s="79"/>
      <c r="Q55" s="12">
        <f t="shared" si="3"/>
        <v>14</v>
      </c>
      <c r="R55" s="378"/>
      <c r="S55" s="379"/>
    </row>
    <row r="56" spans="1:19" ht="15" thickBot="1" x14ac:dyDescent="0.25">
      <c r="A56" s="1" t="s">
        <v>87</v>
      </c>
      <c r="B56" s="112" t="s">
        <v>80</v>
      </c>
      <c r="C56" s="53"/>
      <c r="D56" s="53"/>
      <c r="E56" s="79">
        <f>IFERROR(VLOOKUP(B56,'[1]NUM8.3'!$H$3:$L$156,2,FALSE),0)</f>
        <v>2</v>
      </c>
      <c r="F56" s="79">
        <f>IFERROR(VLOOKUP(B56,'[1]NUM8.3'!$H$3:$L$156,3,FALSE),0)</f>
        <v>5</v>
      </c>
      <c r="G56" s="79">
        <f>IFERROR(VLOOKUP(B56,'[1]NUM8.3'!$H$3:$L$156,4,FALSE),0)</f>
        <v>3</v>
      </c>
      <c r="H56" s="79"/>
      <c r="I56" s="79"/>
      <c r="J56" s="79"/>
      <c r="K56" s="79"/>
      <c r="L56" s="79"/>
      <c r="M56" s="79"/>
      <c r="N56" s="79"/>
      <c r="O56" s="79"/>
      <c r="P56" s="79"/>
      <c r="Q56" s="12">
        <f t="shared" si="3"/>
        <v>10</v>
      </c>
      <c r="R56" s="378"/>
      <c r="S56" s="379"/>
    </row>
    <row r="57" spans="1:19" ht="15" thickBot="1" x14ac:dyDescent="0.25">
      <c r="A57" s="1" t="s">
        <v>87</v>
      </c>
      <c r="B57" s="112" t="s">
        <v>81</v>
      </c>
      <c r="C57" s="53"/>
      <c r="D57" s="53"/>
      <c r="E57" s="79">
        <f>IFERROR(VLOOKUP(B57,'[1]NUM8.3'!$H$3:$L$156,2,FALSE),0)</f>
        <v>0</v>
      </c>
      <c r="F57" s="79">
        <f>IFERROR(VLOOKUP(B57,'[1]NUM8.3'!$H$3:$L$156,3,FALSE),0)</f>
        <v>0</v>
      </c>
      <c r="G57" s="79">
        <f>IFERROR(VLOOKUP(B57,'[1]NUM8.3'!$H$3:$L$156,4,FALSE),0)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12">
        <f t="shared" si="3"/>
        <v>0</v>
      </c>
      <c r="R57" s="378"/>
      <c r="S57" s="379"/>
    </row>
    <row r="58" spans="1:19" ht="15" thickBot="1" x14ac:dyDescent="0.25">
      <c r="A58" s="1" t="s">
        <v>87</v>
      </c>
      <c r="B58" s="112" t="s">
        <v>82</v>
      </c>
      <c r="C58" s="53"/>
      <c r="D58" s="53"/>
      <c r="E58" s="79">
        <f>IFERROR(VLOOKUP(B58,'[1]NUM8.3'!$H$3:$L$156,2,FALSE),0)</f>
        <v>5</v>
      </c>
      <c r="F58" s="79">
        <f>IFERROR(VLOOKUP(B58,'[1]NUM8.3'!$H$3:$L$156,3,FALSE),0)</f>
        <v>7</v>
      </c>
      <c r="G58" s="79">
        <f>IFERROR(VLOOKUP(B58,'[1]NUM8.3'!$H$3:$L$156,4,FALSE),0)</f>
        <v>3</v>
      </c>
      <c r="H58" s="79"/>
      <c r="I58" s="79"/>
      <c r="J58" s="79"/>
      <c r="K58" s="79"/>
      <c r="L58" s="79"/>
      <c r="M58" s="79"/>
      <c r="N58" s="79"/>
      <c r="O58" s="79"/>
      <c r="P58" s="79"/>
      <c r="Q58" s="12">
        <f t="shared" si="3"/>
        <v>15</v>
      </c>
      <c r="R58" s="378"/>
      <c r="S58" s="379"/>
    </row>
    <row r="59" spans="1:19" ht="15" thickBot="1" x14ac:dyDescent="0.25">
      <c r="A59" s="1" t="s">
        <v>87</v>
      </c>
      <c r="B59" s="112" t="s">
        <v>83</v>
      </c>
      <c r="C59" s="53"/>
      <c r="D59" s="53"/>
      <c r="E59" s="79">
        <f>IFERROR(VLOOKUP(B59,'[1]NUM8.3'!$H$3:$L$156,2,FALSE),0)</f>
        <v>8</v>
      </c>
      <c r="F59" s="79">
        <f>IFERROR(VLOOKUP(B59,'[1]NUM8.3'!$H$3:$L$156,3,FALSE),0)</f>
        <v>2</v>
      </c>
      <c r="G59" s="79">
        <f>IFERROR(VLOOKUP(B59,'[1]NUM8.3'!$H$3:$L$156,4,FALSE),0)</f>
        <v>6</v>
      </c>
      <c r="H59" s="79"/>
      <c r="I59" s="79"/>
      <c r="J59" s="79"/>
      <c r="K59" s="79"/>
      <c r="L59" s="79"/>
      <c r="M59" s="79"/>
      <c r="N59" s="79"/>
      <c r="O59" s="79"/>
      <c r="P59" s="79"/>
      <c r="Q59" s="12">
        <f t="shared" si="3"/>
        <v>16</v>
      </c>
      <c r="R59" s="378"/>
      <c r="S59" s="379"/>
    </row>
    <row r="60" spans="1:19" ht="15" thickBot="1" x14ac:dyDescent="0.25">
      <c r="A60" s="1" t="s">
        <v>87</v>
      </c>
      <c r="B60" s="112" t="s">
        <v>84</v>
      </c>
      <c r="C60" s="53"/>
      <c r="D60" s="53"/>
      <c r="E60" s="79">
        <f>IFERROR(VLOOKUP(B60,'[1]NUM8.3'!$H$3:$L$156,2,FALSE),0)</f>
        <v>4</v>
      </c>
      <c r="F60" s="79">
        <f>IFERROR(VLOOKUP(B60,'[1]NUM8.3'!$H$3:$L$156,3,FALSE),0)</f>
        <v>5</v>
      </c>
      <c r="G60" s="79">
        <f>IFERROR(VLOOKUP(B60,'[1]NUM8.3'!$H$3:$L$156,4,FALSE),0)</f>
        <v>9</v>
      </c>
      <c r="H60" s="79"/>
      <c r="I60" s="79"/>
      <c r="J60" s="79"/>
      <c r="K60" s="79"/>
      <c r="L60" s="79"/>
      <c r="M60" s="79"/>
      <c r="N60" s="79"/>
      <c r="O60" s="79"/>
      <c r="P60" s="79"/>
      <c r="Q60" s="12">
        <f t="shared" si="3"/>
        <v>18</v>
      </c>
      <c r="R60" s="378"/>
      <c r="S60" s="379"/>
    </row>
    <row r="61" spans="1:19" ht="15" thickBot="1" x14ac:dyDescent="0.25">
      <c r="A61" s="1" t="s">
        <v>87</v>
      </c>
      <c r="B61" s="112" t="s">
        <v>85</v>
      </c>
      <c r="C61" s="53"/>
      <c r="D61" s="53"/>
      <c r="E61" s="79">
        <f>IFERROR(VLOOKUP(B61,'[1]NUM8.3'!$H$3:$L$156,2,FALSE),0)</f>
        <v>3</v>
      </c>
      <c r="F61" s="79">
        <f>IFERROR(VLOOKUP(B61,'[1]NUM8.3'!$H$3:$L$156,3,FALSE),0)</f>
        <v>4</v>
      </c>
      <c r="G61" s="79">
        <f>IFERROR(VLOOKUP(B61,'[1]NUM8.3'!$H$3:$L$156,4,FALSE),0)</f>
        <v>4</v>
      </c>
      <c r="H61" s="79"/>
      <c r="I61" s="79"/>
      <c r="J61" s="79"/>
      <c r="K61" s="79"/>
      <c r="L61" s="79"/>
      <c r="M61" s="79"/>
      <c r="N61" s="79"/>
      <c r="O61" s="79"/>
      <c r="P61" s="79"/>
      <c r="Q61" s="12">
        <f t="shared" si="3"/>
        <v>11</v>
      </c>
      <c r="R61" s="378"/>
      <c r="S61" s="379"/>
    </row>
    <row r="62" spans="1:19" ht="15" thickBot="1" x14ac:dyDescent="0.25">
      <c r="A62" s="1" t="s">
        <v>87</v>
      </c>
      <c r="B62" s="112" t="s">
        <v>86</v>
      </c>
      <c r="C62" s="53"/>
      <c r="D62" s="53"/>
      <c r="E62" s="79">
        <f>IFERROR(VLOOKUP(B62,'[1]NUM8.3'!$H$3:$L$156,2,FALSE),0)</f>
        <v>2</v>
      </c>
      <c r="F62" s="79">
        <f>IFERROR(VLOOKUP(B62,'[1]NUM8.3'!$H$3:$L$156,3,FALSE),0)</f>
        <v>1</v>
      </c>
      <c r="G62" s="79">
        <f>IFERROR(VLOOKUP(B62,'[1]NUM8.3'!$H$3:$L$156,4,FALSE),0)</f>
        <v>4</v>
      </c>
      <c r="H62" s="79"/>
      <c r="I62" s="79"/>
      <c r="J62" s="79"/>
      <c r="K62" s="79"/>
      <c r="L62" s="79"/>
      <c r="M62" s="79"/>
      <c r="N62" s="79"/>
      <c r="O62" s="79"/>
      <c r="P62" s="79"/>
      <c r="Q62" s="12">
        <f>SUM(E62:P62)</f>
        <v>7</v>
      </c>
      <c r="R62" s="378"/>
      <c r="S62" s="379"/>
    </row>
    <row r="63" spans="1:19" ht="15" thickBot="1" x14ac:dyDescent="0.25">
      <c r="A63" s="111" t="s">
        <v>87</v>
      </c>
      <c r="B63" s="112" t="s">
        <v>393</v>
      </c>
      <c r="C63" s="53"/>
      <c r="D63" s="53"/>
      <c r="E63" s="79">
        <f>IFERROR(VLOOKUP(B63,'[1]NUM8.3'!$H$3:$L$156,2,FALSE),0)</f>
        <v>2</v>
      </c>
      <c r="F63" s="79">
        <f>IFERROR(VLOOKUP(B63,'[1]NUM8.3'!$H$3:$L$156,3,FALSE),0)</f>
        <v>0</v>
      </c>
      <c r="G63" s="79">
        <f>IFERROR(VLOOKUP(B63,'[1]NUM8.3'!$H$3:$L$156,4,FALSE),0)</f>
        <v>0</v>
      </c>
      <c r="H63" s="79"/>
      <c r="I63" s="79"/>
      <c r="J63" s="79"/>
      <c r="K63" s="79"/>
      <c r="L63" s="79"/>
      <c r="M63" s="79"/>
      <c r="N63" s="79"/>
      <c r="O63" s="79"/>
      <c r="P63" s="79"/>
      <c r="Q63" s="12">
        <f>SUM(E63:P63)</f>
        <v>2</v>
      </c>
      <c r="R63" s="200"/>
      <c r="S63" s="201"/>
    </row>
    <row r="64" spans="1:19" s="54" customFormat="1" ht="15" thickBot="1" x14ac:dyDescent="0.25">
      <c r="A64" s="308" t="s">
        <v>176</v>
      </c>
      <c r="B64" s="309"/>
      <c r="C64" s="181">
        <f>+D64/Metas!N9</f>
        <v>0.1089695228961375</v>
      </c>
      <c r="D64" s="14">
        <f>+Q64/R64</f>
        <v>5.9965928449744466E-2</v>
      </c>
      <c r="E64" s="9">
        <f>SUM(E50:E63)</f>
        <v>35</v>
      </c>
      <c r="F64" s="9">
        <f t="shared" ref="F64:P64" si="12">SUM(F50:F63)</f>
        <v>61</v>
      </c>
      <c r="G64" s="9">
        <f t="shared" si="12"/>
        <v>80</v>
      </c>
      <c r="H64" s="9">
        <f t="shared" si="12"/>
        <v>0</v>
      </c>
      <c r="I64" s="9">
        <f t="shared" si="12"/>
        <v>0</v>
      </c>
      <c r="J64" s="9">
        <f t="shared" si="12"/>
        <v>0</v>
      </c>
      <c r="K64" s="9">
        <f t="shared" si="12"/>
        <v>0</v>
      </c>
      <c r="L64" s="9">
        <f t="shared" si="12"/>
        <v>0</v>
      </c>
      <c r="M64" s="9">
        <f t="shared" si="12"/>
        <v>0</v>
      </c>
      <c r="N64" s="9">
        <f t="shared" si="12"/>
        <v>0</v>
      </c>
      <c r="O64" s="9">
        <f t="shared" si="12"/>
        <v>0</v>
      </c>
      <c r="P64" s="9">
        <f t="shared" si="12"/>
        <v>0</v>
      </c>
      <c r="Q64" s="9">
        <f>SUM(Q50:Q63)</f>
        <v>176</v>
      </c>
      <c r="R64" s="376">
        <v>2935</v>
      </c>
      <c r="S64" s="377"/>
    </row>
    <row r="65" spans="1:19" ht="15" thickBot="1" x14ac:dyDescent="0.25">
      <c r="A65" s="1" t="s">
        <v>98</v>
      </c>
      <c r="B65" s="112" t="s">
        <v>88</v>
      </c>
      <c r="C65" s="53"/>
      <c r="D65" s="53"/>
      <c r="E65" s="79">
        <f>IFERROR(VLOOKUP(B65,'[1]NUM8.3'!$H$3:$L$156,2,FALSE),0)</f>
        <v>27</v>
      </c>
      <c r="F65" s="79">
        <f>IFERROR(VLOOKUP(B65,'[1]NUM8.3'!$H$3:$L$156,3,FALSE),0)</f>
        <v>27</v>
      </c>
      <c r="G65" s="79">
        <f>IFERROR(VLOOKUP(B65,'[1]NUM8.3'!$H$3:$L$156,4,FALSE),0)</f>
        <v>42</v>
      </c>
      <c r="H65" s="79"/>
      <c r="I65" s="79"/>
      <c r="J65" s="79"/>
      <c r="K65" s="79"/>
      <c r="L65" s="79"/>
      <c r="M65" s="79"/>
      <c r="N65" s="79"/>
      <c r="O65" s="79"/>
      <c r="P65" s="79"/>
      <c r="Q65" s="12">
        <f t="shared" ref="Q65:Q74" si="13">SUM(E65:P65)</f>
        <v>96</v>
      </c>
      <c r="R65" s="378"/>
      <c r="S65" s="379"/>
    </row>
    <row r="66" spans="1:19" ht="15" thickBot="1" x14ac:dyDescent="0.25">
      <c r="A66" s="1" t="s">
        <v>98</v>
      </c>
      <c r="B66" s="112" t="s">
        <v>89</v>
      </c>
      <c r="C66" s="53"/>
      <c r="D66" s="53"/>
      <c r="E66" s="79">
        <f>IFERROR(VLOOKUP(B66,'[1]NUM8.3'!$H$3:$L$156,2,FALSE),0)</f>
        <v>4</v>
      </c>
      <c r="F66" s="79">
        <f>IFERROR(VLOOKUP(B66,'[1]NUM8.3'!$H$3:$L$156,3,FALSE),0)</f>
        <v>4</v>
      </c>
      <c r="G66" s="79">
        <f>IFERROR(VLOOKUP(B66,'[1]NUM8.3'!$H$3:$L$156,4,FALSE),0)</f>
        <v>36</v>
      </c>
      <c r="H66" s="79"/>
      <c r="I66" s="79"/>
      <c r="J66" s="79"/>
      <c r="K66" s="79"/>
      <c r="L66" s="79"/>
      <c r="M66" s="79"/>
      <c r="N66" s="79"/>
      <c r="O66" s="79"/>
      <c r="P66" s="79"/>
      <c r="Q66" s="12">
        <f t="shared" si="13"/>
        <v>44</v>
      </c>
      <c r="R66" s="378"/>
      <c r="S66" s="379"/>
    </row>
    <row r="67" spans="1:19" ht="15" thickBot="1" x14ac:dyDescent="0.25">
      <c r="A67" s="1" t="s">
        <v>98</v>
      </c>
      <c r="B67" s="112" t="s">
        <v>90</v>
      </c>
      <c r="C67" s="53"/>
      <c r="D67" s="53"/>
      <c r="E67" s="79">
        <f>IFERROR(VLOOKUP(B67,'[1]NUM8.3'!$H$3:$L$156,2,FALSE),0)</f>
        <v>0</v>
      </c>
      <c r="F67" s="79">
        <f>IFERROR(VLOOKUP(B67,'[1]NUM8.3'!$H$3:$L$156,3,FALSE),0)</f>
        <v>0</v>
      </c>
      <c r="G67" s="79">
        <f>IFERROR(VLOOKUP(B67,'[1]NUM8.3'!$H$3:$L$156,4,FALSE),0)</f>
        <v>5</v>
      </c>
      <c r="H67" s="79"/>
      <c r="I67" s="79"/>
      <c r="J67" s="79"/>
      <c r="K67" s="79"/>
      <c r="L67" s="79"/>
      <c r="M67" s="79"/>
      <c r="N67" s="79"/>
      <c r="O67" s="79"/>
      <c r="P67" s="79"/>
      <c r="Q67" s="12">
        <f t="shared" si="13"/>
        <v>5</v>
      </c>
      <c r="R67" s="378"/>
      <c r="S67" s="379"/>
    </row>
    <row r="68" spans="1:19" ht="15" thickBot="1" x14ac:dyDescent="0.25">
      <c r="A68" s="1" t="s">
        <v>98</v>
      </c>
      <c r="B68" s="112" t="s">
        <v>91</v>
      </c>
      <c r="C68" s="53"/>
      <c r="D68" s="53"/>
      <c r="E68" s="79">
        <f>IFERROR(VLOOKUP(B68,'[1]NUM8.3'!$H$3:$L$156,2,FALSE),0)</f>
        <v>7</v>
      </c>
      <c r="F68" s="79">
        <f>IFERROR(VLOOKUP(B68,'[1]NUM8.3'!$H$3:$L$156,3,FALSE),0)</f>
        <v>2</v>
      </c>
      <c r="G68" s="79">
        <f>IFERROR(VLOOKUP(B68,'[1]NUM8.3'!$H$3:$L$156,4,FALSE),0)</f>
        <v>3</v>
      </c>
      <c r="H68" s="79"/>
      <c r="I68" s="79"/>
      <c r="J68" s="79"/>
      <c r="K68" s="79"/>
      <c r="L68" s="79"/>
      <c r="M68" s="79"/>
      <c r="N68" s="79"/>
      <c r="O68" s="79"/>
      <c r="P68" s="79"/>
      <c r="Q68" s="12">
        <f t="shared" si="13"/>
        <v>12</v>
      </c>
      <c r="R68" s="378"/>
      <c r="S68" s="379"/>
    </row>
    <row r="69" spans="1:19" ht="15" thickBot="1" x14ac:dyDescent="0.25">
      <c r="A69" s="1" t="s">
        <v>98</v>
      </c>
      <c r="B69" s="112" t="s">
        <v>92</v>
      </c>
      <c r="C69" s="53"/>
      <c r="D69" s="53"/>
      <c r="E69" s="79">
        <f>IFERROR(VLOOKUP(B69,'[1]NUM8.3'!$H$3:$L$156,2,FALSE),0)</f>
        <v>3</v>
      </c>
      <c r="F69" s="79">
        <f>IFERROR(VLOOKUP(B69,'[1]NUM8.3'!$H$3:$L$156,3,FALSE),0)</f>
        <v>0</v>
      </c>
      <c r="G69" s="79">
        <f>IFERROR(VLOOKUP(B69,'[1]NUM8.3'!$H$3:$L$156,4,FALSE),0)</f>
        <v>2</v>
      </c>
      <c r="H69" s="79"/>
      <c r="I69" s="79"/>
      <c r="J69" s="79"/>
      <c r="K69" s="79"/>
      <c r="L69" s="79"/>
      <c r="M69" s="79"/>
      <c r="N69" s="79"/>
      <c r="O69" s="79"/>
      <c r="P69" s="79"/>
      <c r="Q69" s="12">
        <f t="shared" si="13"/>
        <v>5</v>
      </c>
      <c r="R69" s="378"/>
      <c r="S69" s="379"/>
    </row>
    <row r="70" spans="1:19" ht="15" thickBot="1" x14ac:dyDescent="0.25">
      <c r="A70" s="1" t="s">
        <v>98</v>
      </c>
      <c r="B70" s="112" t="s">
        <v>93</v>
      </c>
      <c r="C70" s="53"/>
      <c r="D70" s="53"/>
      <c r="E70" s="79">
        <f>IFERROR(VLOOKUP(B70,'[1]NUM8.3'!$H$3:$L$156,2,FALSE),0)</f>
        <v>2</v>
      </c>
      <c r="F70" s="79">
        <f>IFERROR(VLOOKUP(B70,'[1]NUM8.3'!$H$3:$L$156,3,FALSE),0)</f>
        <v>0</v>
      </c>
      <c r="G70" s="79">
        <f>IFERROR(VLOOKUP(B70,'[1]NUM8.3'!$H$3:$L$156,4,FALSE),0)</f>
        <v>2</v>
      </c>
      <c r="H70" s="79"/>
      <c r="I70" s="79"/>
      <c r="J70" s="79"/>
      <c r="K70" s="79"/>
      <c r="L70" s="79"/>
      <c r="M70" s="79"/>
      <c r="N70" s="79"/>
      <c r="O70" s="79"/>
      <c r="P70" s="79"/>
      <c r="Q70" s="12">
        <f t="shared" si="13"/>
        <v>4</v>
      </c>
      <c r="R70" s="378"/>
      <c r="S70" s="379"/>
    </row>
    <row r="71" spans="1:19" ht="15" thickBot="1" x14ac:dyDescent="0.25">
      <c r="A71" s="1" t="s">
        <v>98</v>
      </c>
      <c r="B71" s="112" t="s">
        <v>94</v>
      </c>
      <c r="C71" s="53"/>
      <c r="D71" s="53"/>
      <c r="E71" s="79">
        <f>IFERROR(VLOOKUP(B71,'[1]NUM8.3'!$H$3:$L$156,2,FALSE),0)</f>
        <v>0</v>
      </c>
      <c r="F71" s="79">
        <f>IFERROR(VLOOKUP(B71,'[1]NUM8.3'!$H$3:$L$156,3,FALSE),0)</f>
        <v>4</v>
      </c>
      <c r="G71" s="79">
        <f>IFERROR(VLOOKUP(B71,'[1]NUM8.3'!$H$3:$L$156,4,FALSE),0)</f>
        <v>5</v>
      </c>
      <c r="H71" s="79"/>
      <c r="I71" s="79"/>
      <c r="J71" s="79"/>
      <c r="K71" s="79"/>
      <c r="L71" s="79"/>
      <c r="M71" s="79"/>
      <c r="N71" s="79"/>
      <c r="O71" s="79"/>
      <c r="P71" s="79"/>
      <c r="Q71" s="12">
        <f t="shared" si="13"/>
        <v>9</v>
      </c>
      <c r="R71" s="378"/>
      <c r="S71" s="379"/>
    </row>
    <row r="72" spans="1:19" ht="15" thickBot="1" x14ac:dyDescent="0.25">
      <c r="A72" s="1" t="s">
        <v>98</v>
      </c>
      <c r="B72" s="112" t="s">
        <v>95</v>
      </c>
      <c r="C72" s="53"/>
      <c r="D72" s="53"/>
      <c r="E72" s="79">
        <f>IFERROR(VLOOKUP(B72,'[1]NUM8.3'!$H$3:$L$156,2,FALSE),0)</f>
        <v>0</v>
      </c>
      <c r="F72" s="79">
        <f>IFERROR(VLOOKUP(B72,'[1]NUM8.3'!$H$3:$L$156,3,FALSE),0)</f>
        <v>0</v>
      </c>
      <c r="G72" s="79">
        <f>IFERROR(VLOOKUP(B72,'[1]NUM8.3'!$H$3:$L$156,4,FALSE),0)</f>
        <v>3</v>
      </c>
      <c r="H72" s="79"/>
      <c r="I72" s="79"/>
      <c r="J72" s="79"/>
      <c r="K72" s="79"/>
      <c r="L72" s="79"/>
      <c r="M72" s="79"/>
      <c r="N72" s="79"/>
      <c r="O72" s="79"/>
      <c r="P72" s="79"/>
      <c r="Q72" s="12">
        <f t="shared" si="13"/>
        <v>3</v>
      </c>
      <c r="R72" s="378"/>
      <c r="S72" s="379"/>
    </row>
    <row r="73" spans="1:19" ht="15" thickBot="1" x14ac:dyDescent="0.25">
      <c r="A73" s="1" t="s">
        <v>98</v>
      </c>
      <c r="B73" s="112" t="s">
        <v>96</v>
      </c>
      <c r="C73" s="53"/>
      <c r="D73" s="53"/>
      <c r="E73" s="79">
        <f>IFERROR(VLOOKUP(B73,'[1]NUM8.3'!$H$3:$L$156,2,FALSE),0)</f>
        <v>0</v>
      </c>
      <c r="F73" s="79">
        <f>IFERROR(VLOOKUP(B73,'[1]NUM8.3'!$H$3:$L$156,3,FALSE),0)</f>
        <v>0</v>
      </c>
      <c r="G73" s="79">
        <f>IFERROR(VLOOKUP(B73,'[1]NUM8.3'!$H$3:$L$156,4,FALSE),0)</f>
        <v>2</v>
      </c>
      <c r="H73" s="79"/>
      <c r="I73" s="79"/>
      <c r="J73" s="79"/>
      <c r="K73" s="79"/>
      <c r="L73" s="79"/>
      <c r="M73" s="79"/>
      <c r="N73" s="79"/>
      <c r="O73" s="79"/>
      <c r="P73" s="79"/>
      <c r="Q73" s="12">
        <f t="shared" si="13"/>
        <v>2</v>
      </c>
      <c r="R73" s="378"/>
      <c r="S73" s="379"/>
    </row>
    <row r="74" spans="1:19" ht="15" thickBot="1" x14ac:dyDescent="0.25">
      <c r="A74" s="1" t="s">
        <v>98</v>
      </c>
      <c r="B74" s="112" t="s">
        <v>97</v>
      </c>
      <c r="C74" s="53"/>
      <c r="D74" s="53"/>
      <c r="E74" s="79">
        <f>IFERROR(VLOOKUP(B74,'[1]NUM8.3'!$H$3:$L$156,2,FALSE),0)</f>
        <v>0</v>
      </c>
      <c r="F74" s="79">
        <f>IFERROR(VLOOKUP(B74,'[1]NUM8.3'!$H$3:$L$156,3,FALSE),0)</f>
        <v>0</v>
      </c>
      <c r="G74" s="79">
        <f>IFERROR(VLOOKUP(B74,'[1]NUM8.3'!$H$3:$L$156,4,FALSE),0)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12">
        <f t="shared" si="13"/>
        <v>0</v>
      </c>
      <c r="R74" s="378"/>
      <c r="S74" s="379"/>
    </row>
    <row r="75" spans="1:19" s="54" customFormat="1" ht="15" thickBot="1" x14ac:dyDescent="0.25">
      <c r="A75" s="308" t="s">
        <v>18</v>
      </c>
      <c r="B75" s="309"/>
      <c r="C75" s="181">
        <f>+D75/Metas!N6</f>
        <v>0.14151237101147382</v>
      </c>
      <c r="D75" s="14">
        <f>+Q75/R75</f>
        <v>0.10869565217391304</v>
      </c>
      <c r="E75" s="9">
        <f>SUM(E65:E74)</f>
        <v>43</v>
      </c>
      <c r="F75" s="9">
        <f t="shared" ref="F75:H75" si="14">SUM(F65:F74)</f>
        <v>37</v>
      </c>
      <c r="G75" s="9">
        <f t="shared" si="14"/>
        <v>100</v>
      </c>
      <c r="H75" s="9">
        <f t="shared" si="14"/>
        <v>0</v>
      </c>
      <c r="I75" s="9">
        <f t="shared" ref="I75:J75" si="15">SUM(I65:I74)</f>
        <v>0</v>
      </c>
      <c r="J75" s="9">
        <f t="shared" si="15"/>
        <v>0</v>
      </c>
      <c r="K75" s="9">
        <f t="shared" ref="K75:L75" si="16">SUM(K65:K74)</f>
        <v>0</v>
      </c>
      <c r="L75" s="9">
        <f t="shared" si="16"/>
        <v>0</v>
      </c>
      <c r="M75" s="9">
        <f t="shared" ref="M75:N75" si="17">SUM(M65:M74)</f>
        <v>0</v>
      </c>
      <c r="N75" s="9">
        <f t="shared" si="17"/>
        <v>0</v>
      </c>
      <c r="O75" s="9">
        <f t="shared" ref="O75:P75" si="18">SUM(O65:O74)</f>
        <v>0</v>
      </c>
      <c r="P75" s="9">
        <f t="shared" si="18"/>
        <v>0</v>
      </c>
      <c r="Q75" s="9">
        <f>SUM(Q65:Q74)</f>
        <v>180</v>
      </c>
      <c r="R75" s="376">
        <v>1656</v>
      </c>
      <c r="S75" s="377"/>
    </row>
    <row r="76" spans="1:19" ht="15" thickBot="1" x14ac:dyDescent="0.25">
      <c r="A76" s="1" t="s">
        <v>104</v>
      </c>
      <c r="B76" s="112" t="s">
        <v>99</v>
      </c>
      <c r="C76" s="53"/>
      <c r="D76" s="53"/>
      <c r="E76" s="79">
        <f>IFERROR(VLOOKUP(B76,'[1]NUM8.3'!$H$3:$L$156,2,FALSE),0)</f>
        <v>1</v>
      </c>
      <c r="F76" s="79">
        <f>IFERROR(VLOOKUP(B76,'[1]NUM8.3'!$H$3:$L$156,3,FALSE),0)</f>
        <v>5</v>
      </c>
      <c r="G76" s="79">
        <f>IFERROR(VLOOKUP(B76,'[1]NUM8.3'!$H$3:$L$156,4,FALSE),0)</f>
        <v>1</v>
      </c>
      <c r="H76" s="79"/>
      <c r="I76" s="79"/>
      <c r="J76" s="79"/>
      <c r="K76" s="79"/>
      <c r="L76" s="79"/>
      <c r="M76" s="79"/>
      <c r="N76" s="79"/>
      <c r="O76" s="79"/>
      <c r="P76" s="79"/>
      <c r="Q76" s="12">
        <f>SUM(E76:P76)</f>
        <v>7</v>
      </c>
      <c r="R76" s="378"/>
      <c r="S76" s="379"/>
    </row>
    <row r="77" spans="1:19" ht="15" thickBot="1" x14ac:dyDescent="0.25">
      <c r="A77" s="1" t="s">
        <v>104</v>
      </c>
      <c r="B77" s="112" t="s">
        <v>100</v>
      </c>
      <c r="C77" s="53"/>
      <c r="D77" s="53"/>
      <c r="E77" s="79">
        <f>IFERROR(VLOOKUP(B77,'[1]NUM8.3'!$H$3:$L$156,2,FALSE),0)</f>
        <v>12</v>
      </c>
      <c r="F77" s="79">
        <f>IFERROR(VLOOKUP(B77,'[1]NUM8.3'!$H$3:$L$156,3,FALSE),0)</f>
        <v>6</v>
      </c>
      <c r="G77" s="79">
        <f>IFERROR(VLOOKUP(B77,'[1]NUM8.3'!$H$3:$L$156,4,FALSE),0)</f>
        <v>6</v>
      </c>
      <c r="H77" s="79"/>
      <c r="I77" s="79"/>
      <c r="J77" s="79"/>
      <c r="K77" s="79"/>
      <c r="L77" s="79"/>
      <c r="M77" s="79"/>
      <c r="N77" s="79"/>
      <c r="O77" s="79"/>
      <c r="P77" s="79"/>
      <c r="Q77" s="12">
        <f>SUM(E77:P77)</f>
        <v>24</v>
      </c>
      <c r="R77" s="378"/>
      <c r="S77" s="379"/>
    </row>
    <row r="78" spans="1:19" ht="15" thickBot="1" x14ac:dyDescent="0.25">
      <c r="A78" s="1" t="s">
        <v>104</v>
      </c>
      <c r="B78" s="112" t="s">
        <v>101</v>
      </c>
      <c r="C78" s="53"/>
      <c r="D78" s="53"/>
      <c r="E78" s="79">
        <f>IFERROR(VLOOKUP(B78,'[1]NUM8.3'!$H$3:$L$156,2,FALSE),0)</f>
        <v>22</v>
      </c>
      <c r="F78" s="79">
        <f>IFERROR(VLOOKUP(B78,'[1]NUM8.3'!$H$3:$L$156,3,FALSE),0)</f>
        <v>11</v>
      </c>
      <c r="G78" s="79">
        <f>IFERROR(VLOOKUP(B78,'[1]NUM8.3'!$H$3:$L$156,4,FALSE),0)</f>
        <v>18</v>
      </c>
      <c r="H78" s="79"/>
      <c r="I78" s="79"/>
      <c r="J78" s="79"/>
      <c r="K78" s="79"/>
      <c r="L78" s="79"/>
      <c r="M78" s="79"/>
      <c r="N78" s="79"/>
      <c r="O78" s="79"/>
      <c r="P78" s="79"/>
      <c r="Q78" s="12">
        <f>SUM(E78:P78)</f>
        <v>51</v>
      </c>
      <c r="R78" s="378"/>
      <c r="S78" s="379"/>
    </row>
    <row r="79" spans="1:19" ht="15" thickBot="1" x14ac:dyDescent="0.25">
      <c r="A79" s="1" t="s">
        <v>104</v>
      </c>
      <c r="B79" s="112" t="s">
        <v>102</v>
      </c>
      <c r="C79" s="53"/>
      <c r="D79" s="53"/>
      <c r="E79" s="79">
        <f>IFERROR(VLOOKUP(B79,'[1]NUM8.3'!$H$3:$L$156,2,FALSE),0)</f>
        <v>2</v>
      </c>
      <c r="F79" s="79">
        <f>IFERROR(VLOOKUP(B79,'[1]NUM8.3'!$H$3:$L$156,3,FALSE),0)</f>
        <v>0</v>
      </c>
      <c r="G79" s="79">
        <f>IFERROR(VLOOKUP(B79,'[1]NUM8.3'!$H$3:$L$156,4,FALSE),0)</f>
        <v>0</v>
      </c>
      <c r="H79" s="79"/>
      <c r="I79" s="79"/>
      <c r="J79" s="79"/>
      <c r="K79" s="79"/>
      <c r="L79" s="79"/>
      <c r="M79" s="79"/>
      <c r="N79" s="79"/>
      <c r="O79" s="79"/>
      <c r="P79" s="79"/>
      <c r="Q79" s="12">
        <f>SUM(E79:P79)</f>
        <v>2</v>
      </c>
      <c r="R79" s="378"/>
      <c r="S79" s="379"/>
    </row>
    <row r="80" spans="1:19" ht="15" thickBot="1" x14ac:dyDescent="0.25">
      <c r="A80" s="1" t="s">
        <v>104</v>
      </c>
      <c r="B80" s="112" t="s">
        <v>103</v>
      </c>
      <c r="C80" s="53"/>
      <c r="D80" s="53"/>
      <c r="E80" s="79">
        <f>IFERROR(VLOOKUP(B80,'[1]NUM8.3'!$H$3:$L$156,2,FALSE),0)</f>
        <v>13</v>
      </c>
      <c r="F80" s="79">
        <f>IFERROR(VLOOKUP(B80,'[1]NUM8.3'!$H$3:$L$156,3,FALSE),0)</f>
        <v>12</v>
      </c>
      <c r="G80" s="79">
        <f>IFERROR(VLOOKUP(B80,'[1]NUM8.3'!$H$3:$L$156,4,FALSE),0)</f>
        <v>16</v>
      </c>
      <c r="H80" s="79"/>
      <c r="I80" s="79"/>
      <c r="J80" s="79"/>
      <c r="K80" s="79"/>
      <c r="L80" s="79"/>
      <c r="M80" s="79"/>
      <c r="N80" s="79"/>
      <c r="O80" s="79"/>
      <c r="P80" s="79"/>
      <c r="Q80" s="12">
        <f>SUM(E80:P80)</f>
        <v>41</v>
      </c>
      <c r="R80" s="378"/>
      <c r="S80" s="379"/>
    </row>
    <row r="81" spans="1:19" s="54" customFormat="1" ht="15" thickBot="1" x14ac:dyDescent="0.25">
      <c r="A81" s="308" t="s">
        <v>177</v>
      </c>
      <c r="B81" s="309"/>
      <c r="C81" s="181">
        <f>+D81/Metas!N11</f>
        <v>0.24509111899585581</v>
      </c>
      <c r="D81" s="14">
        <f>+Q81/R81</f>
        <v>0.13842746400885936</v>
      </c>
      <c r="E81" s="9">
        <f>SUM(E76:E80)</f>
        <v>50</v>
      </c>
      <c r="F81" s="9">
        <f t="shared" ref="F81:H81" si="19">SUM(F76:F80)</f>
        <v>34</v>
      </c>
      <c r="G81" s="9">
        <f t="shared" si="19"/>
        <v>41</v>
      </c>
      <c r="H81" s="9">
        <f t="shared" si="19"/>
        <v>0</v>
      </c>
      <c r="I81" s="9">
        <f t="shared" ref="I81:J81" si="20">SUM(I76:I80)</f>
        <v>0</v>
      </c>
      <c r="J81" s="9">
        <f t="shared" si="20"/>
        <v>0</v>
      </c>
      <c r="K81" s="9">
        <f t="shared" ref="K81:L81" si="21">SUM(K76:K80)</f>
        <v>0</v>
      </c>
      <c r="L81" s="9">
        <f t="shared" si="21"/>
        <v>0</v>
      </c>
      <c r="M81" s="9">
        <f t="shared" ref="M81:N81" si="22">SUM(M76:M80)</f>
        <v>0</v>
      </c>
      <c r="N81" s="9">
        <f t="shared" si="22"/>
        <v>0</v>
      </c>
      <c r="O81" s="9">
        <f t="shared" ref="O81:P81" si="23">SUM(O76:O80)</f>
        <v>0</v>
      </c>
      <c r="P81" s="9">
        <f t="shared" si="23"/>
        <v>0</v>
      </c>
      <c r="Q81" s="9">
        <f>SUM(Q76:Q80)</f>
        <v>125</v>
      </c>
      <c r="R81" s="376">
        <v>903</v>
      </c>
      <c r="S81" s="377"/>
    </row>
    <row r="82" spans="1:19" ht="15" thickBot="1" x14ac:dyDescent="0.25">
      <c r="A82" s="1" t="s">
        <v>115</v>
      </c>
      <c r="B82" s="112" t="s">
        <v>105</v>
      </c>
      <c r="C82" s="53"/>
      <c r="D82" s="53"/>
      <c r="E82" s="79">
        <f>IFERROR(VLOOKUP(B82,'[1]NUM8.3'!$H$3:$L$156,2,FALSE),0)</f>
        <v>0</v>
      </c>
      <c r="F82" s="79">
        <f>IFERROR(VLOOKUP(B82,'[1]NUM8.3'!$H$3:$L$156,3,FALSE),0)</f>
        <v>0</v>
      </c>
      <c r="G82" s="79">
        <f>IFERROR(VLOOKUP(B82,'[1]NUM8.3'!$H$3:$L$156,4,FALSE),0)</f>
        <v>12</v>
      </c>
      <c r="H82" s="79"/>
      <c r="I82" s="79"/>
      <c r="J82" s="79"/>
      <c r="K82" s="79"/>
      <c r="L82" s="79"/>
      <c r="M82" s="79"/>
      <c r="N82" s="79"/>
      <c r="O82" s="79"/>
      <c r="P82" s="79"/>
      <c r="Q82" s="12">
        <f t="shared" ref="Q82:Q91" si="24">SUM(E82:P82)</f>
        <v>12</v>
      </c>
      <c r="R82" s="378"/>
      <c r="S82" s="379"/>
    </row>
    <row r="83" spans="1:19" ht="15" thickBot="1" x14ac:dyDescent="0.25">
      <c r="A83" s="1" t="s">
        <v>115</v>
      </c>
      <c r="B83" s="112" t="s">
        <v>106</v>
      </c>
      <c r="C83" s="53"/>
      <c r="D83" s="53"/>
      <c r="E83" s="79">
        <f>IFERROR(VLOOKUP(B83,'[1]NUM8.3'!$H$3:$L$156,2,FALSE),0)</f>
        <v>14</v>
      </c>
      <c r="F83" s="79">
        <f>IFERROR(VLOOKUP(B83,'[1]NUM8.3'!$H$3:$L$156,3,FALSE),0)</f>
        <v>12</v>
      </c>
      <c r="G83" s="79">
        <f>IFERROR(VLOOKUP(B83,'[1]NUM8.3'!$H$3:$L$156,4,FALSE),0)</f>
        <v>11</v>
      </c>
      <c r="H83" s="79"/>
      <c r="I83" s="79"/>
      <c r="J83" s="79"/>
      <c r="K83" s="79"/>
      <c r="L83" s="79"/>
      <c r="M83" s="79"/>
      <c r="N83" s="79"/>
      <c r="O83" s="79"/>
      <c r="P83" s="79"/>
      <c r="Q83" s="12">
        <f t="shared" si="24"/>
        <v>37</v>
      </c>
      <c r="R83" s="378"/>
      <c r="S83" s="379"/>
    </row>
    <row r="84" spans="1:19" ht="15" thickBot="1" x14ac:dyDescent="0.25">
      <c r="A84" s="1" t="s">
        <v>115</v>
      </c>
      <c r="B84" s="112" t="s">
        <v>107</v>
      </c>
      <c r="C84" s="53"/>
      <c r="D84" s="53"/>
      <c r="E84" s="79">
        <f>IFERROR(VLOOKUP(B84,'[1]NUM8.3'!$H$3:$L$156,2,FALSE),0)</f>
        <v>3</v>
      </c>
      <c r="F84" s="79">
        <f>IFERROR(VLOOKUP(B84,'[1]NUM8.3'!$H$3:$L$156,3,FALSE),0)</f>
        <v>8</v>
      </c>
      <c r="G84" s="79">
        <f>IFERROR(VLOOKUP(B84,'[1]NUM8.3'!$H$3:$L$156,4,FALSE),0)</f>
        <v>7</v>
      </c>
      <c r="H84" s="79"/>
      <c r="I84" s="79"/>
      <c r="J84" s="79"/>
      <c r="K84" s="79"/>
      <c r="L84" s="79"/>
      <c r="M84" s="79"/>
      <c r="N84" s="79"/>
      <c r="O84" s="79"/>
      <c r="P84" s="79"/>
      <c r="Q84" s="12">
        <f t="shared" si="24"/>
        <v>18</v>
      </c>
      <c r="R84" s="378"/>
      <c r="S84" s="379"/>
    </row>
    <row r="85" spans="1:19" ht="15" thickBot="1" x14ac:dyDescent="0.25">
      <c r="A85" s="1" t="s">
        <v>115</v>
      </c>
      <c r="B85" s="112" t="s">
        <v>108</v>
      </c>
      <c r="C85" s="53"/>
      <c r="D85" s="53"/>
      <c r="E85" s="79">
        <f>IFERROR(VLOOKUP(B85,'[1]NUM8.3'!$H$3:$L$156,2,FALSE),0)</f>
        <v>4</v>
      </c>
      <c r="F85" s="79">
        <f>IFERROR(VLOOKUP(B85,'[1]NUM8.3'!$H$3:$L$156,3,FALSE),0)</f>
        <v>11</v>
      </c>
      <c r="G85" s="79">
        <f>IFERROR(VLOOKUP(B85,'[1]NUM8.3'!$H$3:$L$156,4,FALSE),0)</f>
        <v>2</v>
      </c>
      <c r="H85" s="79"/>
      <c r="I85" s="79"/>
      <c r="J85" s="79"/>
      <c r="K85" s="79"/>
      <c r="L85" s="79"/>
      <c r="M85" s="79"/>
      <c r="N85" s="79"/>
      <c r="O85" s="79"/>
      <c r="P85" s="79"/>
      <c r="Q85" s="12">
        <f t="shared" si="24"/>
        <v>17</v>
      </c>
      <c r="R85" s="378"/>
      <c r="S85" s="379"/>
    </row>
    <row r="86" spans="1:19" ht="15" thickBot="1" x14ac:dyDescent="0.25">
      <c r="A86" s="1" t="s">
        <v>115</v>
      </c>
      <c r="B86" s="112" t="s">
        <v>109</v>
      </c>
      <c r="C86" s="53"/>
      <c r="D86" s="53"/>
      <c r="E86" s="79">
        <f>IFERROR(VLOOKUP(B86,'[1]NUM8.3'!$H$3:$L$156,2,FALSE),0)</f>
        <v>9</v>
      </c>
      <c r="F86" s="79">
        <f>IFERROR(VLOOKUP(B86,'[1]NUM8.3'!$H$3:$L$156,3,FALSE),0)</f>
        <v>5</v>
      </c>
      <c r="G86" s="79">
        <f>IFERROR(VLOOKUP(B86,'[1]NUM8.3'!$H$3:$L$156,4,FALSE),0)</f>
        <v>7</v>
      </c>
      <c r="H86" s="79"/>
      <c r="I86" s="79"/>
      <c r="J86" s="79"/>
      <c r="K86" s="79"/>
      <c r="L86" s="79"/>
      <c r="M86" s="79"/>
      <c r="N86" s="79"/>
      <c r="O86" s="79"/>
      <c r="P86" s="79"/>
      <c r="Q86" s="12">
        <f t="shared" si="24"/>
        <v>21</v>
      </c>
      <c r="R86" s="378"/>
      <c r="S86" s="379"/>
    </row>
    <row r="87" spans="1:19" ht="15" thickBot="1" x14ac:dyDescent="0.25">
      <c r="A87" s="1" t="s">
        <v>115</v>
      </c>
      <c r="B87" s="112" t="s">
        <v>110</v>
      </c>
      <c r="C87" s="53"/>
      <c r="D87" s="53"/>
      <c r="E87" s="79">
        <f>IFERROR(VLOOKUP(B87,'[1]NUM8.3'!$H$3:$L$156,2,FALSE),0)</f>
        <v>3</v>
      </c>
      <c r="F87" s="79">
        <f>IFERROR(VLOOKUP(B87,'[1]NUM8.3'!$H$3:$L$156,3,FALSE),0)</f>
        <v>11</v>
      </c>
      <c r="G87" s="79">
        <f>IFERROR(VLOOKUP(B87,'[1]NUM8.3'!$H$3:$L$156,4,FALSE),0)</f>
        <v>11</v>
      </c>
      <c r="H87" s="79"/>
      <c r="I87" s="79"/>
      <c r="J87" s="79"/>
      <c r="K87" s="79"/>
      <c r="L87" s="79"/>
      <c r="M87" s="79"/>
      <c r="N87" s="79"/>
      <c r="O87" s="79"/>
      <c r="P87" s="79"/>
      <c r="Q87" s="12">
        <f t="shared" si="24"/>
        <v>25</v>
      </c>
      <c r="R87" s="378"/>
      <c r="S87" s="379"/>
    </row>
    <row r="88" spans="1:19" ht="15" thickBot="1" x14ac:dyDescent="0.25">
      <c r="A88" s="1" t="s">
        <v>115</v>
      </c>
      <c r="B88" s="112" t="s">
        <v>111</v>
      </c>
      <c r="C88" s="53"/>
      <c r="D88" s="53"/>
      <c r="E88" s="79">
        <f>IFERROR(VLOOKUP(B88,'[1]NUM8.3'!$H$3:$L$156,2,FALSE),0)</f>
        <v>37</v>
      </c>
      <c r="F88" s="79">
        <f>IFERROR(VLOOKUP(B88,'[1]NUM8.3'!$H$3:$L$156,3,FALSE),0)</f>
        <v>20</v>
      </c>
      <c r="G88" s="79">
        <f>IFERROR(VLOOKUP(B88,'[1]NUM8.3'!$H$3:$L$156,4,FALSE),0)</f>
        <v>16</v>
      </c>
      <c r="H88" s="79"/>
      <c r="I88" s="79"/>
      <c r="J88" s="79"/>
      <c r="K88" s="79"/>
      <c r="L88" s="79"/>
      <c r="M88" s="79"/>
      <c r="N88" s="79"/>
      <c r="O88" s="79"/>
      <c r="P88" s="79"/>
      <c r="Q88" s="12">
        <f t="shared" si="24"/>
        <v>73</v>
      </c>
      <c r="R88" s="378"/>
      <c r="S88" s="379"/>
    </row>
    <row r="89" spans="1:19" ht="15" thickBot="1" x14ac:dyDescent="0.25">
      <c r="A89" s="1" t="s">
        <v>115</v>
      </c>
      <c r="B89" s="112" t="s">
        <v>112</v>
      </c>
      <c r="C89" s="53"/>
      <c r="D89" s="53"/>
      <c r="E89" s="79">
        <f>IFERROR(VLOOKUP(B89,'[1]NUM8.3'!$H$3:$L$156,2,FALSE),0)</f>
        <v>18</v>
      </c>
      <c r="F89" s="79">
        <f>IFERROR(VLOOKUP(B89,'[1]NUM8.3'!$H$3:$L$156,3,FALSE),0)</f>
        <v>13</v>
      </c>
      <c r="G89" s="79">
        <f>IFERROR(VLOOKUP(B89,'[1]NUM8.3'!$H$3:$L$156,4,FALSE),0)</f>
        <v>15</v>
      </c>
      <c r="H89" s="79"/>
      <c r="I89" s="79"/>
      <c r="J89" s="79"/>
      <c r="K89" s="79"/>
      <c r="L89" s="79"/>
      <c r="M89" s="79"/>
      <c r="N89" s="79"/>
      <c r="O89" s="79"/>
      <c r="P89" s="79"/>
      <c r="Q89" s="12">
        <f t="shared" si="24"/>
        <v>46</v>
      </c>
      <c r="R89" s="378"/>
      <c r="S89" s="379"/>
    </row>
    <row r="90" spans="1:19" ht="15" thickBot="1" x14ac:dyDescent="0.25">
      <c r="A90" s="1" t="s">
        <v>115</v>
      </c>
      <c r="B90" s="112" t="s">
        <v>113</v>
      </c>
      <c r="C90" s="53"/>
      <c r="D90" s="53"/>
      <c r="E90" s="79">
        <f>IFERROR(VLOOKUP(B90,'[1]NUM8.3'!$H$3:$L$156,2,FALSE),0)</f>
        <v>4</v>
      </c>
      <c r="F90" s="79">
        <f>IFERROR(VLOOKUP(B90,'[1]NUM8.3'!$H$3:$L$156,3,FALSE),0)</f>
        <v>6</v>
      </c>
      <c r="G90" s="79">
        <f>IFERROR(VLOOKUP(B90,'[1]NUM8.3'!$H$3:$L$156,4,FALSE),0)</f>
        <v>7</v>
      </c>
      <c r="H90" s="79"/>
      <c r="I90" s="79"/>
      <c r="J90" s="79"/>
      <c r="K90" s="79"/>
      <c r="L90" s="79"/>
      <c r="M90" s="79"/>
      <c r="N90" s="79"/>
      <c r="O90" s="79"/>
      <c r="P90" s="79"/>
      <c r="Q90" s="12">
        <f t="shared" si="24"/>
        <v>17</v>
      </c>
      <c r="R90" s="378"/>
      <c r="S90" s="379"/>
    </row>
    <row r="91" spans="1:19" ht="15" thickBot="1" x14ac:dyDescent="0.25">
      <c r="A91" s="1" t="s">
        <v>115</v>
      </c>
      <c r="B91" s="112" t="s">
        <v>114</v>
      </c>
      <c r="C91" s="53"/>
      <c r="D91" s="53"/>
      <c r="E91" s="79">
        <f>IFERROR(VLOOKUP(B91,'[1]NUM8.3'!$H$3:$L$156,2,FALSE),0)</f>
        <v>13</v>
      </c>
      <c r="F91" s="79">
        <f>IFERROR(VLOOKUP(B91,'[1]NUM8.3'!$H$3:$L$156,3,FALSE),0)</f>
        <v>9</v>
      </c>
      <c r="G91" s="79">
        <f>IFERROR(VLOOKUP(B91,'[1]NUM8.3'!$H$3:$L$156,4,FALSE),0)</f>
        <v>22</v>
      </c>
      <c r="H91" s="79"/>
      <c r="I91" s="79"/>
      <c r="J91" s="79"/>
      <c r="K91" s="79"/>
      <c r="L91" s="79"/>
      <c r="M91" s="79"/>
      <c r="N91" s="79"/>
      <c r="O91" s="79"/>
      <c r="P91" s="79"/>
      <c r="Q91" s="12">
        <f t="shared" si="24"/>
        <v>44</v>
      </c>
      <c r="R91" s="378"/>
      <c r="S91" s="379"/>
    </row>
    <row r="92" spans="1:19" s="54" customFormat="1" ht="21" customHeight="1" thickBot="1" x14ac:dyDescent="0.25">
      <c r="A92" s="308" t="s">
        <v>178</v>
      </c>
      <c r="B92" s="309"/>
      <c r="C92" s="181">
        <f>+D92/Metas!N16</f>
        <v>0.26359871771978605</v>
      </c>
      <c r="D92" s="14">
        <f>+Q92/R92</f>
        <v>0.16986301369863013</v>
      </c>
      <c r="E92" s="9">
        <f>SUM(E82:E91)</f>
        <v>105</v>
      </c>
      <c r="F92" s="9">
        <f t="shared" ref="F92:H92" si="25">SUM(F82:F91)</f>
        <v>95</v>
      </c>
      <c r="G92" s="9">
        <f t="shared" si="25"/>
        <v>110</v>
      </c>
      <c r="H92" s="9">
        <f t="shared" si="25"/>
        <v>0</v>
      </c>
      <c r="I92" s="9">
        <f t="shared" ref="I92:J92" si="26">SUM(I82:I91)</f>
        <v>0</v>
      </c>
      <c r="J92" s="9">
        <f t="shared" si="26"/>
        <v>0</v>
      </c>
      <c r="K92" s="9">
        <f t="shared" ref="K92:L92" si="27">SUM(K82:K91)</f>
        <v>0</v>
      </c>
      <c r="L92" s="9">
        <f t="shared" si="27"/>
        <v>0</v>
      </c>
      <c r="M92" s="9">
        <f t="shared" ref="M92:N92" si="28">SUM(M82:M91)</f>
        <v>0</v>
      </c>
      <c r="N92" s="9">
        <f t="shared" si="28"/>
        <v>0</v>
      </c>
      <c r="O92" s="9">
        <f t="shared" ref="O92:P92" si="29">SUM(O82:O91)</f>
        <v>0</v>
      </c>
      <c r="P92" s="9">
        <f t="shared" si="29"/>
        <v>0</v>
      </c>
      <c r="Q92" s="9">
        <f>SUM(Q82:Q91)</f>
        <v>310</v>
      </c>
      <c r="R92" s="376">
        <v>1825</v>
      </c>
      <c r="S92" s="377"/>
    </row>
    <row r="93" spans="1:19" ht="15" thickBot="1" x14ac:dyDescent="0.25">
      <c r="A93" s="1" t="s">
        <v>132</v>
      </c>
      <c r="B93" s="112" t="s">
        <v>116</v>
      </c>
      <c r="C93" s="53"/>
      <c r="D93" s="53"/>
      <c r="E93" s="79">
        <f>IFERROR(VLOOKUP(B93,'[1]NUM8.3'!$H$3:$L$156,2,FALSE),0)</f>
        <v>44</v>
      </c>
      <c r="F93" s="79">
        <f>IFERROR(VLOOKUP(B93,'[1]NUM8.3'!$H$3:$L$156,3,FALSE),0)</f>
        <v>35</v>
      </c>
      <c r="G93" s="79">
        <f>IFERROR(VLOOKUP(B93,'[1]NUM8.3'!$H$3:$L$156,4,FALSE),0)</f>
        <v>41</v>
      </c>
      <c r="H93" s="79"/>
      <c r="I93" s="79"/>
      <c r="J93" s="79"/>
      <c r="K93" s="79"/>
      <c r="L93" s="79"/>
      <c r="M93" s="79"/>
      <c r="N93" s="79"/>
      <c r="O93" s="79"/>
      <c r="P93" s="79"/>
      <c r="Q93" s="12">
        <f t="shared" ref="Q93:Q110" si="30">SUM(E93:P93)</f>
        <v>120</v>
      </c>
      <c r="R93" s="378"/>
      <c r="S93" s="379"/>
    </row>
    <row r="94" spans="1:19" ht="15" thickBot="1" x14ac:dyDescent="0.25">
      <c r="A94" s="1" t="s">
        <v>132</v>
      </c>
      <c r="B94" s="112" t="s">
        <v>117</v>
      </c>
      <c r="C94" s="53"/>
      <c r="D94" s="53"/>
      <c r="E94" s="79">
        <f>IFERROR(VLOOKUP(B94,'[1]NUM8.3'!$H$3:$L$156,2,FALSE),0)</f>
        <v>99</v>
      </c>
      <c r="F94" s="79">
        <f>IFERROR(VLOOKUP(B94,'[1]NUM8.3'!$H$3:$L$156,3,FALSE),0)</f>
        <v>86</v>
      </c>
      <c r="G94" s="79">
        <f>IFERROR(VLOOKUP(B94,'[1]NUM8.3'!$H$3:$L$156,4,FALSE),0)</f>
        <v>135</v>
      </c>
      <c r="H94" s="79"/>
      <c r="I94" s="79"/>
      <c r="J94" s="79"/>
      <c r="K94" s="79"/>
      <c r="L94" s="79"/>
      <c r="M94" s="79"/>
      <c r="N94" s="79"/>
      <c r="O94" s="79"/>
      <c r="P94" s="79"/>
      <c r="Q94" s="12">
        <f t="shared" si="30"/>
        <v>320</v>
      </c>
      <c r="R94" s="378"/>
      <c r="S94" s="379"/>
    </row>
    <row r="95" spans="1:19" ht="15" thickBot="1" x14ac:dyDescent="0.25">
      <c r="A95" s="1" t="s">
        <v>132</v>
      </c>
      <c r="B95" s="112" t="s">
        <v>118</v>
      </c>
      <c r="C95" s="53"/>
      <c r="D95" s="53"/>
      <c r="E95" s="79">
        <f>IFERROR(VLOOKUP(B95,'[1]NUM8.3'!$H$3:$L$156,2,FALSE),0)</f>
        <v>336</v>
      </c>
      <c r="F95" s="79">
        <f>IFERROR(VLOOKUP(B95,'[1]NUM8.3'!$H$3:$L$156,3,FALSE),0)</f>
        <v>200</v>
      </c>
      <c r="G95" s="79">
        <f>IFERROR(VLOOKUP(B95,'[1]NUM8.3'!$H$3:$L$156,4,FALSE),0)</f>
        <v>265</v>
      </c>
      <c r="H95" s="79"/>
      <c r="I95" s="79"/>
      <c r="J95" s="79"/>
      <c r="K95" s="79"/>
      <c r="L95" s="79"/>
      <c r="M95" s="79"/>
      <c r="N95" s="79"/>
      <c r="O95" s="79"/>
      <c r="P95" s="79"/>
      <c r="Q95" s="12">
        <f t="shared" si="30"/>
        <v>801</v>
      </c>
      <c r="R95" s="378"/>
      <c r="S95" s="379"/>
    </row>
    <row r="96" spans="1:19" ht="15" thickBot="1" x14ac:dyDescent="0.25">
      <c r="A96" s="1" t="s">
        <v>132</v>
      </c>
      <c r="B96" s="112" t="s">
        <v>119</v>
      </c>
      <c r="C96" s="53"/>
      <c r="D96" s="53"/>
      <c r="E96" s="79">
        <f>IFERROR(VLOOKUP(B96,'[1]NUM8.3'!$H$3:$L$156,2,FALSE),0)</f>
        <v>18</v>
      </c>
      <c r="F96" s="79">
        <f>IFERROR(VLOOKUP(B96,'[1]NUM8.3'!$H$3:$L$156,3,FALSE),0)</f>
        <v>25</v>
      </c>
      <c r="G96" s="79">
        <f>IFERROR(VLOOKUP(B96,'[1]NUM8.3'!$H$3:$L$156,4,FALSE),0)</f>
        <v>42</v>
      </c>
      <c r="H96" s="79"/>
      <c r="I96" s="79"/>
      <c r="J96" s="79"/>
      <c r="K96" s="79"/>
      <c r="L96" s="79"/>
      <c r="M96" s="79"/>
      <c r="N96" s="79"/>
      <c r="O96" s="79"/>
      <c r="P96" s="79"/>
      <c r="Q96" s="12">
        <f t="shared" si="30"/>
        <v>85</v>
      </c>
      <c r="R96" s="378"/>
      <c r="S96" s="379"/>
    </row>
    <row r="97" spans="1:19" ht="15" thickBot="1" x14ac:dyDescent="0.25">
      <c r="A97" s="1" t="s">
        <v>132</v>
      </c>
      <c r="B97" s="112" t="s">
        <v>120</v>
      </c>
      <c r="C97" s="53"/>
      <c r="D97" s="53"/>
      <c r="E97" s="79">
        <f>IFERROR(VLOOKUP(B97,'[1]NUM8.3'!$H$3:$L$156,2,FALSE),0)</f>
        <v>12</v>
      </c>
      <c r="F97" s="79">
        <f>IFERROR(VLOOKUP(B97,'[1]NUM8.3'!$H$3:$L$156,3,FALSE),0)</f>
        <v>12</v>
      </c>
      <c r="G97" s="79">
        <f>IFERROR(VLOOKUP(B97,'[1]NUM8.3'!$H$3:$L$156,4,FALSE),0)</f>
        <v>22</v>
      </c>
      <c r="H97" s="79"/>
      <c r="I97" s="79"/>
      <c r="J97" s="79"/>
      <c r="K97" s="79"/>
      <c r="L97" s="79"/>
      <c r="M97" s="79"/>
      <c r="N97" s="79"/>
      <c r="O97" s="79"/>
      <c r="P97" s="79"/>
      <c r="Q97" s="12">
        <f t="shared" si="30"/>
        <v>46</v>
      </c>
      <c r="R97" s="378"/>
      <c r="S97" s="379"/>
    </row>
    <row r="98" spans="1:19" ht="15" thickBot="1" x14ac:dyDescent="0.25">
      <c r="A98" s="1" t="s">
        <v>132</v>
      </c>
      <c r="B98" s="112" t="s">
        <v>121</v>
      </c>
      <c r="C98" s="53"/>
      <c r="D98" s="53"/>
      <c r="E98" s="79">
        <f>IFERROR(VLOOKUP(B98,'[1]NUM8.3'!$H$3:$L$156,2,FALSE),0)</f>
        <v>10</v>
      </c>
      <c r="F98" s="79">
        <f>IFERROR(VLOOKUP(B98,'[1]NUM8.3'!$H$3:$L$156,3,FALSE),0)</f>
        <v>10</v>
      </c>
      <c r="G98" s="79">
        <f>IFERROR(VLOOKUP(B98,'[1]NUM8.3'!$H$3:$L$156,4,FALSE),0)</f>
        <v>5</v>
      </c>
      <c r="H98" s="79"/>
      <c r="I98" s="79"/>
      <c r="J98" s="79"/>
      <c r="K98" s="79"/>
      <c r="L98" s="79"/>
      <c r="M98" s="79"/>
      <c r="N98" s="79"/>
      <c r="O98" s="79"/>
      <c r="P98" s="79"/>
      <c r="Q98" s="12">
        <f t="shared" si="30"/>
        <v>25</v>
      </c>
      <c r="R98" s="378"/>
      <c r="S98" s="379"/>
    </row>
    <row r="99" spans="1:19" ht="15" thickBot="1" x14ac:dyDescent="0.25">
      <c r="A99" s="1" t="s">
        <v>132</v>
      </c>
      <c r="B99" s="112" t="s">
        <v>122</v>
      </c>
      <c r="C99" s="53"/>
      <c r="D99" s="53"/>
      <c r="E99" s="79">
        <f>IFERROR(VLOOKUP(B99,'[1]NUM8.3'!$H$3:$L$156,2,FALSE),0)</f>
        <v>19</v>
      </c>
      <c r="F99" s="79">
        <f>IFERROR(VLOOKUP(B99,'[1]NUM8.3'!$H$3:$L$156,3,FALSE),0)</f>
        <v>18</v>
      </c>
      <c r="G99" s="79">
        <f>IFERROR(VLOOKUP(B99,'[1]NUM8.3'!$H$3:$L$156,4,FALSE),0)</f>
        <v>3</v>
      </c>
      <c r="H99" s="79"/>
      <c r="I99" s="79"/>
      <c r="J99" s="79"/>
      <c r="K99" s="79"/>
      <c r="L99" s="79"/>
      <c r="M99" s="79"/>
      <c r="N99" s="79"/>
      <c r="O99" s="79"/>
      <c r="P99" s="79"/>
      <c r="Q99" s="12">
        <f t="shared" si="30"/>
        <v>40</v>
      </c>
      <c r="R99" s="378"/>
      <c r="S99" s="379"/>
    </row>
    <row r="100" spans="1:19" ht="15" thickBot="1" x14ac:dyDescent="0.25">
      <c r="A100" s="1" t="s">
        <v>132</v>
      </c>
      <c r="B100" s="112" t="s">
        <v>123</v>
      </c>
      <c r="C100" s="53"/>
      <c r="D100" s="53"/>
      <c r="E100" s="79">
        <f>IFERROR(VLOOKUP(B100,'[1]NUM8.3'!$H$3:$L$156,2,FALSE),0)</f>
        <v>7</v>
      </c>
      <c r="F100" s="79">
        <f>IFERROR(VLOOKUP(B100,'[1]NUM8.3'!$H$3:$L$156,3,FALSE),0)</f>
        <v>11</v>
      </c>
      <c r="G100" s="79">
        <f>IFERROR(VLOOKUP(B100,'[1]NUM8.3'!$H$3:$L$156,4,FALSE),0)</f>
        <v>10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12">
        <f t="shared" si="30"/>
        <v>28</v>
      </c>
      <c r="R100" s="378"/>
      <c r="S100" s="379"/>
    </row>
    <row r="101" spans="1:19" ht="15" thickBot="1" x14ac:dyDescent="0.25">
      <c r="A101" s="1" t="s">
        <v>132</v>
      </c>
      <c r="B101" s="112" t="s">
        <v>124</v>
      </c>
      <c r="C101" s="53"/>
      <c r="D101" s="53"/>
      <c r="E101" s="79">
        <f>IFERROR(VLOOKUP(B101,'[1]NUM8.3'!$H$3:$L$156,2,FALSE),0)</f>
        <v>0</v>
      </c>
      <c r="F101" s="79">
        <f>IFERROR(VLOOKUP(B101,'[1]NUM8.3'!$H$3:$L$156,3,FALSE),0)</f>
        <v>0</v>
      </c>
      <c r="G101" s="79">
        <f>IFERROR(VLOOKUP(B101,'[1]NUM8.3'!$H$3:$L$156,4,FALSE),0)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12">
        <f t="shared" si="30"/>
        <v>0</v>
      </c>
      <c r="R101" s="378"/>
      <c r="S101" s="379"/>
    </row>
    <row r="102" spans="1:19" ht="15" thickBot="1" x14ac:dyDescent="0.25">
      <c r="A102" s="1" t="s">
        <v>132</v>
      </c>
      <c r="B102" s="112" t="s">
        <v>125</v>
      </c>
      <c r="C102" s="53"/>
      <c r="D102" s="53"/>
      <c r="E102" s="79">
        <f>IFERROR(VLOOKUP(B102,'[1]NUM8.3'!$H$3:$L$156,2,FALSE),0)</f>
        <v>7</v>
      </c>
      <c r="F102" s="79">
        <f>IFERROR(VLOOKUP(B102,'[1]NUM8.3'!$H$3:$L$156,3,FALSE),0)</f>
        <v>7</v>
      </c>
      <c r="G102" s="79">
        <f>IFERROR(VLOOKUP(B102,'[1]NUM8.3'!$H$3:$L$156,4,FALSE),0)</f>
        <v>3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12">
        <f t="shared" si="30"/>
        <v>17</v>
      </c>
      <c r="R102" s="378"/>
      <c r="S102" s="379"/>
    </row>
    <row r="103" spans="1:19" ht="15" thickBot="1" x14ac:dyDescent="0.25">
      <c r="A103" s="1" t="s">
        <v>132</v>
      </c>
      <c r="B103" s="112" t="s">
        <v>126</v>
      </c>
      <c r="C103" s="53"/>
      <c r="D103" s="53"/>
      <c r="E103" s="79">
        <f>IFERROR(VLOOKUP(B103,'[1]NUM8.3'!$H$3:$L$156,2,FALSE),0)</f>
        <v>7</v>
      </c>
      <c r="F103" s="79">
        <f>IFERROR(VLOOKUP(B103,'[1]NUM8.3'!$H$3:$L$156,3,FALSE),0)</f>
        <v>3</v>
      </c>
      <c r="G103" s="79">
        <f>IFERROR(VLOOKUP(B103,'[1]NUM8.3'!$H$3:$L$156,4,FALSE),0)</f>
        <v>8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12">
        <f t="shared" si="30"/>
        <v>18</v>
      </c>
      <c r="R103" s="378"/>
      <c r="S103" s="379"/>
    </row>
    <row r="104" spans="1:19" ht="15" thickBot="1" x14ac:dyDescent="0.25">
      <c r="A104" s="1" t="s">
        <v>132</v>
      </c>
      <c r="B104" s="112" t="s">
        <v>127</v>
      </c>
      <c r="C104" s="53"/>
      <c r="D104" s="53"/>
      <c r="E104" s="79">
        <f>IFERROR(VLOOKUP(B104,'[1]NUM8.3'!$H$3:$L$156,2,FALSE),0)</f>
        <v>7</v>
      </c>
      <c r="F104" s="79">
        <f>IFERROR(VLOOKUP(B104,'[1]NUM8.3'!$H$3:$L$156,3,FALSE),0)</f>
        <v>3</v>
      </c>
      <c r="G104" s="79">
        <f>IFERROR(VLOOKUP(B104,'[1]NUM8.3'!$H$3:$L$156,4,FALSE),0)</f>
        <v>0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12">
        <f t="shared" si="30"/>
        <v>10</v>
      </c>
      <c r="R104" s="378"/>
      <c r="S104" s="379"/>
    </row>
    <row r="105" spans="1:19" ht="15" thickBot="1" x14ac:dyDescent="0.25">
      <c r="A105" s="1" t="s">
        <v>132</v>
      </c>
      <c r="B105" s="112" t="s">
        <v>128</v>
      </c>
      <c r="C105" s="53"/>
      <c r="D105" s="53"/>
      <c r="E105" s="79">
        <f>IFERROR(VLOOKUP(B105,'[1]NUM8.3'!$H$3:$L$156,2,FALSE),0)</f>
        <v>18</v>
      </c>
      <c r="F105" s="79">
        <f>IFERROR(VLOOKUP(B105,'[1]NUM8.3'!$H$3:$L$156,3,FALSE),0)</f>
        <v>17</v>
      </c>
      <c r="G105" s="79">
        <f>IFERROR(VLOOKUP(B105,'[1]NUM8.3'!$H$3:$L$156,4,FALSE),0)</f>
        <v>12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12">
        <f t="shared" si="30"/>
        <v>47</v>
      </c>
      <c r="R105" s="378"/>
      <c r="S105" s="379"/>
    </row>
    <row r="106" spans="1:19" ht="15" thickBot="1" x14ac:dyDescent="0.25">
      <c r="A106" s="1" t="s">
        <v>132</v>
      </c>
      <c r="B106" s="112" t="s">
        <v>129</v>
      </c>
      <c r="C106" s="53"/>
      <c r="D106" s="53"/>
      <c r="E106" s="79">
        <f>IFERROR(VLOOKUP(B106,'[1]NUM8.3'!$H$3:$L$156,2,FALSE),0)</f>
        <v>9</v>
      </c>
      <c r="F106" s="79">
        <f>IFERROR(VLOOKUP(B106,'[1]NUM8.3'!$H$3:$L$156,3,FALSE),0)</f>
        <v>11</v>
      </c>
      <c r="G106" s="79">
        <f>IFERROR(VLOOKUP(B106,'[1]NUM8.3'!$H$3:$L$156,4,FALSE),0)</f>
        <v>16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12">
        <f t="shared" si="30"/>
        <v>36</v>
      </c>
      <c r="R106" s="378"/>
      <c r="S106" s="379"/>
    </row>
    <row r="107" spans="1:19" ht="15" thickBot="1" x14ac:dyDescent="0.25">
      <c r="A107" s="1" t="s">
        <v>132</v>
      </c>
      <c r="B107" s="112" t="s">
        <v>130</v>
      </c>
      <c r="C107" s="53"/>
      <c r="D107" s="53"/>
      <c r="E107" s="79">
        <f>IFERROR(VLOOKUP(B107,'[1]NUM8.3'!$H$3:$L$156,2,FALSE),0)</f>
        <v>52</v>
      </c>
      <c r="F107" s="79">
        <f>IFERROR(VLOOKUP(B107,'[1]NUM8.3'!$H$3:$L$156,3,FALSE),0)</f>
        <v>32</v>
      </c>
      <c r="G107" s="79">
        <f>IFERROR(VLOOKUP(B107,'[1]NUM8.3'!$H$3:$L$156,4,FALSE),0)</f>
        <v>42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12">
        <f t="shared" si="30"/>
        <v>126</v>
      </c>
      <c r="R107" s="378"/>
      <c r="S107" s="379"/>
    </row>
    <row r="108" spans="1:19" ht="15" thickBot="1" x14ac:dyDescent="0.25">
      <c r="A108" s="1" t="s">
        <v>132</v>
      </c>
      <c r="B108" s="112" t="s">
        <v>131</v>
      </c>
      <c r="C108" s="53"/>
      <c r="D108" s="53"/>
      <c r="E108" s="79">
        <f>IFERROR(VLOOKUP(B108,'[1]NUM8.3'!$H$3:$L$156,2,FALSE),0)</f>
        <v>39</v>
      </c>
      <c r="F108" s="79">
        <f>IFERROR(VLOOKUP(B108,'[1]NUM8.3'!$H$3:$L$156,3,FALSE),0)</f>
        <v>23</v>
      </c>
      <c r="G108" s="79">
        <f>IFERROR(VLOOKUP(B108,'[1]NUM8.3'!$H$3:$L$156,4,FALSE),0)</f>
        <v>51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12">
        <f t="shared" si="30"/>
        <v>113</v>
      </c>
      <c r="R108" s="378"/>
      <c r="S108" s="379"/>
    </row>
    <row r="109" spans="1:19" ht="15" thickBot="1" x14ac:dyDescent="0.25">
      <c r="A109" s="1" t="s">
        <v>132</v>
      </c>
      <c r="B109" s="112" t="s">
        <v>342</v>
      </c>
      <c r="C109" s="53"/>
      <c r="D109" s="53"/>
      <c r="E109" s="79">
        <f>IFERROR(VLOOKUP(B109,'[1]NUM8.3'!$H$3:$L$156,2,FALSE),0)</f>
        <v>10</v>
      </c>
      <c r="F109" s="79">
        <f>IFERROR(VLOOKUP(B109,'[1]NUM8.3'!$H$3:$L$156,3,FALSE),0)</f>
        <v>24</v>
      </c>
      <c r="G109" s="79">
        <f>IFERROR(VLOOKUP(B109,'[1]NUM8.3'!$H$3:$L$156,4,FALSE),0)</f>
        <v>32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12">
        <f t="shared" si="30"/>
        <v>66</v>
      </c>
      <c r="R109" s="109"/>
      <c r="S109" s="110"/>
    </row>
    <row r="110" spans="1:19" ht="15" thickBot="1" x14ac:dyDescent="0.25">
      <c r="A110" s="1" t="s">
        <v>132</v>
      </c>
      <c r="B110" s="112" t="s">
        <v>388</v>
      </c>
      <c r="C110" s="53"/>
      <c r="D110" s="53"/>
      <c r="E110" s="79">
        <f>IFERROR(VLOOKUP(B110,'[1]NUM8.3'!$H$3:$L$156,2,FALSE),0)</f>
        <v>8</v>
      </c>
      <c r="F110" s="79">
        <f>IFERROR(VLOOKUP(B110,'[1]NUM8.3'!$H$3:$L$156,3,FALSE),0)</f>
        <v>5</v>
      </c>
      <c r="G110" s="79">
        <f>IFERROR(VLOOKUP(B110,'[1]NUM8.3'!$H$3:$L$156,4,FALSE),0)</f>
        <v>4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12">
        <f t="shared" si="30"/>
        <v>17</v>
      </c>
      <c r="R110" s="196"/>
      <c r="S110" s="197"/>
    </row>
    <row r="111" spans="1:19" s="54" customFormat="1" ht="19.5" customHeight="1" thickBot="1" x14ac:dyDescent="0.25">
      <c r="A111" s="308" t="s">
        <v>179</v>
      </c>
      <c r="B111" s="309"/>
      <c r="C111" s="181">
        <f>+D111/Metas!N13</f>
        <v>0.26882378546115621</v>
      </c>
      <c r="D111" s="14">
        <f>+Q111/R111</f>
        <v>0.15473497091144151</v>
      </c>
      <c r="E111" s="9">
        <f>SUM(E93:E110)</f>
        <v>702</v>
      </c>
      <c r="F111" s="9">
        <f t="shared" ref="F111:M111" si="31">SUM(F93:F110)</f>
        <v>522</v>
      </c>
      <c r="G111" s="9">
        <f t="shared" si="31"/>
        <v>691</v>
      </c>
      <c r="H111" s="9">
        <f t="shared" si="31"/>
        <v>0</v>
      </c>
      <c r="I111" s="9">
        <f t="shared" si="31"/>
        <v>0</v>
      </c>
      <c r="J111" s="9">
        <f t="shared" si="31"/>
        <v>0</v>
      </c>
      <c r="K111" s="9">
        <f t="shared" si="31"/>
        <v>0</v>
      </c>
      <c r="L111" s="9">
        <f t="shared" si="31"/>
        <v>0</v>
      </c>
      <c r="M111" s="9">
        <f t="shared" si="31"/>
        <v>0</v>
      </c>
      <c r="N111" s="9">
        <f t="shared" ref="N111:P111" si="32">SUM(N93:N110)</f>
        <v>0</v>
      </c>
      <c r="O111" s="9">
        <f t="shared" si="32"/>
        <v>0</v>
      </c>
      <c r="P111" s="9">
        <f t="shared" si="32"/>
        <v>0</v>
      </c>
      <c r="Q111" s="9">
        <f>SUM(Q93:Q110)</f>
        <v>1915</v>
      </c>
      <c r="R111" s="376">
        <v>12376</v>
      </c>
      <c r="S111" s="377"/>
    </row>
    <row r="112" spans="1:19" ht="15" thickBot="1" x14ac:dyDescent="0.25">
      <c r="A112" s="1" t="s">
        <v>145</v>
      </c>
      <c r="B112" s="112" t="s">
        <v>133</v>
      </c>
      <c r="C112" s="53"/>
      <c r="D112" s="53"/>
      <c r="E112" s="79">
        <f>IFERROR(VLOOKUP(B112,'[1]NUM8.3'!$H$3:$L$156,2,FALSE),0)</f>
        <v>5</v>
      </c>
      <c r="F112" s="79">
        <f>IFERROR(VLOOKUP(B112,'[1]NUM8.3'!$H$3:$L$156,3,FALSE),0)</f>
        <v>6</v>
      </c>
      <c r="G112" s="79">
        <f>IFERROR(VLOOKUP(B112,'[1]NUM8.3'!$H$3:$L$156,4,FALSE),0)</f>
        <v>3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12">
        <f t="shared" ref="Q112:Q123" si="33">SUM(E112:P112)</f>
        <v>14</v>
      </c>
      <c r="R112" s="378"/>
      <c r="S112" s="379"/>
    </row>
    <row r="113" spans="1:19" ht="15" thickBot="1" x14ac:dyDescent="0.25">
      <c r="A113" s="1" t="s">
        <v>145</v>
      </c>
      <c r="B113" s="112" t="s">
        <v>134</v>
      </c>
      <c r="C113" s="53"/>
      <c r="D113" s="53"/>
      <c r="E113" s="79">
        <f>IFERROR(VLOOKUP(B113,'[1]NUM8.3'!$H$3:$L$156,2,FALSE),0)</f>
        <v>4</v>
      </c>
      <c r="F113" s="79">
        <f>IFERROR(VLOOKUP(B113,'[1]NUM8.3'!$H$3:$L$156,3,FALSE),0)</f>
        <v>0</v>
      </c>
      <c r="G113" s="79">
        <f>IFERROR(VLOOKUP(B113,'[1]NUM8.3'!$H$3:$L$156,4,FALSE),0)</f>
        <v>8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12">
        <f t="shared" si="33"/>
        <v>12</v>
      </c>
      <c r="R113" s="378"/>
      <c r="S113" s="379"/>
    </row>
    <row r="114" spans="1:19" ht="15" thickBot="1" x14ac:dyDescent="0.25">
      <c r="A114" s="1" t="s">
        <v>145</v>
      </c>
      <c r="B114" s="112" t="s">
        <v>135</v>
      </c>
      <c r="C114" s="53"/>
      <c r="D114" s="53"/>
      <c r="E114" s="79">
        <f>IFERROR(VLOOKUP(B114,'[1]NUM8.3'!$H$3:$L$156,2,FALSE),0)</f>
        <v>14</v>
      </c>
      <c r="F114" s="79">
        <f>IFERROR(VLOOKUP(B114,'[1]NUM8.3'!$H$3:$L$156,3,FALSE),0)</f>
        <v>12</v>
      </c>
      <c r="G114" s="79">
        <f>IFERROR(VLOOKUP(B114,'[1]NUM8.3'!$H$3:$L$156,4,FALSE),0)</f>
        <v>11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12">
        <f t="shared" si="33"/>
        <v>37</v>
      </c>
      <c r="R114" s="378"/>
      <c r="S114" s="379"/>
    </row>
    <row r="115" spans="1:19" ht="15" thickBot="1" x14ac:dyDescent="0.25">
      <c r="A115" s="1" t="s">
        <v>145</v>
      </c>
      <c r="B115" s="112" t="s">
        <v>136</v>
      </c>
      <c r="C115" s="53"/>
      <c r="D115" s="53"/>
      <c r="E115" s="79">
        <f>IFERROR(VLOOKUP(B115,'[1]NUM8.3'!$H$3:$L$156,2,FALSE),0)</f>
        <v>5</v>
      </c>
      <c r="F115" s="79">
        <f>IFERROR(VLOOKUP(B115,'[1]NUM8.3'!$H$3:$L$156,3,FALSE),0)</f>
        <v>6</v>
      </c>
      <c r="G115" s="79">
        <f>IFERROR(VLOOKUP(B115,'[1]NUM8.3'!$H$3:$L$156,4,FALSE),0)</f>
        <v>4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12">
        <f t="shared" si="33"/>
        <v>15</v>
      </c>
      <c r="R115" s="378"/>
      <c r="S115" s="379"/>
    </row>
    <row r="116" spans="1:19" ht="15" thickBot="1" x14ac:dyDescent="0.25">
      <c r="A116" s="1" t="s">
        <v>145</v>
      </c>
      <c r="B116" s="112" t="s">
        <v>137</v>
      </c>
      <c r="C116" s="53"/>
      <c r="D116" s="53"/>
      <c r="E116" s="79">
        <f>IFERROR(VLOOKUP(B116,'[1]NUM8.3'!$H$3:$L$156,2,FALSE),0)</f>
        <v>2</v>
      </c>
      <c r="F116" s="79">
        <f>IFERROR(VLOOKUP(B116,'[1]NUM8.3'!$H$3:$L$156,3,FALSE),0)</f>
        <v>1</v>
      </c>
      <c r="G116" s="79">
        <f>IFERROR(VLOOKUP(B116,'[1]NUM8.3'!$H$3:$L$156,4,FALSE),0)</f>
        <v>0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12">
        <f t="shared" si="33"/>
        <v>3</v>
      </c>
      <c r="R116" s="378"/>
      <c r="S116" s="379"/>
    </row>
    <row r="117" spans="1:19" ht="15" thickBot="1" x14ac:dyDescent="0.25">
      <c r="A117" s="1" t="s">
        <v>145</v>
      </c>
      <c r="B117" s="112" t="s">
        <v>138</v>
      </c>
      <c r="C117" s="53"/>
      <c r="D117" s="53"/>
      <c r="E117" s="79">
        <f>IFERROR(VLOOKUP(B117,'[1]NUM8.3'!$H$3:$L$156,2,FALSE),0)</f>
        <v>7</v>
      </c>
      <c r="F117" s="79">
        <f>IFERROR(VLOOKUP(B117,'[1]NUM8.3'!$H$3:$L$156,3,FALSE),0)</f>
        <v>5</v>
      </c>
      <c r="G117" s="79">
        <f>IFERROR(VLOOKUP(B117,'[1]NUM8.3'!$H$3:$L$156,4,FALSE),0)</f>
        <v>1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12">
        <f t="shared" si="33"/>
        <v>13</v>
      </c>
      <c r="R117" s="378"/>
      <c r="S117" s="379"/>
    </row>
    <row r="118" spans="1:19" ht="15" thickBot="1" x14ac:dyDescent="0.25">
      <c r="A118" s="1" t="s">
        <v>145</v>
      </c>
      <c r="B118" s="112" t="s">
        <v>139</v>
      </c>
      <c r="C118" s="53"/>
      <c r="D118" s="53"/>
      <c r="E118" s="79">
        <f>IFERROR(VLOOKUP(B118,'[1]NUM8.3'!$H$3:$L$156,2,FALSE),0)</f>
        <v>16</v>
      </c>
      <c r="F118" s="79">
        <f>IFERROR(VLOOKUP(B118,'[1]NUM8.3'!$H$3:$L$156,3,FALSE),0)</f>
        <v>8</v>
      </c>
      <c r="G118" s="79">
        <f>IFERROR(VLOOKUP(B118,'[1]NUM8.3'!$H$3:$L$156,4,FALSE),0)</f>
        <v>9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12">
        <f t="shared" si="33"/>
        <v>33</v>
      </c>
      <c r="R118" s="378"/>
      <c r="S118" s="379"/>
    </row>
    <row r="119" spans="1:19" ht="15" thickBot="1" x14ac:dyDescent="0.25">
      <c r="A119" s="1" t="s">
        <v>145</v>
      </c>
      <c r="B119" s="112" t="s">
        <v>140</v>
      </c>
      <c r="C119" s="53"/>
      <c r="D119" s="53"/>
      <c r="E119" s="79">
        <f>IFERROR(VLOOKUP(B119,'[1]NUM8.3'!$H$3:$L$156,2,FALSE),0)</f>
        <v>3</v>
      </c>
      <c r="F119" s="79">
        <f>IFERROR(VLOOKUP(B119,'[1]NUM8.3'!$H$3:$L$156,3,FALSE),0)</f>
        <v>11</v>
      </c>
      <c r="G119" s="79">
        <f>IFERROR(VLOOKUP(B119,'[1]NUM8.3'!$H$3:$L$156,4,FALSE),0)</f>
        <v>5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12">
        <f t="shared" si="33"/>
        <v>19</v>
      </c>
      <c r="R119" s="378"/>
      <c r="S119" s="379"/>
    </row>
    <row r="120" spans="1:19" ht="15" thickBot="1" x14ac:dyDescent="0.25">
      <c r="A120" s="1" t="s">
        <v>145</v>
      </c>
      <c r="B120" s="112" t="s">
        <v>141</v>
      </c>
      <c r="C120" s="53"/>
      <c r="D120" s="53"/>
      <c r="E120" s="79">
        <f>IFERROR(VLOOKUP(B120,'[1]NUM8.3'!$H$3:$L$156,2,FALSE),0)</f>
        <v>5</v>
      </c>
      <c r="F120" s="79">
        <f>IFERROR(VLOOKUP(B120,'[1]NUM8.3'!$H$3:$L$156,3,FALSE),0)</f>
        <v>6</v>
      </c>
      <c r="G120" s="79">
        <f>IFERROR(VLOOKUP(B120,'[1]NUM8.3'!$H$3:$L$156,4,FALSE),0)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12">
        <f t="shared" si="33"/>
        <v>11</v>
      </c>
      <c r="R120" s="378"/>
      <c r="S120" s="379"/>
    </row>
    <row r="121" spans="1:19" ht="15" thickBot="1" x14ac:dyDescent="0.25">
      <c r="A121" s="1" t="s">
        <v>145</v>
      </c>
      <c r="B121" s="112" t="s">
        <v>142</v>
      </c>
      <c r="C121" s="53"/>
      <c r="D121" s="53"/>
      <c r="E121" s="79">
        <f>IFERROR(VLOOKUP(B121,'[1]NUM8.3'!$H$3:$L$156,2,FALSE),0)</f>
        <v>10</v>
      </c>
      <c r="F121" s="79">
        <f>IFERROR(VLOOKUP(B121,'[1]NUM8.3'!$H$3:$L$156,3,FALSE),0)</f>
        <v>3</v>
      </c>
      <c r="G121" s="79">
        <f>IFERROR(VLOOKUP(B121,'[1]NUM8.3'!$H$3:$L$156,4,FALSE),0)</f>
        <v>7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12">
        <f t="shared" si="33"/>
        <v>20</v>
      </c>
      <c r="R121" s="378"/>
      <c r="S121" s="379"/>
    </row>
    <row r="122" spans="1:19" ht="15" thickBot="1" x14ac:dyDescent="0.25">
      <c r="A122" s="1" t="s">
        <v>145</v>
      </c>
      <c r="B122" s="112" t="s">
        <v>143</v>
      </c>
      <c r="C122" s="53"/>
      <c r="D122" s="53"/>
      <c r="E122" s="79">
        <f>IFERROR(VLOOKUP(B122,'[1]NUM8.3'!$H$3:$L$156,2,FALSE),0)</f>
        <v>9</v>
      </c>
      <c r="F122" s="79">
        <f>IFERROR(VLOOKUP(B122,'[1]NUM8.3'!$H$3:$L$156,3,FALSE),0)</f>
        <v>8</v>
      </c>
      <c r="G122" s="79">
        <f>IFERROR(VLOOKUP(B122,'[1]NUM8.3'!$H$3:$L$156,4,FALSE),0)</f>
        <v>15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12">
        <f t="shared" si="33"/>
        <v>32</v>
      </c>
      <c r="R122" s="378"/>
      <c r="S122" s="379"/>
    </row>
    <row r="123" spans="1:19" ht="15" thickBot="1" x14ac:dyDescent="0.25">
      <c r="A123" s="1" t="s">
        <v>145</v>
      </c>
      <c r="B123" s="112" t="s">
        <v>144</v>
      </c>
      <c r="C123" s="53"/>
      <c r="D123" s="53"/>
      <c r="E123" s="79">
        <f>IFERROR(VLOOKUP(B123,'[1]NUM8.3'!$H$3:$L$156,2,FALSE),0)</f>
        <v>4</v>
      </c>
      <c r="F123" s="79">
        <f>IFERROR(VLOOKUP(B123,'[1]NUM8.3'!$H$3:$L$156,3,FALSE),0)</f>
        <v>8</v>
      </c>
      <c r="G123" s="79">
        <f>IFERROR(VLOOKUP(B123,'[1]NUM8.3'!$H$3:$L$156,4,FALSE),0)</f>
        <v>5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12">
        <f t="shared" si="33"/>
        <v>17</v>
      </c>
      <c r="R123" s="378"/>
      <c r="S123" s="379"/>
    </row>
    <row r="124" spans="1:19" s="54" customFormat="1" ht="15" thickBot="1" x14ac:dyDescent="0.25">
      <c r="A124" s="308" t="s">
        <v>180</v>
      </c>
      <c r="B124" s="309"/>
      <c r="C124" s="181">
        <f>+D124/Metas!N7</f>
        <v>0.27263181869067243</v>
      </c>
      <c r="D124" s="14">
        <f>+Q124/R124</f>
        <v>0.17546583850931677</v>
      </c>
      <c r="E124" s="9">
        <f>SUM(E112:E123)</f>
        <v>84</v>
      </c>
      <c r="F124" s="9">
        <f t="shared" ref="F124:H124" si="34">SUM(F112:F123)</f>
        <v>74</v>
      </c>
      <c r="G124" s="9">
        <f t="shared" si="34"/>
        <v>68</v>
      </c>
      <c r="H124" s="9">
        <f t="shared" si="34"/>
        <v>0</v>
      </c>
      <c r="I124" s="9">
        <f t="shared" ref="I124:J124" si="35">SUM(I112:I123)</f>
        <v>0</v>
      </c>
      <c r="J124" s="9">
        <f t="shared" si="35"/>
        <v>0</v>
      </c>
      <c r="K124" s="9">
        <f t="shared" ref="K124:L124" si="36">SUM(K112:K123)</f>
        <v>0</v>
      </c>
      <c r="L124" s="9">
        <f t="shared" si="36"/>
        <v>0</v>
      </c>
      <c r="M124" s="9">
        <f t="shared" ref="M124:N124" si="37">SUM(M112:M123)</f>
        <v>0</v>
      </c>
      <c r="N124" s="9">
        <f t="shared" si="37"/>
        <v>0</v>
      </c>
      <c r="O124" s="9">
        <f t="shared" ref="O124:P124" si="38">SUM(O112:O123)</f>
        <v>0</v>
      </c>
      <c r="P124" s="9">
        <f t="shared" si="38"/>
        <v>0</v>
      </c>
      <c r="Q124" s="9">
        <f>SUM(Q112:Q123)</f>
        <v>226</v>
      </c>
      <c r="R124" s="376">
        <v>1288</v>
      </c>
      <c r="S124" s="377"/>
    </row>
    <row r="125" spans="1:19" ht="15" thickBot="1" x14ac:dyDescent="0.25">
      <c r="A125" s="75" t="s">
        <v>159</v>
      </c>
      <c r="B125" s="112" t="s">
        <v>146</v>
      </c>
      <c r="C125" s="53"/>
      <c r="D125" s="53"/>
      <c r="E125" s="79">
        <f>IFERROR(VLOOKUP(B125,'[1]NUM8.3'!$H$3:$L$156,2,FALSE),0)</f>
        <v>31</v>
      </c>
      <c r="F125" s="79">
        <f>IFERROR(VLOOKUP(B125,'[1]NUM8.3'!$H$3:$L$156,3,FALSE),0)</f>
        <v>41</v>
      </c>
      <c r="G125" s="79">
        <f>IFERROR(VLOOKUP(B125,'[1]NUM8.3'!$H$3:$L$156,4,FALSE),0)</f>
        <v>57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12">
        <f t="shared" ref="Q125:Q137" si="39">SUM(E125:P125)</f>
        <v>129</v>
      </c>
      <c r="R125" s="378"/>
      <c r="S125" s="379"/>
    </row>
    <row r="126" spans="1:19" ht="15" thickBot="1" x14ac:dyDescent="0.25">
      <c r="A126" s="75" t="s">
        <v>159</v>
      </c>
      <c r="B126" s="112" t="s">
        <v>147</v>
      </c>
      <c r="C126" s="53"/>
      <c r="D126" s="53"/>
      <c r="E126" s="79">
        <f>IFERROR(VLOOKUP(B126,'[1]NUM8.3'!$H$3:$L$156,2,FALSE),0)</f>
        <v>20</v>
      </c>
      <c r="F126" s="79">
        <f>IFERROR(VLOOKUP(B126,'[1]NUM8.3'!$H$3:$L$156,3,FALSE),0)</f>
        <v>29</v>
      </c>
      <c r="G126" s="79">
        <f>IFERROR(VLOOKUP(B126,'[1]NUM8.3'!$H$3:$L$156,4,FALSE),0)</f>
        <v>36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12">
        <f t="shared" si="39"/>
        <v>85</v>
      </c>
      <c r="R126" s="378"/>
      <c r="S126" s="379"/>
    </row>
    <row r="127" spans="1:19" ht="15" thickBot="1" x14ac:dyDescent="0.25">
      <c r="A127" s="75" t="s">
        <v>159</v>
      </c>
      <c r="B127" s="112" t="s">
        <v>148</v>
      </c>
      <c r="C127" s="53"/>
      <c r="D127" s="53"/>
      <c r="E127" s="79">
        <f>IFERROR(VLOOKUP(B127,'[1]NUM8.3'!$H$3:$L$156,2,FALSE),0)</f>
        <v>26</v>
      </c>
      <c r="F127" s="79">
        <f>IFERROR(VLOOKUP(B127,'[1]NUM8.3'!$H$3:$L$156,3,FALSE),0)</f>
        <v>4</v>
      </c>
      <c r="G127" s="79">
        <f>IFERROR(VLOOKUP(B127,'[1]NUM8.3'!$H$3:$L$156,4,FALSE),0)</f>
        <v>56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12">
        <f t="shared" si="39"/>
        <v>86</v>
      </c>
      <c r="R127" s="378"/>
      <c r="S127" s="379"/>
    </row>
    <row r="128" spans="1:19" ht="15" thickBot="1" x14ac:dyDescent="0.25">
      <c r="A128" s="75" t="s">
        <v>159</v>
      </c>
      <c r="B128" s="112" t="s">
        <v>149</v>
      </c>
      <c r="C128" s="53"/>
      <c r="D128" s="53"/>
      <c r="E128" s="79">
        <f>IFERROR(VLOOKUP(B128,'[1]NUM8.3'!$H$3:$L$156,2,FALSE),0)</f>
        <v>66</v>
      </c>
      <c r="F128" s="79">
        <f>IFERROR(VLOOKUP(B128,'[1]NUM8.3'!$H$3:$L$156,3,FALSE),0)</f>
        <v>49</v>
      </c>
      <c r="G128" s="79">
        <f>IFERROR(VLOOKUP(B128,'[1]NUM8.3'!$H$3:$L$156,4,FALSE),0)</f>
        <v>38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12">
        <f t="shared" si="39"/>
        <v>153</v>
      </c>
      <c r="R128" s="378"/>
      <c r="S128" s="379"/>
    </row>
    <row r="129" spans="1:19" ht="15" thickBot="1" x14ac:dyDescent="0.25">
      <c r="A129" s="75" t="s">
        <v>159</v>
      </c>
      <c r="B129" s="112" t="s">
        <v>150</v>
      </c>
      <c r="C129" s="53"/>
      <c r="D129" s="53"/>
      <c r="E129" s="79">
        <f>IFERROR(VLOOKUP(B129,'[1]NUM8.3'!$H$3:$L$156,2,FALSE),0)</f>
        <v>3</v>
      </c>
      <c r="F129" s="79">
        <f>IFERROR(VLOOKUP(B129,'[1]NUM8.3'!$H$3:$L$156,3,FALSE),0)</f>
        <v>11</v>
      </c>
      <c r="G129" s="79">
        <f>IFERROR(VLOOKUP(B129,'[1]NUM8.3'!$H$3:$L$156,4,FALSE),0)</f>
        <v>5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12">
        <f t="shared" si="39"/>
        <v>19</v>
      </c>
      <c r="R129" s="378"/>
      <c r="S129" s="379"/>
    </row>
    <row r="130" spans="1:19" ht="15" thickBot="1" x14ac:dyDescent="0.25">
      <c r="A130" s="75" t="s">
        <v>159</v>
      </c>
      <c r="B130" s="112" t="s">
        <v>151</v>
      </c>
      <c r="C130" s="53"/>
      <c r="D130" s="53"/>
      <c r="E130" s="79">
        <f>IFERROR(VLOOKUP(B130,'[1]NUM8.3'!$H$3:$L$156,2,FALSE),0)</f>
        <v>13</v>
      </c>
      <c r="F130" s="79">
        <f>IFERROR(VLOOKUP(B130,'[1]NUM8.3'!$H$3:$L$156,3,FALSE),0)</f>
        <v>18</v>
      </c>
      <c r="G130" s="79">
        <f>IFERROR(VLOOKUP(B130,'[1]NUM8.3'!$H$3:$L$156,4,FALSE),0)</f>
        <v>2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12">
        <f t="shared" si="39"/>
        <v>33</v>
      </c>
      <c r="R130" s="378"/>
      <c r="S130" s="379"/>
    </row>
    <row r="131" spans="1:19" ht="15" thickBot="1" x14ac:dyDescent="0.25">
      <c r="A131" s="75" t="s">
        <v>159</v>
      </c>
      <c r="B131" s="112" t="s">
        <v>152</v>
      </c>
      <c r="C131" s="53"/>
      <c r="D131" s="53"/>
      <c r="E131" s="79">
        <f>IFERROR(VLOOKUP(B131,'[1]NUM8.3'!$H$3:$L$156,2,FALSE),0)</f>
        <v>4</v>
      </c>
      <c r="F131" s="79">
        <f>IFERROR(VLOOKUP(B131,'[1]NUM8.3'!$H$3:$L$156,3,FALSE),0)</f>
        <v>6</v>
      </c>
      <c r="G131" s="79">
        <f>IFERROR(VLOOKUP(B131,'[1]NUM8.3'!$H$3:$L$156,4,FALSE),0)</f>
        <v>15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12">
        <f t="shared" si="39"/>
        <v>25</v>
      </c>
      <c r="R131" s="378"/>
      <c r="S131" s="379"/>
    </row>
    <row r="132" spans="1:19" ht="15" thickBot="1" x14ac:dyDescent="0.25">
      <c r="A132" s="75" t="s">
        <v>159</v>
      </c>
      <c r="B132" s="112" t="s">
        <v>153</v>
      </c>
      <c r="C132" s="53"/>
      <c r="D132" s="53"/>
      <c r="E132" s="79">
        <f>IFERROR(VLOOKUP(B132,'[1]NUM8.3'!$H$3:$L$156,2,FALSE),0)</f>
        <v>1</v>
      </c>
      <c r="F132" s="79">
        <f>IFERROR(VLOOKUP(B132,'[1]NUM8.3'!$H$3:$L$156,3,FALSE),0)</f>
        <v>0</v>
      </c>
      <c r="G132" s="79">
        <f>IFERROR(VLOOKUP(B132,'[1]NUM8.3'!$H$3:$L$156,4,FALSE),0)</f>
        <v>7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12">
        <f t="shared" si="39"/>
        <v>8</v>
      </c>
      <c r="R132" s="378"/>
      <c r="S132" s="379"/>
    </row>
    <row r="133" spans="1:19" ht="15" thickBot="1" x14ac:dyDescent="0.25">
      <c r="A133" s="75" t="s">
        <v>159</v>
      </c>
      <c r="B133" s="112" t="s">
        <v>154</v>
      </c>
      <c r="C133" s="53"/>
      <c r="D133" s="53"/>
      <c r="E133" s="79">
        <f>IFERROR(VLOOKUP(B133,'[1]NUM8.3'!$H$3:$L$156,2,FALSE),0)</f>
        <v>0</v>
      </c>
      <c r="F133" s="79">
        <f>IFERROR(VLOOKUP(B133,'[1]NUM8.3'!$H$3:$L$156,3,FALSE),0)</f>
        <v>14</v>
      </c>
      <c r="G133" s="79">
        <f>IFERROR(VLOOKUP(B133,'[1]NUM8.3'!$H$3:$L$156,4,FALSE),0)</f>
        <v>15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12">
        <f t="shared" si="39"/>
        <v>29</v>
      </c>
      <c r="R133" s="378"/>
      <c r="S133" s="379"/>
    </row>
    <row r="134" spans="1:19" ht="15" thickBot="1" x14ac:dyDescent="0.25">
      <c r="A134" s="75" t="s">
        <v>159</v>
      </c>
      <c r="B134" s="112" t="s">
        <v>155</v>
      </c>
      <c r="C134" s="53"/>
      <c r="D134" s="53"/>
      <c r="E134" s="79">
        <f>IFERROR(VLOOKUP(B134,'[1]NUM8.3'!$H$3:$L$156,2,FALSE),0)</f>
        <v>3</v>
      </c>
      <c r="F134" s="79">
        <f>IFERROR(VLOOKUP(B134,'[1]NUM8.3'!$H$3:$L$156,3,FALSE),0)</f>
        <v>26</v>
      </c>
      <c r="G134" s="79">
        <f>IFERROR(VLOOKUP(B134,'[1]NUM8.3'!$H$3:$L$156,4,FALSE),0)</f>
        <v>15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12">
        <f t="shared" si="39"/>
        <v>44</v>
      </c>
      <c r="R134" s="378"/>
      <c r="S134" s="379"/>
    </row>
    <row r="135" spans="1:19" ht="15" thickBot="1" x14ac:dyDescent="0.25">
      <c r="A135" s="75" t="s">
        <v>159</v>
      </c>
      <c r="B135" s="112" t="s">
        <v>156</v>
      </c>
      <c r="C135" s="53"/>
      <c r="D135" s="53"/>
      <c r="E135" s="79">
        <f>IFERROR(VLOOKUP(B135,'[1]NUM8.3'!$H$3:$L$156,2,FALSE),0)</f>
        <v>4</v>
      </c>
      <c r="F135" s="79">
        <f>IFERROR(VLOOKUP(B135,'[1]NUM8.3'!$H$3:$L$156,3,FALSE),0)</f>
        <v>13</v>
      </c>
      <c r="G135" s="79">
        <f>IFERROR(VLOOKUP(B135,'[1]NUM8.3'!$H$3:$L$156,4,FALSE),0)</f>
        <v>34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12">
        <f t="shared" si="39"/>
        <v>51</v>
      </c>
      <c r="R135" s="378"/>
      <c r="S135" s="379"/>
    </row>
    <row r="136" spans="1:19" ht="15" thickBot="1" x14ac:dyDescent="0.25">
      <c r="A136" s="75" t="s">
        <v>159</v>
      </c>
      <c r="B136" s="112" t="s">
        <v>157</v>
      </c>
      <c r="C136" s="53"/>
      <c r="D136" s="53"/>
      <c r="E136" s="79">
        <f>IFERROR(VLOOKUP(B136,'[1]NUM8.3'!$H$3:$L$156,2,FALSE),0)</f>
        <v>5</v>
      </c>
      <c r="F136" s="79">
        <f>IFERROR(VLOOKUP(B136,'[1]NUM8.3'!$H$3:$L$156,3,FALSE),0)</f>
        <v>8</v>
      </c>
      <c r="G136" s="79">
        <f>IFERROR(VLOOKUP(B136,'[1]NUM8.3'!$H$3:$L$156,4,FALSE),0)</f>
        <v>8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12">
        <f t="shared" si="39"/>
        <v>21</v>
      </c>
      <c r="R136" s="378"/>
      <c r="S136" s="379"/>
    </row>
    <row r="137" spans="1:19" ht="15" thickBot="1" x14ac:dyDescent="0.25">
      <c r="A137" s="75" t="s">
        <v>159</v>
      </c>
      <c r="B137" s="112" t="s">
        <v>158</v>
      </c>
      <c r="C137" s="53"/>
      <c r="D137" s="53"/>
      <c r="E137" s="79">
        <f>IFERROR(VLOOKUP(B137,'[1]NUM8.3'!$H$3:$L$156,2,FALSE),0)</f>
        <v>0</v>
      </c>
      <c r="F137" s="79">
        <f>IFERROR(VLOOKUP(B137,'[1]NUM8.3'!$H$3:$L$156,3,FALSE),0)</f>
        <v>4</v>
      </c>
      <c r="G137" s="79">
        <f>IFERROR(VLOOKUP(B137,'[1]NUM8.3'!$H$3:$L$156,4,FALSE),0)</f>
        <v>7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12">
        <f t="shared" si="39"/>
        <v>11</v>
      </c>
      <c r="R137" s="378"/>
      <c r="S137" s="379"/>
    </row>
    <row r="138" spans="1:19" s="54" customFormat="1" ht="15" thickBot="1" x14ac:dyDescent="0.25">
      <c r="A138" s="308" t="s">
        <v>181</v>
      </c>
      <c r="B138" s="309"/>
      <c r="C138" s="181">
        <f>+D138/Metas!N12</f>
        <v>0.32188642140220031</v>
      </c>
      <c r="D138" s="14">
        <f>+Q138/R138</f>
        <v>0.17059980334316618</v>
      </c>
      <c r="E138" s="9">
        <f>SUM(E125:E137)</f>
        <v>176</v>
      </c>
      <c r="F138" s="9">
        <f t="shared" ref="F138:H138" si="40">SUM(F125:F137)</f>
        <v>223</v>
      </c>
      <c r="G138" s="9">
        <f t="shared" si="40"/>
        <v>295</v>
      </c>
      <c r="H138" s="9">
        <f t="shared" si="40"/>
        <v>0</v>
      </c>
      <c r="I138" s="9">
        <f t="shared" ref="I138:J138" si="41">SUM(I125:I137)</f>
        <v>0</v>
      </c>
      <c r="J138" s="9">
        <f t="shared" si="41"/>
        <v>0</v>
      </c>
      <c r="K138" s="9">
        <f t="shared" ref="K138:L138" si="42">SUM(K125:K137)</f>
        <v>0</v>
      </c>
      <c r="L138" s="9">
        <f t="shared" si="42"/>
        <v>0</v>
      </c>
      <c r="M138" s="9">
        <f t="shared" ref="M138:N138" si="43">SUM(M125:M137)</f>
        <v>0</v>
      </c>
      <c r="N138" s="9">
        <f t="shared" si="43"/>
        <v>0</v>
      </c>
      <c r="O138" s="9">
        <f t="shared" ref="O138:P138" si="44">SUM(O125:O137)</f>
        <v>0</v>
      </c>
      <c r="P138" s="9">
        <f t="shared" si="44"/>
        <v>0</v>
      </c>
      <c r="Q138" s="9">
        <f>SUM(Q125:Q137)</f>
        <v>694</v>
      </c>
      <c r="R138" s="376">
        <v>4068</v>
      </c>
      <c r="S138" s="377"/>
    </row>
    <row r="139" spans="1:19" ht="15" thickBot="1" x14ac:dyDescent="0.25">
      <c r="A139" s="75" t="s">
        <v>164</v>
      </c>
      <c r="B139" s="112" t="s">
        <v>160</v>
      </c>
      <c r="C139" s="53"/>
      <c r="D139" s="53"/>
      <c r="E139" s="79">
        <f>IFERROR(VLOOKUP(B139,'[1]NUM8.3'!$H$3:$L$156,2,FALSE),0)</f>
        <v>35</v>
      </c>
      <c r="F139" s="79">
        <f>IFERROR(VLOOKUP(B139,'[1]NUM8.3'!$H$3:$L$156,3,FALSE),0)</f>
        <v>26</v>
      </c>
      <c r="G139" s="79">
        <f>IFERROR(VLOOKUP(B139,'[1]NUM8.3'!$H$3:$L$156,4,FALSE),0)</f>
        <v>90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12">
        <f>SUM(E139:P139)</f>
        <v>151</v>
      </c>
      <c r="R139" s="378"/>
      <c r="S139" s="379"/>
    </row>
    <row r="140" spans="1:19" ht="15" thickBot="1" x14ac:dyDescent="0.25">
      <c r="A140" s="75" t="s">
        <v>164</v>
      </c>
      <c r="B140" s="112" t="s">
        <v>161</v>
      </c>
      <c r="C140" s="53"/>
      <c r="D140" s="53"/>
      <c r="E140" s="79">
        <f>IFERROR(VLOOKUP(B140,'[1]NUM8.3'!$H$3:$L$156,2,FALSE),0)</f>
        <v>8</v>
      </c>
      <c r="F140" s="79">
        <f>IFERROR(VLOOKUP(B140,'[1]NUM8.3'!$H$3:$L$156,3,FALSE),0)</f>
        <v>0</v>
      </c>
      <c r="G140" s="79">
        <f>IFERROR(VLOOKUP(B140,'[1]NUM8.3'!$H$3:$L$156,4,FALSE),0)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12">
        <f>SUM(E140:P140)</f>
        <v>8</v>
      </c>
      <c r="R140" s="378"/>
      <c r="S140" s="379"/>
    </row>
    <row r="141" spans="1:19" ht="15" thickBot="1" x14ac:dyDescent="0.25">
      <c r="A141" s="75" t="s">
        <v>164</v>
      </c>
      <c r="B141" s="112" t="s">
        <v>162</v>
      </c>
      <c r="C141" s="53"/>
      <c r="D141" s="53"/>
      <c r="E141" s="79">
        <f>IFERROR(VLOOKUP(B141,'[1]NUM8.3'!$H$3:$L$156,2,FALSE),0)</f>
        <v>0</v>
      </c>
      <c r="F141" s="79">
        <f>IFERROR(VLOOKUP(B141,'[1]NUM8.3'!$H$3:$L$156,3,FALSE),0)</f>
        <v>0</v>
      </c>
      <c r="G141" s="79">
        <f>IFERROR(VLOOKUP(B141,'[1]NUM8.3'!$H$3:$L$156,4,FALSE),0)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12">
        <f>SUM(E141:P141)</f>
        <v>0</v>
      </c>
      <c r="R141" s="378"/>
      <c r="S141" s="379"/>
    </row>
    <row r="142" spans="1:19" ht="15" thickBot="1" x14ac:dyDescent="0.25">
      <c r="A142" s="75" t="s">
        <v>164</v>
      </c>
      <c r="B142" s="112" t="s">
        <v>163</v>
      </c>
      <c r="C142" s="53"/>
      <c r="D142" s="53"/>
      <c r="E142" s="79">
        <f>IFERROR(VLOOKUP(B142,'[1]NUM8.3'!$H$3:$L$156,2,FALSE),0)</f>
        <v>0</v>
      </c>
      <c r="F142" s="79">
        <f>IFERROR(VLOOKUP(B142,'[1]NUM8.3'!$H$3:$L$156,3,FALSE),0)</f>
        <v>2</v>
      </c>
      <c r="G142" s="79">
        <f>IFERROR(VLOOKUP(B142,'[1]NUM8.3'!$H$3:$L$156,4,FALSE),0)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12">
        <f>SUM(E142:P142)</f>
        <v>2</v>
      </c>
      <c r="R142" s="378"/>
      <c r="S142" s="379"/>
    </row>
    <row r="143" spans="1:19" s="54" customFormat="1" ht="15" thickBot="1" x14ac:dyDescent="0.25">
      <c r="A143" s="308" t="s">
        <v>182</v>
      </c>
      <c r="B143" s="309"/>
      <c r="C143" s="181">
        <f>+D143/Metas!N14</f>
        <v>0.19305979997325945</v>
      </c>
      <c r="D143" s="14">
        <f>+Q143/R143</f>
        <v>9.7398669086509376E-2</v>
      </c>
      <c r="E143" s="9">
        <f>SUM(E139:E142)</f>
        <v>43</v>
      </c>
      <c r="F143" s="9">
        <f t="shared" ref="F143:H143" si="45">SUM(F139:F142)</f>
        <v>28</v>
      </c>
      <c r="G143" s="9">
        <f t="shared" si="45"/>
        <v>90</v>
      </c>
      <c r="H143" s="9">
        <f t="shared" si="45"/>
        <v>0</v>
      </c>
      <c r="I143" s="9">
        <f t="shared" ref="I143:J143" si="46">SUM(I139:I142)</f>
        <v>0</v>
      </c>
      <c r="J143" s="9">
        <f t="shared" si="46"/>
        <v>0</v>
      </c>
      <c r="K143" s="9">
        <f t="shared" ref="K143:L143" si="47">SUM(K139:K142)</f>
        <v>0</v>
      </c>
      <c r="L143" s="9">
        <f t="shared" si="47"/>
        <v>0</v>
      </c>
      <c r="M143" s="9">
        <f>SUM(M139:M142)</f>
        <v>0</v>
      </c>
      <c r="N143" s="9">
        <f>SUM(N139:N142)</f>
        <v>0</v>
      </c>
      <c r="O143" s="9">
        <f t="shared" ref="O143:P143" si="48">SUM(O139:O142)</f>
        <v>0</v>
      </c>
      <c r="P143" s="9">
        <f t="shared" si="48"/>
        <v>0</v>
      </c>
      <c r="Q143" s="9">
        <f>SUM(Q139:Q142)</f>
        <v>161</v>
      </c>
      <c r="R143" s="376">
        <v>1653</v>
      </c>
      <c r="S143" s="377"/>
    </row>
    <row r="144" spans="1:19" ht="15" thickBot="1" x14ac:dyDescent="0.25">
      <c r="A144" s="75" t="s">
        <v>172</v>
      </c>
      <c r="B144" s="112" t="s">
        <v>165</v>
      </c>
      <c r="C144" s="53"/>
      <c r="D144" s="53"/>
      <c r="E144" s="79">
        <f>IFERROR(VLOOKUP(B144,'[1]NUM8.3'!$H$3:$L$156,2,FALSE),0)</f>
        <v>0</v>
      </c>
      <c r="F144" s="79">
        <f>IFERROR(VLOOKUP(B144,'[1]NUM8.3'!$H$3:$L$156,3,FALSE),0)</f>
        <v>11</v>
      </c>
      <c r="G144" s="79">
        <f>IFERROR(VLOOKUP(B144,'[1]NUM8.3'!$H$3:$L$156,4,FALSE),0)</f>
        <v>0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12">
        <f t="shared" ref="Q144:Q150" si="49">SUM(E144:P144)</f>
        <v>11</v>
      </c>
      <c r="R144" s="378"/>
      <c r="S144" s="379"/>
    </row>
    <row r="145" spans="1:19" ht="15" thickBot="1" x14ac:dyDescent="0.25">
      <c r="A145" s="75" t="s">
        <v>172</v>
      </c>
      <c r="B145" s="112" t="s">
        <v>166</v>
      </c>
      <c r="C145" s="53"/>
      <c r="D145" s="53"/>
      <c r="E145" s="79">
        <f>IFERROR(VLOOKUP(B145,'[1]NUM8.3'!$H$3:$L$156,2,FALSE),0)</f>
        <v>0</v>
      </c>
      <c r="F145" s="79">
        <f>IFERROR(VLOOKUP(B145,'[1]NUM8.3'!$H$3:$L$156,3,FALSE),0)</f>
        <v>0</v>
      </c>
      <c r="G145" s="79">
        <f>IFERROR(VLOOKUP(B145,'[1]NUM8.3'!$H$3:$L$156,4,FALSE),0)</f>
        <v>4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12">
        <f t="shared" si="49"/>
        <v>4</v>
      </c>
      <c r="R145" s="378"/>
      <c r="S145" s="379"/>
    </row>
    <row r="146" spans="1:19" ht="15" thickBot="1" x14ac:dyDescent="0.25">
      <c r="A146" s="75" t="s">
        <v>172</v>
      </c>
      <c r="B146" s="112" t="s">
        <v>167</v>
      </c>
      <c r="C146" s="53"/>
      <c r="D146" s="53"/>
      <c r="E146" s="79">
        <f>IFERROR(VLOOKUP(B146,'[1]NUM8.3'!$H$3:$L$156,2,FALSE),0)</f>
        <v>8</v>
      </c>
      <c r="F146" s="79">
        <f>IFERROR(VLOOKUP(B146,'[1]NUM8.3'!$H$3:$L$156,3,FALSE),0)</f>
        <v>0</v>
      </c>
      <c r="G146" s="79">
        <f>IFERROR(VLOOKUP(B146,'[1]NUM8.3'!$H$3:$L$156,4,FALSE),0)</f>
        <v>8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12">
        <f t="shared" si="49"/>
        <v>16</v>
      </c>
      <c r="R146" s="378"/>
      <c r="S146" s="379"/>
    </row>
    <row r="147" spans="1:19" ht="15" thickBot="1" x14ac:dyDescent="0.25">
      <c r="A147" s="75" t="s">
        <v>172</v>
      </c>
      <c r="B147" s="112" t="s">
        <v>168</v>
      </c>
      <c r="C147" s="53"/>
      <c r="D147" s="53"/>
      <c r="E147" s="79">
        <f>IFERROR(VLOOKUP(B147,'[1]NUM8.3'!$H$3:$L$156,2,FALSE),0)</f>
        <v>3</v>
      </c>
      <c r="F147" s="79">
        <f>IFERROR(VLOOKUP(B147,'[1]NUM8.3'!$H$3:$L$156,3,FALSE),0)</f>
        <v>2</v>
      </c>
      <c r="G147" s="79">
        <f>IFERROR(VLOOKUP(B147,'[1]NUM8.3'!$H$3:$L$156,4,FALSE),0)</f>
        <v>4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12">
        <f t="shared" si="49"/>
        <v>9</v>
      </c>
      <c r="R147" s="378"/>
      <c r="S147" s="379"/>
    </row>
    <row r="148" spans="1:19" ht="15" thickBot="1" x14ac:dyDescent="0.25">
      <c r="A148" s="75" t="s">
        <v>172</v>
      </c>
      <c r="B148" s="112" t="s">
        <v>169</v>
      </c>
      <c r="C148" s="53"/>
      <c r="D148" s="53"/>
      <c r="E148" s="79">
        <f>IFERROR(VLOOKUP(B148,'[1]NUM8.3'!$H$3:$L$156,2,FALSE),0)</f>
        <v>6</v>
      </c>
      <c r="F148" s="79">
        <f>IFERROR(VLOOKUP(B148,'[1]NUM8.3'!$H$3:$L$156,3,FALSE),0)</f>
        <v>11</v>
      </c>
      <c r="G148" s="79">
        <f>IFERROR(VLOOKUP(B148,'[1]NUM8.3'!$H$3:$L$156,4,FALSE),0)</f>
        <v>6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12">
        <f t="shared" si="49"/>
        <v>23</v>
      </c>
      <c r="R148" s="378"/>
      <c r="S148" s="379"/>
    </row>
    <row r="149" spans="1:19" ht="15" thickBot="1" x14ac:dyDescent="0.25">
      <c r="A149" s="75" t="s">
        <v>172</v>
      </c>
      <c r="B149" s="112" t="s">
        <v>170</v>
      </c>
      <c r="C149" s="53"/>
      <c r="D149" s="53"/>
      <c r="E149" s="79">
        <f>IFERROR(VLOOKUP(B149,'[1]NUM8.3'!$H$3:$L$156,2,FALSE),0)</f>
        <v>0</v>
      </c>
      <c r="F149" s="79">
        <f>IFERROR(VLOOKUP(B149,'[1]NUM8.3'!$H$3:$L$156,3,FALSE),0)</f>
        <v>4</v>
      </c>
      <c r="G149" s="79">
        <f>IFERROR(VLOOKUP(B149,'[1]NUM8.3'!$H$3:$L$156,4,FALSE),0)</f>
        <v>2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12">
        <f t="shared" si="49"/>
        <v>6</v>
      </c>
      <c r="R149" s="378"/>
      <c r="S149" s="379"/>
    </row>
    <row r="150" spans="1:19" ht="15" thickBot="1" x14ac:dyDescent="0.25">
      <c r="A150" s="75" t="s">
        <v>172</v>
      </c>
      <c r="B150" s="112" t="s">
        <v>171</v>
      </c>
      <c r="C150" s="53"/>
      <c r="D150" s="53"/>
      <c r="E150" s="79">
        <f>IFERROR(VLOOKUP(B150,'[1]NUM8.3'!$H$3:$L$156,2,FALSE),0)</f>
        <v>3</v>
      </c>
      <c r="F150" s="79">
        <f>IFERROR(VLOOKUP(B150,'[1]NUM8.3'!$H$3:$L$156,3,FALSE),0)</f>
        <v>0</v>
      </c>
      <c r="G150" s="79">
        <f>IFERROR(VLOOKUP(B150,'[1]NUM8.3'!$H$3:$L$156,4,FALSE),0)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12">
        <f t="shared" si="49"/>
        <v>3</v>
      </c>
      <c r="R150" s="378"/>
      <c r="S150" s="379"/>
    </row>
    <row r="151" spans="1:19" s="54" customFormat="1" ht="15" thickBot="1" x14ac:dyDescent="0.25">
      <c r="A151" s="308" t="s">
        <v>183</v>
      </c>
      <c r="B151" s="309"/>
      <c r="C151" s="181">
        <f>+D151/Metas!N15</f>
        <v>0.15093384024743087</v>
      </c>
      <c r="D151" s="14">
        <f>+Q151/R151</f>
        <v>8.8779284833538835E-2</v>
      </c>
      <c r="E151" s="9">
        <f>SUM(E144:E150)</f>
        <v>20</v>
      </c>
      <c r="F151" s="9">
        <f t="shared" ref="F151:H151" si="50">SUM(F144:F150)</f>
        <v>28</v>
      </c>
      <c r="G151" s="9">
        <f t="shared" si="50"/>
        <v>24</v>
      </c>
      <c r="H151" s="9">
        <f t="shared" si="50"/>
        <v>0</v>
      </c>
      <c r="I151" s="9">
        <f t="shared" ref="I151:J151" si="51">SUM(I144:I150)</f>
        <v>0</v>
      </c>
      <c r="J151" s="9">
        <f t="shared" si="51"/>
        <v>0</v>
      </c>
      <c r="K151" s="9">
        <f t="shared" ref="K151:L151" si="52">SUM(K144:K150)</f>
        <v>0</v>
      </c>
      <c r="L151" s="9">
        <f t="shared" si="52"/>
        <v>0</v>
      </c>
      <c r="M151" s="9">
        <f t="shared" ref="M151:N151" si="53">SUM(M144:M150)</f>
        <v>0</v>
      </c>
      <c r="N151" s="9">
        <f t="shared" si="53"/>
        <v>0</v>
      </c>
      <c r="O151" s="9">
        <f t="shared" ref="O151:P151" si="54">SUM(O144:O150)</f>
        <v>0</v>
      </c>
      <c r="P151" s="9">
        <f t="shared" si="54"/>
        <v>0</v>
      </c>
      <c r="Q151" s="9">
        <f>SUM(Q144:Q150)</f>
        <v>72</v>
      </c>
      <c r="R151" s="376">
        <v>811</v>
      </c>
      <c r="S151" s="377"/>
    </row>
    <row r="152" spans="1:19" ht="15" x14ac:dyDescent="0.25">
      <c r="B152" s="80" t="s">
        <v>188</v>
      </c>
      <c r="C152" s="192"/>
      <c r="D152" s="62"/>
      <c r="E152" s="62">
        <f t="shared" ref="E152:R152" si="55">+E26+E38+E49+E64+E75+E81+E92+E111+E124+E138+E143+E151</f>
        <v>3036</v>
      </c>
      <c r="F152" s="62">
        <f t="shared" si="55"/>
        <v>2662</v>
      </c>
      <c r="G152" s="62">
        <f t="shared" si="55"/>
        <v>3442</v>
      </c>
      <c r="H152" s="58">
        <f t="shared" si="55"/>
        <v>0</v>
      </c>
      <c r="I152" s="58">
        <f t="shared" ref="I152:J152" si="56">+I26+I38+I49+I64+I75+I81+I92+I111+I124+I138+I143+I151</f>
        <v>0</v>
      </c>
      <c r="J152" s="58">
        <f t="shared" si="56"/>
        <v>0</v>
      </c>
      <c r="K152" s="58">
        <f t="shared" ref="K152:L152" si="57">+K26+K38+K49+K64+K75+K81+K92+K111+K124+K138+K143+K151</f>
        <v>0</v>
      </c>
      <c r="L152" s="58">
        <f t="shared" si="57"/>
        <v>0</v>
      </c>
      <c r="M152" s="58">
        <f t="shared" ref="M152:N152" si="58">+M26+M38+M49+M64+M75+M81+M92+M111+M124+M138+M143+M151</f>
        <v>0</v>
      </c>
      <c r="N152" s="58">
        <f t="shared" si="58"/>
        <v>0</v>
      </c>
      <c r="O152" s="58">
        <f t="shared" ref="O152:P152" si="59">+O26+O38+O49+O64+O75+O81+O92+O111+O124+O138+O143+O151</f>
        <v>0</v>
      </c>
      <c r="P152" s="58">
        <f t="shared" si="59"/>
        <v>0</v>
      </c>
      <c r="Q152" s="62">
        <f t="shared" si="55"/>
        <v>9140</v>
      </c>
      <c r="R152" s="375">
        <f t="shared" si="55"/>
        <v>74873</v>
      </c>
      <c r="S152" s="375"/>
    </row>
    <row r="153" spans="1:19" x14ac:dyDescent="0.2">
      <c r="C153" s="189"/>
      <c r="D153" s="71"/>
    </row>
  </sheetData>
  <mergeCells count="158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3:S33"/>
    <mergeCell ref="R31:S31"/>
    <mergeCell ref="R32:S32"/>
    <mergeCell ref="E1:S1"/>
    <mergeCell ref="R2:S9"/>
    <mergeCell ref="R25:S25"/>
    <mergeCell ref="A26:B26"/>
    <mergeCell ref="R26:S26"/>
    <mergeCell ref="A38:B38"/>
    <mergeCell ref="R38:S38"/>
    <mergeCell ref="R27:S27"/>
    <mergeCell ref="R28:S28"/>
    <mergeCell ref="R29:S29"/>
    <mergeCell ref="R34:S34"/>
    <mergeCell ref="R35:S35"/>
    <mergeCell ref="R30:S30"/>
    <mergeCell ref="R39:S39"/>
    <mergeCell ref="R56:S56"/>
    <mergeCell ref="R58:S58"/>
    <mergeCell ref="R61:S61"/>
    <mergeCell ref="R52:S52"/>
    <mergeCell ref="R48:S48"/>
    <mergeCell ref="R59:S59"/>
    <mergeCell ref="R36:S36"/>
    <mergeCell ref="R51:S51"/>
    <mergeCell ref="R40:S40"/>
    <mergeCell ref="R41:S41"/>
    <mergeCell ref="R42:S42"/>
    <mergeCell ref="R50:S50"/>
    <mergeCell ref="R43:S43"/>
    <mergeCell ref="R44:S44"/>
    <mergeCell ref="R45:S45"/>
    <mergeCell ref="R46:S46"/>
    <mergeCell ref="R47:S47"/>
    <mergeCell ref="A49:B49"/>
    <mergeCell ref="R65:S65"/>
    <mergeCell ref="R66:S66"/>
    <mergeCell ref="R64:S64"/>
    <mergeCell ref="A64:B64"/>
    <mergeCell ref="R57:S57"/>
    <mergeCell ref="A75:B75"/>
    <mergeCell ref="A81:B81"/>
    <mergeCell ref="A92:B92"/>
    <mergeCell ref="R53:S53"/>
    <mergeCell ref="R54:S54"/>
    <mergeCell ref="R55:S55"/>
    <mergeCell ref="R49:S49"/>
    <mergeCell ref="R67:S67"/>
    <mergeCell ref="R60:S60"/>
    <mergeCell ref="R62:S62"/>
    <mergeCell ref="R86:S86"/>
    <mergeCell ref="R87:S87"/>
    <mergeCell ref="A138:B138"/>
    <mergeCell ref="A143:B143"/>
    <mergeCell ref="A151:B151"/>
    <mergeCell ref="A111:B111"/>
    <mergeCell ref="A124:B124"/>
    <mergeCell ref="R68:S68"/>
    <mergeCell ref="R74:S74"/>
    <mergeCell ref="R76:S76"/>
    <mergeCell ref="R77:S77"/>
    <mergeCell ref="R78:S78"/>
    <mergeCell ref="R69:S69"/>
    <mergeCell ref="R70:S70"/>
    <mergeCell ref="R71:S71"/>
    <mergeCell ref="R72:S72"/>
    <mergeCell ref="R88:S88"/>
    <mergeCell ref="R79:S79"/>
    <mergeCell ref="R80:S80"/>
    <mergeCell ref="R82:S82"/>
    <mergeCell ref="R83:S83"/>
    <mergeCell ref="R81:S81"/>
    <mergeCell ref="R73:S73"/>
    <mergeCell ref="R75:S75"/>
    <mergeCell ref="R84:S84"/>
    <mergeCell ref="R85:S85"/>
    <mergeCell ref="R94:S94"/>
    <mergeCell ref="R95:S95"/>
    <mergeCell ref="R96:S96"/>
    <mergeCell ref="R97:S97"/>
    <mergeCell ref="R98:S98"/>
    <mergeCell ref="R89:S89"/>
    <mergeCell ref="R90:S90"/>
    <mergeCell ref="R91:S91"/>
    <mergeCell ref="R93:S93"/>
    <mergeCell ref="R92:S92"/>
    <mergeCell ref="R115:S115"/>
    <mergeCell ref="R104:S104"/>
    <mergeCell ref="R105:S105"/>
    <mergeCell ref="R106:S106"/>
    <mergeCell ref="R107:S107"/>
    <mergeCell ref="R108:S108"/>
    <mergeCell ref="R99:S99"/>
    <mergeCell ref="R100:S100"/>
    <mergeCell ref="R101:S101"/>
    <mergeCell ref="R102:S102"/>
    <mergeCell ref="R103:S103"/>
    <mergeCell ref="R132:S132"/>
    <mergeCell ref="R133:S133"/>
    <mergeCell ref="R134:S134"/>
    <mergeCell ref="R135:S135"/>
    <mergeCell ref="R111:S111"/>
    <mergeCell ref="R128:S128"/>
    <mergeCell ref="R127:S127"/>
    <mergeCell ref="R116:S116"/>
    <mergeCell ref="R117:S117"/>
    <mergeCell ref="R118:S118"/>
    <mergeCell ref="R129:S129"/>
    <mergeCell ref="R130:S130"/>
    <mergeCell ref="R131:S131"/>
    <mergeCell ref="R121:S121"/>
    <mergeCell ref="R122:S122"/>
    <mergeCell ref="R123:S123"/>
    <mergeCell ref="R125:S125"/>
    <mergeCell ref="R126:S126"/>
    <mergeCell ref="R124:S124"/>
    <mergeCell ref="R119:S119"/>
    <mergeCell ref="R120:S120"/>
    <mergeCell ref="R112:S112"/>
    <mergeCell ref="R113:S113"/>
    <mergeCell ref="R114:S114"/>
    <mergeCell ref="R152:S152"/>
    <mergeCell ref="R151:S151"/>
    <mergeCell ref="R149:S149"/>
    <mergeCell ref="R150:S150"/>
    <mergeCell ref="R145:S145"/>
    <mergeCell ref="R136:S136"/>
    <mergeCell ref="R146:S146"/>
    <mergeCell ref="R147:S147"/>
    <mergeCell ref="R148:S148"/>
    <mergeCell ref="R137:S137"/>
    <mergeCell ref="R139:S139"/>
    <mergeCell ref="R140:S140"/>
    <mergeCell ref="R141:S141"/>
    <mergeCell ref="R142:S142"/>
    <mergeCell ref="R143:S143"/>
    <mergeCell ref="R144:S144"/>
    <mergeCell ref="R138:S13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42578125" style="54" customWidth="1"/>
    <col min="4" max="4" width="15" style="52" customWidth="1"/>
    <col min="5" max="6" width="9.7109375" style="62" bestFit="1" customWidth="1"/>
    <col min="7" max="7" width="9" style="62" bestFit="1" customWidth="1"/>
    <col min="8" max="8" width="7.140625" style="62" bestFit="1" customWidth="1"/>
    <col min="9" max="10" width="7.140625" style="62" customWidth="1"/>
    <col min="11" max="13" width="9" style="62" bestFit="1" customWidth="1"/>
    <col min="14" max="14" width="8.28515625" style="62" customWidth="1"/>
    <col min="15" max="15" width="8.7109375" style="62" customWidth="1"/>
    <col min="16" max="16" width="7.5703125" style="62" customWidth="1"/>
    <col min="17" max="17" width="9" style="62" bestFit="1" customWidth="1"/>
    <col min="18" max="21" width="9.5703125" style="62" customWidth="1"/>
    <col min="22" max="22" width="10.28515625" style="62" bestFit="1" customWidth="1"/>
    <col min="23" max="23" width="9.5703125" style="62" customWidth="1"/>
    <col min="24" max="16384" width="11.42578125" style="52"/>
  </cols>
  <sheetData>
    <row r="1" spans="1:23" s="226" customFormat="1" ht="81.7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98" t="s">
        <v>35</v>
      </c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399"/>
      <c r="T1" s="399"/>
      <c r="U1" s="399"/>
      <c r="V1" s="399"/>
      <c r="W1" s="399"/>
    </row>
    <row r="2" spans="1:23" s="226" customFormat="1" ht="15" customHeight="1" thickTop="1" x14ac:dyDescent="0.2">
      <c r="A2" s="311"/>
      <c r="B2" s="313"/>
      <c r="C2" s="286"/>
      <c r="D2" s="329"/>
      <c r="E2" s="316" t="s">
        <v>2</v>
      </c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90" t="s">
        <v>3</v>
      </c>
      <c r="S2" s="391"/>
      <c r="T2" s="391"/>
      <c r="U2" s="391"/>
      <c r="V2" s="391"/>
      <c r="W2" s="392"/>
    </row>
    <row r="3" spans="1:23" s="226" customFormat="1" ht="15" customHeight="1" x14ac:dyDescent="0.2">
      <c r="A3" s="311"/>
      <c r="B3" s="313"/>
      <c r="C3" s="286"/>
      <c r="D3" s="329"/>
      <c r="E3" s="318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93"/>
      <c r="S3" s="319"/>
      <c r="T3" s="319"/>
      <c r="U3" s="319"/>
      <c r="V3" s="319"/>
      <c r="W3" s="394"/>
    </row>
    <row r="4" spans="1:23" s="226" customFormat="1" ht="15" customHeight="1" x14ac:dyDescent="0.2">
      <c r="A4" s="311"/>
      <c r="B4" s="313"/>
      <c r="C4" s="286"/>
      <c r="D4" s="329"/>
      <c r="E4" s="318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93"/>
      <c r="S4" s="319"/>
      <c r="T4" s="319"/>
      <c r="U4" s="319"/>
      <c r="V4" s="319"/>
      <c r="W4" s="394"/>
    </row>
    <row r="5" spans="1:23" s="226" customFormat="1" ht="15" customHeight="1" x14ac:dyDescent="0.2">
      <c r="A5" s="311"/>
      <c r="B5" s="313"/>
      <c r="C5" s="286"/>
      <c r="D5" s="329"/>
      <c r="E5" s="318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93"/>
      <c r="S5" s="319"/>
      <c r="T5" s="319"/>
      <c r="U5" s="319"/>
      <c r="V5" s="319"/>
      <c r="W5" s="394"/>
    </row>
    <row r="6" spans="1:23" s="226" customFormat="1" ht="15" customHeight="1" x14ac:dyDescent="0.2">
      <c r="A6" s="311"/>
      <c r="B6" s="313"/>
      <c r="C6" s="286"/>
      <c r="D6" s="329"/>
      <c r="E6" s="318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93"/>
      <c r="S6" s="319"/>
      <c r="T6" s="319"/>
      <c r="U6" s="319"/>
      <c r="V6" s="319"/>
      <c r="W6" s="394"/>
    </row>
    <row r="7" spans="1:23" s="226" customFormat="1" ht="15" customHeight="1" x14ac:dyDescent="0.2">
      <c r="A7" s="311"/>
      <c r="B7" s="313"/>
      <c r="C7" s="286"/>
      <c r="D7" s="329"/>
      <c r="E7" s="318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93"/>
      <c r="S7" s="319"/>
      <c r="T7" s="319"/>
      <c r="U7" s="319"/>
      <c r="V7" s="319"/>
      <c r="W7" s="394"/>
    </row>
    <row r="8" spans="1:23" s="226" customFormat="1" ht="15" customHeight="1" x14ac:dyDescent="0.2">
      <c r="A8" s="311"/>
      <c r="B8" s="313"/>
      <c r="C8" s="286"/>
      <c r="D8" s="329"/>
      <c r="E8" s="318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93"/>
      <c r="S8" s="319"/>
      <c r="T8" s="319"/>
      <c r="U8" s="319"/>
      <c r="V8" s="319"/>
      <c r="W8" s="394"/>
    </row>
    <row r="9" spans="1:23" s="226" customFormat="1" ht="15.75" customHeight="1" thickBot="1" x14ac:dyDescent="0.25">
      <c r="A9" s="311"/>
      <c r="B9" s="313"/>
      <c r="C9" s="286"/>
      <c r="D9" s="329"/>
      <c r="E9" s="320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95"/>
      <c r="S9" s="396"/>
      <c r="T9" s="396"/>
      <c r="U9" s="396"/>
      <c r="V9" s="396"/>
      <c r="W9" s="397"/>
    </row>
    <row r="10" spans="1:23" s="226" customFormat="1" ht="57.75" customHeight="1" thickTop="1" thickBot="1" x14ac:dyDescent="0.25">
      <c r="A10" s="312"/>
      <c r="B10" s="287"/>
      <c r="C10" s="286"/>
      <c r="D10" s="330"/>
      <c r="E10" s="325" t="s">
        <v>36</v>
      </c>
      <c r="F10" s="325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87" t="s">
        <v>37</v>
      </c>
      <c r="S10" s="388"/>
      <c r="T10" s="388"/>
      <c r="U10" s="388"/>
      <c r="V10" s="388"/>
      <c r="W10" s="389"/>
    </row>
    <row r="11" spans="1:23" s="226" customFormat="1" ht="22.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9" t="s">
        <v>6</v>
      </c>
      <c r="H11" s="229" t="s">
        <v>7</v>
      </c>
      <c r="I11" s="229" t="s">
        <v>8</v>
      </c>
      <c r="J11" s="229" t="s">
        <v>9</v>
      </c>
      <c r="K11" s="229" t="s">
        <v>10</v>
      </c>
      <c r="L11" s="229" t="s">
        <v>11</v>
      </c>
      <c r="M11" s="229" t="s">
        <v>12</v>
      </c>
      <c r="N11" s="229" t="s">
        <v>13</v>
      </c>
      <c r="O11" s="229" t="s">
        <v>14</v>
      </c>
      <c r="P11" s="229" t="s">
        <v>15</v>
      </c>
      <c r="Q11" s="229" t="s">
        <v>16</v>
      </c>
      <c r="R11" s="229" t="s">
        <v>396</v>
      </c>
      <c r="S11" s="230" t="s">
        <v>331</v>
      </c>
      <c r="T11" s="229" t="s">
        <v>17</v>
      </c>
      <c r="U11" s="230" t="s">
        <v>332</v>
      </c>
      <c r="V11" s="230" t="s">
        <v>20</v>
      </c>
      <c r="W11" s="229" t="s">
        <v>19</v>
      </c>
    </row>
    <row r="12" spans="1:23" ht="15" thickBot="1" x14ac:dyDescent="0.25">
      <c r="A12" s="75" t="s">
        <v>51</v>
      </c>
      <c r="B12" s="112" t="s">
        <v>38</v>
      </c>
      <c r="C12" s="53"/>
      <c r="D12" s="53"/>
      <c r="E12" s="79">
        <f>IFERROR(VLOOKUP(B12,[1]NUM9!$H$3:$L$146,2,FALSE),0)</f>
        <v>34</v>
      </c>
      <c r="F12" s="79">
        <f>IFERROR(VLOOKUP(B12,[1]NUM9!$H$3:$L$146,3,FALSE),0)</f>
        <v>7</v>
      </c>
      <c r="G12" s="79">
        <f>IFERROR(VLOOKUP(B12,[1]NUM9!$H$3:$L$146,4,FALSE),0)</f>
        <v>18</v>
      </c>
      <c r="H12" s="79"/>
      <c r="I12" s="79"/>
      <c r="J12" s="79"/>
      <c r="K12" s="79"/>
      <c r="L12" s="79"/>
      <c r="M12" s="79"/>
      <c r="N12" s="79"/>
      <c r="O12" s="79"/>
      <c r="P12" s="79"/>
      <c r="Q12" s="47">
        <f t="shared" ref="Q12:Q24" si="0">SUM(E12:P12)</f>
        <v>59</v>
      </c>
      <c r="R12" s="47">
        <f>IFERROR(VLOOKUP(B12,[2]DEN9!$H$3:$K$159,3,FALSE),0)</f>
        <v>218</v>
      </c>
      <c r="S12" s="48"/>
      <c r="T12" s="47"/>
      <c r="U12" s="93">
        <f>+T12</f>
        <v>0</v>
      </c>
      <c r="V12" s="49">
        <f>+T12</f>
        <v>0</v>
      </c>
      <c r="W12" s="47"/>
    </row>
    <row r="13" spans="1:23" ht="15" thickBot="1" x14ac:dyDescent="0.25">
      <c r="A13" s="75" t="s">
        <v>51</v>
      </c>
      <c r="B13" s="112" t="s">
        <v>39</v>
      </c>
      <c r="C13" s="53"/>
      <c r="D13" s="53"/>
      <c r="E13" s="79">
        <f>IFERROR(VLOOKUP(B13,[1]NUM9!$H$3:$L$146,2,FALSE),0)</f>
        <v>22</v>
      </c>
      <c r="F13" s="79">
        <f>IFERROR(VLOOKUP(B13,[1]NUM9!$H$3:$L$146,3,FALSE),0)</f>
        <v>10</v>
      </c>
      <c r="G13" s="79">
        <f>IFERROR(VLOOKUP(B13,[1]NUM9!$H$3:$L$146,4,FALSE),0)</f>
        <v>27</v>
      </c>
      <c r="H13" s="79"/>
      <c r="I13" s="79"/>
      <c r="J13" s="79"/>
      <c r="K13" s="79"/>
      <c r="L13" s="79"/>
      <c r="M13" s="79"/>
      <c r="N13" s="79"/>
      <c r="O13" s="79"/>
      <c r="P13" s="79"/>
      <c r="Q13" s="47">
        <f t="shared" si="0"/>
        <v>59</v>
      </c>
      <c r="R13" s="47">
        <f>IFERROR(VLOOKUP(B13,[2]DEN9!$H$3:$K$159,3,FALSE),0)</f>
        <v>260</v>
      </c>
      <c r="S13" s="48"/>
      <c r="T13" s="47"/>
      <c r="U13" s="93">
        <f t="shared" ref="U13:U24" si="1">+T13</f>
        <v>0</v>
      </c>
      <c r="V13" s="49">
        <f t="shared" ref="V13:V24" si="2">+T13</f>
        <v>0</v>
      </c>
      <c r="W13" s="47"/>
    </row>
    <row r="14" spans="1:23" ht="15" thickBot="1" x14ac:dyDescent="0.25">
      <c r="A14" s="75" t="s">
        <v>51</v>
      </c>
      <c r="B14" s="112" t="s">
        <v>40</v>
      </c>
      <c r="C14" s="53"/>
      <c r="D14" s="53"/>
      <c r="E14" s="79">
        <f>IFERROR(VLOOKUP(B14,[1]NUM9!$H$3:$L$146,2,FALSE),0)</f>
        <v>42</v>
      </c>
      <c r="F14" s="79">
        <f>IFERROR(VLOOKUP(B14,[1]NUM9!$H$3:$L$146,3,FALSE),0)</f>
        <v>26</v>
      </c>
      <c r="G14" s="79">
        <f>IFERROR(VLOOKUP(B14,[1]NUM9!$H$3:$L$146,4,FALSE),0)</f>
        <v>30</v>
      </c>
      <c r="H14" s="79"/>
      <c r="I14" s="79"/>
      <c r="J14" s="79"/>
      <c r="K14" s="79"/>
      <c r="L14" s="79"/>
      <c r="M14" s="79"/>
      <c r="N14" s="79"/>
      <c r="O14" s="79"/>
      <c r="P14" s="79"/>
      <c r="Q14" s="47">
        <f t="shared" si="0"/>
        <v>98</v>
      </c>
      <c r="R14" s="47">
        <f>IFERROR(VLOOKUP(B14,[2]DEN9!$H$3:$K$159,3,FALSE),0)</f>
        <v>340</v>
      </c>
      <c r="S14" s="48"/>
      <c r="T14" s="47"/>
      <c r="U14" s="93">
        <f t="shared" si="1"/>
        <v>0</v>
      </c>
      <c r="V14" s="49">
        <f t="shared" si="2"/>
        <v>0</v>
      </c>
      <c r="W14" s="47"/>
    </row>
    <row r="15" spans="1:23" ht="15" thickBot="1" x14ac:dyDescent="0.25">
      <c r="A15" s="75" t="s">
        <v>51</v>
      </c>
      <c r="B15" s="112" t="s">
        <v>41</v>
      </c>
      <c r="C15" s="53"/>
      <c r="D15" s="53"/>
      <c r="E15" s="79">
        <f>IFERROR(VLOOKUP(B15,[1]NUM9!$H$3:$L$146,2,FALSE),0)</f>
        <v>32</v>
      </c>
      <c r="F15" s="79">
        <f>IFERROR(VLOOKUP(B15,[1]NUM9!$H$3:$L$146,3,FALSE),0)</f>
        <v>24</v>
      </c>
      <c r="G15" s="79">
        <f>IFERROR(VLOOKUP(B15,[1]NUM9!$H$3:$L$146,4,FALSE),0)</f>
        <v>34</v>
      </c>
      <c r="H15" s="79"/>
      <c r="I15" s="79"/>
      <c r="J15" s="79"/>
      <c r="K15" s="79"/>
      <c r="L15" s="79"/>
      <c r="M15" s="79"/>
      <c r="N15" s="79"/>
      <c r="O15" s="79"/>
      <c r="P15" s="79"/>
      <c r="Q15" s="47">
        <f t="shared" si="0"/>
        <v>90</v>
      </c>
      <c r="R15" s="47">
        <f>IFERROR(VLOOKUP(B15,[2]DEN9!$H$3:$K$159,3,FALSE),0)</f>
        <v>312</v>
      </c>
      <c r="S15" s="48"/>
      <c r="T15" s="47"/>
      <c r="U15" s="93">
        <f t="shared" si="1"/>
        <v>0</v>
      </c>
      <c r="V15" s="49">
        <f t="shared" si="2"/>
        <v>0</v>
      </c>
      <c r="W15" s="47"/>
    </row>
    <row r="16" spans="1:23" ht="15" thickBot="1" x14ac:dyDescent="0.25">
      <c r="A16" s="75" t="s">
        <v>51</v>
      </c>
      <c r="B16" s="112" t="s">
        <v>42</v>
      </c>
      <c r="C16" s="55"/>
      <c r="D16" s="53"/>
      <c r="E16" s="79">
        <f>IFERROR(VLOOKUP(B16,[1]NUM9!$H$3:$L$146,2,FALSE),0)</f>
        <v>68</v>
      </c>
      <c r="F16" s="79">
        <f>IFERROR(VLOOKUP(B16,[1]NUM9!$H$3:$L$146,3,FALSE),0)</f>
        <v>8</v>
      </c>
      <c r="G16" s="79">
        <f>IFERROR(VLOOKUP(B16,[1]NUM9!$H$3:$L$146,4,FALSE),0)</f>
        <v>65</v>
      </c>
      <c r="H16" s="79"/>
      <c r="I16" s="79"/>
      <c r="J16" s="79"/>
      <c r="K16" s="79"/>
      <c r="L16" s="79"/>
      <c r="M16" s="79"/>
      <c r="N16" s="79"/>
      <c r="O16" s="79"/>
      <c r="P16" s="79"/>
      <c r="Q16" s="47">
        <f t="shared" si="0"/>
        <v>141</v>
      </c>
      <c r="R16" s="47">
        <f>IFERROR(VLOOKUP(B16,[2]DEN9!$H$3:$K$159,3,FALSE),0)</f>
        <v>343</v>
      </c>
      <c r="S16" s="48"/>
      <c r="T16" s="47"/>
      <c r="U16" s="93">
        <f t="shared" si="1"/>
        <v>0</v>
      </c>
      <c r="V16" s="49">
        <f t="shared" si="2"/>
        <v>0</v>
      </c>
      <c r="W16" s="47"/>
    </row>
    <row r="17" spans="1:30" ht="15" thickBot="1" x14ac:dyDescent="0.25">
      <c r="A17" s="75" t="s">
        <v>51</v>
      </c>
      <c r="B17" s="112" t="s">
        <v>43</v>
      </c>
      <c r="C17" s="53"/>
      <c r="D17" s="53"/>
      <c r="E17" s="79">
        <f>IFERROR(VLOOKUP(B17,[1]NUM9!$H$3:$L$146,2,FALSE),0)</f>
        <v>50</v>
      </c>
      <c r="F17" s="79">
        <f>IFERROR(VLOOKUP(B17,[1]NUM9!$H$3:$L$146,3,FALSE),0)</f>
        <v>25</v>
      </c>
      <c r="G17" s="79">
        <f>IFERROR(VLOOKUP(B17,[1]NUM9!$H$3:$L$146,4,FALSE),0)</f>
        <v>26</v>
      </c>
      <c r="H17" s="79"/>
      <c r="I17" s="79"/>
      <c r="J17" s="79"/>
      <c r="K17" s="79"/>
      <c r="L17" s="79"/>
      <c r="M17" s="79"/>
      <c r="N17" s="79"/>
      <c r="O17" s="79"/>
      <c r="P17" s="79"/>
      <c r="Q17" s="47">
        <f t="shared" si="0"/>
        <v>101</v>
      </c>
      <c r="R17" s="47">
        <f>IFERROR(VLOOKUP(B17,[2]DEN9!$H$3:$K$159,3,FALSE),0)</f>
        <v>413</v>
      </c>
      <c r="S17" s="48"/>
      <c r="T17" s="47"/>
      <c r="U17" s="93">
        <f t="shared" si="1"/>
        <v>0</v>
      </c>
      <c r="V17" s="49">
        <f t="shared" si="2"/>
        <v>0</v>
      </c>
      <c r="W17" s="47"/>
    </row>
    <row r="18" spans="1:30" ht="15" thickBot="1" x14ac:dyDescent="0.25">
      <c r="A18" s="75" t="s">
        <v>51</v>
      </c>
      <c r="B18" s="112" t="s">
        <v>44</v>
      </c>
      <c r="C18" s="53"/>
      <c r="D18" s="53"/>
      <c r="E18" s="79">
        <f>IFERROR(VLOOKUP(B18,[1]NUM9!$H$3:$L$146,2,FALSE),0)</f>
        <v>2</v>
      </c>
      <c r="F18" s="79">
        <f>IFERROR(VLOOKUP(B18,[1]NUM9!$H$3:$L$146,3,FALSE),0)</f>
        <v>3</v>
      </c>
      <c r="G18" s="79">
        <f>IFERROR(VLOOKUP(B18,[1]NUM9!$H$3:$L$146,4,FALSE),0)</f>
        <v>7</v>
      </c>
      <c r="H18" s="79"/>
      <c r="I18" s="79"/>
      <c r="J18" s="79"/>
      <c r="K18" s="79"/>
      <c r="L18" s="79"/>
      <c r="M18" s="79"/>
      <c r="N18" s="79"/>
      <c r="O18" s="79"/>
      <c r="P18" s="79"/>
      <c r="Q18" s="47">
        <f t="shared" si="0"/>
        <v>12</v>
      </c>
      <c r="R18" s="47">
        <f>IFERROR(VLOOKUP(B18,[2]DEN9!$H$3:$K$159,3,FALSE),0)</f>
        <v>39</v>
      </c>
      <c r="S18" s="48"/>
      <c r="T18" s="47"/>
      <c r="U18" s="93">
        <f t="shared" si="1"/>
        <v>0</v>
      </c>
      <c r="V18" s="49">
        <f t="shared" si="2"/>
        <v>0</v>
      </c>
      <c r="W18" s="47"/>
    </row>
    <row r="19" spans="1:30" ht="15" thickBot="1" x14ac:dyDescent="0.25">
      <c r="A19" s="75" t="s">
        <v>51</v>
      </c>
      <c r="B19" s="112" t="s">
        <v>45</v>
      </c>
      <c r="C19" s="53"/>
      <c r="D19" s="53"/>
      <c r="E19" s="79">
        <f>IFERROR(VLOOKUP(B19,[1]NUM9!$H$3:$L$146,2,FALSE),0)</f>
        <v>1</v>
      </c>
      <c r="F19" s="79">
        <f>IFERROR(VLOOKUP(B19,[1]NUM9!$H$3:$L$146,3,FALSE),0)</f>
        <v>0</v>
      </c>
      <c r="G19" s="79">
        <f>IFERROR(VLOOKUP(B19,[1]NUM9!$H$3:$L$146,4,FALSE),0)</f>
        <v>2</v>
      </c>
      <c r="H19" s="79"/>
      <c r="I19" s="79"/>
      <c r="J19" s="79"/>
      <c r="K19" s="79"/>
      <c r="L19" s="79"/>
      <c r="M19" s="79"/>
      <c r="N19" s="79"/>
      <c r="O19" s="79"/>
      <c r="P19" s="79"/>
      <c r="Q19" s="47">
        <f t="shared" si="0"/>
        <v>3</v>
      </c>
      <c r="R19" s="47">
        <f>IFERROR(VLOOKUP(B19,[2]DEN9!$H$3:$K$159,3,FALSE),0)</f>
        <v>9</v>
      </c>
      <c r="S19" s="48"/>
      <c r="T19" s="47"/>
      <c r="U19" s="93">
        <f t="shared" si="1"/>
        <v>0</v>
      </c>
      <c r="V19" s="49">
        <f t="shared" si="2"/>
        <v>0</v>
      </c>
      <c r="W19" s="47"/>
    </row>
    <row r="20" spans="1:30" ht="15" thickBot="1" x14ac:dyDescent="0.25">
      <c r="A20" s="75" t="s">
        <v>51</v>
      </c>
      <c r="B20" s="112" t="s">
        <v>46</v>
      </c>
      <c r="C20" s="53"/>
      <c r="D20" s="53"/>
      <c r="E20" s="79">
        <f>IFERROR(VLOOKUP(B20,[1]NUM9!$H$3:$L$146,2,FALSE),0)</f>
        <v>1</v>
      </c>
      <c r="F20" s="79">
        <f>IFERROR(VLOOKUP(B20,[1]NUM9!$H$3:$L$146,3,FALSE),0)</f>
        <v>1</v>
      </c>
      <c r="G20" s="79">
        <f>IFERROR(VLOOKUP(B20,[1]NUM9!$H$3:$L$146,4,FALSE),0)</f>
        <v>1</v>
      </c>
      <c r="H20" s="79"/>
      <c r="I20" s="79"/>
      <c r="J20" s="79"/>
      <c r="K20" s="79"/>
      <c r="L20" s="79"/>
      <c r="M20" s="79"/>
      <c r="N20" s="79"/>
      <c r="O20" s="79"/>
      <c r="P20" s="79"/>
      <c r="Q20" s="47">
        <f t="shared" si="0"/>
        <v>3</v>
      </c>
      <c r="R20" s="47">
        <f>IFERROR(VLOOKUP(B20,[2]DEN9!$H$3:$K$159,3,FALSE),0)</f>
        <v>8</v>
      </c>
      <c r="S20" s="48"/>
      <c r="T20" s="47"/>
      <c r="U20" s="93">
        <f t="shared" si="1"/>
        <v>0</v>
      </c>
      <c r="V20" s="49">
        <f t="shared" si="2"/>
        <v>0</v>
      </c>
      <c r="W20" s="47"/>
    </row>
    <row r="21" spans="1:30" ht="15" thickBot="1" x14ac:dyDescent="0.25">
      <c r="A21" s="75" t="s">
        <v>51</v>
      </c>
      <c r="B21" s="112" t="s">
        <v>47</v>
      </c>
      <c r="C21" s="56"/>
      <c r="D21" s="53"/>
      <c r="E21" s="79">
        <f>IFERROR(VLOOKUP(B21,[1]NUM9!$H$3:$L$146,2,FALSE),0)</f>
        <v>1</v>
      </c>
      <c r="F21" s="79">
        <f>IFERROR(VLOOKUP(B21,[1]NUM9!$H$3:$L$146,3,FALSE),0)</f>
        <v>3</v>
      </c>
      <c r="G21" s="79">
        <f>IFERROR(VLOOKUP(B21,[1]NUM9!$H$3:$L$146,4,FALSE),0)</f>
        <v>3</v>
      </c>
      <c r="H21" s="79"/>
      <c r="I21" s="79"/>
      <c r="J21" s="79"/>
      <c r="K21" s="79"/>
      <c r="L21" s="79"/>
      <c r="M21" s="79"/>
      <c r="N21" s="79"/>
      <c r="O21" s="79"/>
      <c r="P21" s="79"/>
      <c r="Q21" s="47">
        <f t="shared" si="0"/>
        <v>7</v>
      </c>
      <c r="R21" s="47">
        <f>IFERROR(VLOOKUP(B21,[2]DEN9!$H$3:$K$159,3,FALSE),0)</f>
        <v>20</v>
      </c>
      <c r="S21" s="48"/>
      <c r="T21" s="47"/>
      <c r="U21" s="93">
        <f t="shared" si="1"/>
        <v>0</v>
      </c>
      <c r="V21" s="49">
        <f t="shared" si="2"/>
        <v>0</v>
      </c>
      <c r="W21" s="47"/>
    </row>
    <row r="22" spans="1:30" ht="15" thickBot="1" x14ac:dyDescent="0.25">
      <c r="A22" s="75" t="s">
        <v>51</v>
      </c>
      <c r="B22" s="112" t="s">
        <v>48</v>
      </c>
      <c r="C22" s="53"/>
      <c r="D22" s="53"/>
      <c r="E22" s="79">
        <f>IFERROR(VLOOKUP(B22,[1]NUM9!$H$3:$L$146,2,FALSE),0)</f>
        <v>4</v>
      </c>
      <c r="F22" s="79">
        <f>IFERROR(VLOOKUP(B22,[1]NUM9!$H$3:$L$146,3,FALSE),0)</f>
        <v>0</v>
      </c>
      <c r="G22" s="79">
        <f>IFERROR(VLOOKUP(B22,[1]NUM9!$H$3:$L$146,4,FALSE),0)</f>
        <v>3</v>
      </c>
      <c r="H22" s="79"/>
      <c r="I22" s="79"/>
      <c r="J22" s="79"/>
      <c r="K22" s="79"/>
      <c r="L22" s="79"/>
      <c r="M22" s="79"/>
      <c r="N22" s="79"/>
      <c r="O22" s="79"/>
      <c r="P22" s="79"/>
      <c r="Q22" s="47">
        <f t="shared" si="0"/>
        <v>7</v>
      </c>
      <c r="R22" s="47">
        <f>IFERROR(VLOOKUP(B22,[2]DEN9!$H$3:$K$159,3,FALSE),0)</f>
        <v>28</v>
      </c>
      <c r="S22" s="48"/>
      <c r="T22" s="47"/>
      <c r="U22" s="93">
        <f t="shared" si="1"/>
        <v>0</v>
      </c>
      <c r="V22" s="49">
        <f t="shared" si="2"/>
        <v>0</v>
      </c>
      <c r="W22" s="47"/>
    </row>
    <row r="23" spans="1:30" ht="15" thickBot="1" x14ac:dyDescent="0.25">
      <c r="A23" s="75" t="s">
        <v>51</v>
      </c>
      <c r="B23" s="112" t="s">
        <v>49</v>
      </c>
      <c r="C23" s="53"/>
      <c r="D23" s="53"/>
      <c r="E23" s="79">
        <f>IFERROR(VLOOKUP(B23,[1]NUM9!$H$3:$L$146,2,FALSE),0)</f>
        <v>1</v>
      </c>
      <c r="F23" s="79">
        <f>IFERROR(VLOOKUP(B23,[1]NUM9!$H$3:$L$146,3,FALSE),0)</f>
        <v>1</v>
      </c>
      <c r="G23" s="79">
        <f>IFERROR(VLOOKUP(B23,[1]NUM9!$H$3:$L$146,4,FALSE),0)</f>
        <v>1</v>
      </c>
      <c r="H23" s="79"/>
      <c r="I23" s="79"/>
      <c r="J23" s="79"/>
      <c r="K23" s="79"/>
      <c r="L23" s="79"/>
      <c r="M23" s="79"/>
      <c r="N23" s="79"/>
      <c r="O23" s="79"/>
      <c r="P23" s="79"/>
      <c r="Q23" s="47">
        <f t="shared" si="0"/>
        <v>3</v>
      </c>
      <c r="R23" s="47">
        <f>IFERROR(VLOOKUP(B23,[2]DEN9!$H$3:$K$159,3,FALSE),0)</f>
        <v>16</v>
      </c>
      <c r="S23" s="48"/>
      <c r="T23" s="47"/>
      <c r="U23" s="93">
        <f t="shared" si="1"/>
        <v>0</v>
      </c>
      <c r="V23" s="49">
        <f t="shared" si="2"/>
        <v>0</v>
      </c>
      <c r="W23" s="47"/>
    </row>
    <row r="24" spans="1:30" ht="15" thickBot="1" x14ac:dyDescent="0.25">
      <c r="A24" s="75" t="s">
        <v>51</v>
      </c>
      <c r="B24" s="112" t="s">
        <v>50</v>
      </c>
      <c r="C24" s="53"/>
      <c r="D24" s="53"/>
      <c r="E24" s="79">
        <f>IFERROR(VLOOKUP(B24,[1]NUM9!$H$3:$L$146,2,FALSE),0)</f>
        <v>3</v>
      </c>
      <c r="F24" s="79">
        <f>IFERROR(VLOOKUP(B24,[1]NUM9!$H$3:$L$146,3,FALSE),0)</f>
        <v>5</v>
      </c>
      <c r="G24" s="79">
        <f>IFERROR(VLOOKUP(B24,[1]NUM9!$H$3:$L$146,4,FALSE),0)</f>
        <v>1</v>
      </c>
      <c r="H24" s="79"/>
      <c r="I24" s="79"/>
      <c r="J24" s="79"/>
      <c r="K24" s="79"/>
      <c r="L24" s="79"/>
      <c r="M24" s="79"/>
      <c r="N24" s="79"/>
      <c r="O24" s="79"/>
      <c r="P24" s="79"/>
      <c r="Q24" s="47">
        <f t="shared" si="0"/>
        <v>9</v>
      </c>
      <c r="R24" s="47">
        <f>IFERROR(VLOOKUP(B24,[2]DEN9!$H$3:$K$159,3,FALSE),0)</f>
        <v>39</v>
      </c>
      <c r="S24" s="48"/>
      <c r="T24" s="47"/>
      <c r="U24" s="93">
        <f t="shared" si="1"/>
        <v>0</v>
      </c>
      <c r="V24" s="49">
        <f t="shared" si="2"/>
        <v>0</v>
      </c>
      <c r="W24" s="47"/>
    </row>
    <row r="25" spans="1:30" ht="15" thickBot="1" x14ac:dyDescent="0.25">
      <c r="A25" s="72" t="s">
        <v>51</v>
      </c>
      <c r="B25" s="112" t="s">
        <v>389</v>
      </c>
      <c r="C25" s="53"/>
      <c r="D25" s="53"/>
      <c r="E25" s="79">
        <f>IFERROR(VLOOKUP(B25,[1]NUM9!$H$3:$L$146,2,FALSE),0)</f>
        <v>1</v>
      </c>
      <c r="F25" s="79">
        <f>IFERROR(VLOOKUP(B25,[1]NUM9!$H$3:$L$146,3,FALSE),0)</f>
        <v>0</v>
      </c>
      <c r="G25" s="79">
        <f>IFERROR(VLOOKUP(B25,[1]NUM9!$H$3:$L$146,4,FALSE),0)</f>
        <v>4</v>
      </c>
      <c r="H25" s="79"/>
      <c r="I25" s="79"/>
      <c r="J25" s="79"/>
      <c r="K25" s="79"/>
      <c r="L25" s="79"/>
      <c r="M25" s="79"/>
      <c r="N25" s="79"/>
      <c r="O25" s="79"/>
      <c r="P25" s="79"/>
      <c r="Q25" s="47">
        <f t="shared" ref="Q25" si="3">SUM(E25:P25)</f>
        <v>5</v>
      </c>
      <c r="R25" s="47">
        <f>IFERROR(VLOOKUP(B25,[2]DEN9!$H$3:$K$159,3,FALSE),0)</f>
        <v>9</v>
      </c>
      <c r="S25" s="48"/>
      <c r="T25" s="47"/>
      <c r="U25" s="93">
        <f t="shared" ref="U25" si="4">+T25</f>
        <v>0</v>
      </c>
      <c r="V25" s="49">
        <f t="shared" ref="V25" si="5">+T25</f>
        <v>0</v>
      </c>
      <c r="W25" s="47"/>
    </row>
    <row r="26" spans="1:30" s="54" customFormat="1" ht="15" thickBot="1" x14ac:dyDescent="0.25">
      <c r="A26" s="308" t="s">
        <v>173</v>
      </c>
      <c r="B26" s="309"/>
      <c r="C26" s="181">
        <f>+D26/Metas!O10</f>
        <v>0.30910601466456922</v>
      </c>
      <c r="D26" s="14">
        <f>+Q26/R26</f>
        <v>0.29065238558909445</v>
      </c>
      <c r="E26" s="65">
        <f>SUM(E12:E25)</f>
        <v>262</v>
      </c>
      <c r="F26" s="65">
        <f t="shared" ref="F26:N26" si="6">SUM(F12:F25)</f>
        <v>113</v>
      </c>
      <c r="G26" s="65">
        <f t="shared" si="6"/>
        <v>222</v>
      </c>
      <c r="H26" s="65">
        <f t="shared" si="6"/>
        <v>0</v>
      </c>
      <c r="I26" s="65">
        <f t="shared" si="6"/>
        <v>0</v>
      </c>
      <c r="J26" s="65">
        <f t="shared" si="6"/>
        <v>0</v>
      </c>
      <c r="K26" s="65">
        <f t="shared" si="6"/>
        <v>0</v>
      </c>
      <c r="L26" s="65">
        <f t="shared" si="6"/>
        <v>0</v>
      </c>
      <c r="M26" s="65">
        <f t="shared" si="6"/>
        <v>0</v>
      </c>
      <c r="N26" s="65">
        <f t="shared" si="6"/>
        <v>0</v>
      </c>
      <c r="O26" s="65">
        <f t="shared" ref="O26:P26" si="7">SUM(O12:O25)</f>
        <v>0</v>
      </c>
      <c r="P26" s="65">
        <f t="shared" si="7"/>
        <v>0</v>
      </c>
      <c r="Q26" s="67">
        <f>SUM(Q12:Q25)</f>
        <v>597</v>
      </c>
      <c r="R26" s="46">
        <f>SUM(R12:R25)</f>
        <v>2054</v>
      </c>
      <c r="S26" s="46">
        <f t="shared" ref="S26:W26" si="8">SUM(S12:S25)</f>
        <v>0</v>
      </c>
      <c r="T26" s="46">
        <f t="shared" si="8"/>
        <v>0</v>
      </c>
      <c r="U26" s="46">
        <f t="shared" si="8"/>
        <v>0</v>
      </c>
      <c r="V26" s="46">
        <f t="shared" si="8"/>
        <v>0</v>
      </c>
      <c r="W26" s="46">
        <f t="shared" si="8"/>
        <v>0</v>
      </c>
      <c r="AD26" s="54">
        <f>SUM(AD12:AD25)</f>
        <v>0</v>
      </c>
    </row>
    <row r="27" spans="1:30" ht="15" thickBot="1" x14ac:dyDescent="0.25">
      <c r="A27" s="75" t="s">
        <v>52</v>
      </c>
      <c r="B27" s="112" t="s">
        <v>53</v>
      </c>
      <c r="C27" s="53"/>
      <c r="D27" s="53"/>
      <c r="E27" s="79">
        <f>IFERROR(VLOOKUP(B27,[1]NUM9!$H$3:$L$146,2,FALSE),0)</f>
        <v>24</v>
      </c>
      <c r="F27" s="79">
        <f>IFERROR(VLOOKUP(B27,[1]NUM9!$H$3:$L$146,3,FALSE),0)</f>
        <v>15</v>
      </c>
      <c r="G27" s="79">
        <f>IFERROR(VLOOKUP(B27,[1]NUM9!$H$3:$L$146,4,FALSE),0)</f>
        <v>29</v>
      </c>
      <c r="H27" s="79"/>
      <c r="I27" s="79"/>
      <c r="J27" s="79"/>
      <c r="K27" s="79"/>
      <c r="L27" s="79"/>
      <c r="M27" s="79"/>
      <c r="N27" s="79"/>
      <c r="O27" s="79"/>
      <c r="P27" s="79"/>
      <c r="Q27" s="47">
        <f t="shared" ref="Q27:Q37" si="9">SUM(E27:P27)</f>
        <v>68</v>
      </c>
      <c r="R27" s="47">
        <f>IFERROR(VLOOKUP(B27,[2]DEN9!$H$3:$K$159,3,FALSE),0)</f>
        <v>338</v>
      </c>
      <c r="S27" s="48"/>
      <c r="T27" s="47"/>
      <c r="U27" s="93">
        <f t="shared" ref="U27:U37" si="10">+T27</f>
        <v>0</v>
      </c>
      <c r="V27" s="49">
        <f t="shared" ref="V27:V37" si="11">+T27</f>
        <v>0</v>
      </c>
      <c r="W27" s="47"/>
    </row>
    <row r="28" spans="1:30" ht="15" thickBot="1" x14ac:dyDescent="0.25">
      <c r="A28" s="75" t="s">
        <v>52</v>
      </c>
      <c r="B28" s="112" t="s">
        <v>54</v>
      </c>
      <c r="C28" s="53"/>
      <c r="D28" s="53"/>
      <c r="E28" s="79">
        <f>IFERROR(VLOOKUP(B28,[1]NUM9!$H$3:$L$146,2,FALSE),0)</f>
        <v>35</v>
      </c>
      <c r="F28" s="79">
        <f>IFERROR(VLOOKUP(B28,[1]NUM9!$H$3:$L$146,3,FALSE),0)</f>
        <v>43</v>
      </c>
      <c r="G28" s="79">
        <f>IFERROR(VLOOKUP(B28,[1]NUM9!$H$3:$L$146,4,FALSE),0)</f>
        <v>37</v>
      </c>
      <c r="H28" s="79"/>
      <c r="I28" s="79"/>
      <c r="J28" s="79"/>
      <c r="K28" s="79"/>
      <c r="L28" s="79"/>
      <c r="M28" s="79"/>
      <c r="N28" s="79"/>
      <c r="O28" s="79"/>
      <c r="P28" s="79"/>
      <c r="Q28" s="47">
        <f t="shared" si="9"/>
        <v>115</v>
      </c>
      <c r="R28" s="47">
        <f>IFERROR(VLOOKUP(B28,[2]DEN9!$H$3:$K$159,3,FALSE),0)</f>
        <v>426</v>
      </c>
      <c r="S28" s="48"/>
      <c r="T28" s="47"/>
      <c r="U28" s="93">
        <f t="shared" si="10"/>
        <v>0</v>
      </c>
      <c r="V28" s="49">
        <f t="shared" si="11"/>
        <v>0</v>
      </c>
      <c r="W28" s="47"/>
    </row>
    <row r="29" spans="1:30" ht="15" thickBot="1" x14ac:dyDescent="0.25">
      <c r="A29" s="75" t="s">
        <v>52</v>
      </c>
      <c r="B29" s="112" t="s">
        <v>55</v>
      </c>
      <c r="C29" s="53"/>
      <c r="D29" s="53"/>
      <c r="E29" s="79">
        <f>IFERROR(VLOOKUP(B29,[1]NUM9!$H$3:$L$146,2,FALSE),0)</f>
        <v>64</v>
      </c>
      <c r="F29" s="79">
        <f>IFERROR(VLOOKUP(B29,[1]NUM9!$H$3:$L$146,3,FALSE),0)</f>
        <v>42</v>
      </c>
      <c r="G29" s="79">
        <f>IFERROR(VLOOKUP(B29,[1]NUM9!$H$3:$L$146,4,FALSE),0)</f>
        <v>58</v>
      </c>
      <c r="H29" s="79"/>
      <c r="I29" s="79"/>
      <c r="J29" s="79"/>
      <c r="K29" s="79"/>
      <c r="L29" s="79"/>
      <c r="M29" s="79"/>
      <c r="N29" s="79"/>
      <c r="O29" s="79"/>
      <c r="P29" s="79"/>
      <c r="Q29" s="47">
        <f t="shared" si="9"/>
        <v>164</v>
      </c>
      <c r="R29" s="47">
        <f>IFERROR(VLOOKUP(B29,[2]DEN9!$H$3:$K$159,3,FALSE),0)</f>
        <v>606</v>
      </c>
      <c r="S29" s="48"/>
      <c r="T29" s="47"/>
      <c r="U29" s="93">
        <f t="shared" si="10"/>
        <v>0</v>
      </c>
      <c r="V29" s="49">
        <f t="shared" si="11"/>
        <v>0</v>
      </c>
      <c r="W29" s="47"/>
    </row>
    <row r="30" spans="1:30" ht="15" thickBot="1" x14ac:dyDescent="0.25">
      <c r="A30" s="75" t="s">
        <v>52</v>
      </c>
      <c r="B30" s="112" t="s">
        <v>56</v>
      </c>
      <c r="C30" s="53"/>
      <c r="D30" s="53"/>
      <c r="E30" s="79">
        <f>IFERROR(VLOOKUP(B30,[1]NUM9!$H$3:$L$146,2,FALSE),0)</f>
        <v>9</v>
      </c>
      <c r="F30" s="79">
        <f>IFERROR(VLOOKUP(B30,[1]NUM9!$H$3:$L$146,3,FALSE),0)</f>
        <v>6</v>
      </c>
      <c r="G30" s="79">
        <f>IFERROR(VLOOKUP(B30,[1]NUM9!$H$3:$L$146,4,FALSE),0)</f>
        <v>4</v>
      </c>
      <c r="H30" s="79"/>
      <c r="I30" s="79"/>
      <c r="J30" s="79"/>
      <c r="K30" s="79"/>
      <c r="L30" s="79"/>
      <c r="M30" s="79"/>
      <c r="N30" s="79"/>
      <c r="O30" s="79"/>
      <c r="P30" s="79"/>
      <c r="Q30" s="47">
        <f t="shared" si="9"/>
        <v>19</v>
      </c>
      <c r="R30" s="47">
        <f>IFERROR(VLOOKUP(B30,[2]DEN9!$H$3:$K$159,3,FALSE),0)</f>
        <v>86</v>
      </c>
      <c r="S30" s="48"/>
      <c r="T30" s="47"/>
      <c r="U30" s="93">
        <f t="shared" si="10"/>
        <v>0</v>
      </c>
      <c r="V30" s="49">
        <f t="shared" si="11"/>
        <v>0</v>
      </c>
      <c r="W30" s="47"/>
    </row>
    <row r="31" spans="1:30" ht="15" thickBot="1" x14ac:dyDescent="0.25">
      <c r="A31" s="75" t="s">
        <v>52</v>
      </c>
      <c r="B31" s="112" t="s">
        <v>57</v>
      </c>
      <c r="C31" s="53"/>
      <c r="D31" s="53"/>
      <c r="E31" s="79">
        <f>IFERROR(VLOOKUP(B31,[1]NUM9!$H$3:$L$146,2,FALSE),0)</f>
        <v>37</v>
      </c>
      <c r="F31" s="79">
        <f>IFERROR(VLOOKUP(B31,[1]NUM9!$H$3:$L$146,3,FALSE),0)</f>
        <v>41</v>
      </c>
      <c r="G31" s="79">
        <f>IFERROR(VLOOKUP(B31,[1]NUM9!$H$3:$L$146,4,FALSE),0)</f>
        <v>41</v>
      </c>
      <c r="H31" s="79"/>
      <c r="I31" s="79"/>
      <c r="J31" s="79"/>
      <c r="K31" s="79"/>
      <c r="L31" s="79"/>
      <c r="M31" s="79"/>
      <c r="N31" s="79"/>
      <c r="O31" s="79"/>
      <c r="P31" s="79"/>
      <c r="Q31" s="47">
        <f t="shared" si="9"/>
        <v>119</v>
      </c>
      <c r="R31" s="47">
        <f>IFERROR(VLOOKUP(B31,[2]DEN9!$H$3:$K$159,3,FALSE),0)</f>
        <v>569</v>
      </c>
      <c r="S31" s="48"/>
      <c r="T31" s="47"/>
      <c r="U31" s="93">
        <f t="shared" si="10"/>
        <v>0</v>
      </c>
      <c r="V31" s="49">
        <f t="shared" si="11"/>
        <v>0</v>
      </c>
      <c r="W31" s="47"/>
    </row>
    <row r="32" spans="1:30" ht="15" thickBot="1" x14ac:dyDescent="0.25">
      <c r="A32" s="75" t="s">
        <v>52</v>
      </c>
      <c r="B32" s="112" t="s">
        <v>58</v>
      </c>
      <c r="C32" s="53"/>
      <c r="D32" s="53"/>
      <c r="E32" s="79">
        <f>IFERROR(VLOOKUP(B32,[1]NUM9!$H$3:$L$146,2,FALSE),0)</f>
        <v>0</v>
      </c>
      <c r="F32" s="79">
        <f>IFERROR(VLOOKUP(B32,[1]NUM9!$H$3:$L$146,3,FALSE),0)</f>
        <v>0</v>
      </c>
      <c r="G32" s="79">
        <f>IFERROR(VLOOKUP(B32,[1]NUM9!$H$3:$L$146,4,FALSE),0)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47">
        <f t="shared" si="9"/>
        <v>0</v>
      </c>
      <c r="R32" s="47">
        <f>IFERROR(VLOOKUP(B32,[2]DEN9!$H$3:$K$159,3,FALSE),0)</f>
        <v>0</v>
      </c>
      <c r="S32" s="48"/>
      <c r="T32" s="47"/>
      <c r="U32" s="93">
        <f t="shared" si="10"/>
        <v>0</v>
      </c>
      <c r="V32" s="49">
        <f t="shared" si="11"/>
        <v>0</v>
      </c>
      <c r="W32" s="47"/>
    </row>
    <row r="33" spans="1:23" ht="15" thickBot="1" x14ac:dyDescent="0.25">
      <c r="A33" s="75" t="s">
        <v>52</v>
      </c>
      <c r="B33" s="112" t="s">
        <v>59</v>
      </c>
      <c r="C33" s="53"/>
      <c r="D33" s="53"/>
      <c r="E33" s="79">
        <f>IFERROR(VLOOKUP(B33,[1]NUM9!$H$3:$L$146,2,FALSE),0)</f>
        <v>2</v>
      </c>
      <c r="F33" s="79">
        <f>IFERROR(VLOOKUP(B33,[1]NUM9!$H$3:$L$146,3,FALSE),0)</f>
        <v>3</v>
      </c>
      <c r="G33" s="79">
        <f>IFERROR(VLOOKUP(B33,[1]NUM9!$H$3:$L$146,4,FALSE),0)</f>
        <v>4</v>
      </c>
      <c r="H33" s="79"/>
      <c r="I33" s="79"/>
      <c r="J33" s="79"/>
      <c r="K33" s="79"/>
      <c r="L33" s="79"/>
      <c r="M33" s="79"/>
      <c r="N33" s="79"/>
      <c r="O33" s="79"/>
      <c r="P33" s="79"/>
      <c r="Q33" s="47">
        <f t="shared" si="9"/>
        <v>9</v>
      </c>
      <c r="R33" s="47">
        <f>IFERROR(VLOOKUP(B33,[2]DEN9!$H$3:$K$159,3,FALSE),0)</f>
        <v>20</v>
      </c>
      <c r="S33" s="48"/>
      <c r="T33" s="47"/>
      <c r="U33" s="93">
        <f t="shared" si="10"/>
        <v>0</v>
      </c>
      <c r="V33" s="49">
        <f t="shared" si="11"/>
        <v>0</v>
      </c>
      <c r="W33" s="47"/>
    </row>
    <row r="34" spans="1:23" ht="15" thickBot="1" x14ac:dyDescent="0.25">
      <c r="A34" s="75" t="s">
        <v>52</v>
      </c>
      <c r="B34" s="112" t="s">
        <v>60</v>
      </c>
      <c r="C34" s="53"/>
      <c r="D34" s="53"/>
      <c r="E34" s="79">
        <f>IFERROR(VLOOKUP(B34,[1]NUM9!$H$3:$L$146,2,FALSE),0)</f>
        <v>5</v>
      </c>
      <c r="F34" s="79">
        <f>IFERROR(VLOOKUP(B34,[1]NUM9!$H$3:$L$146,3,FALSE),0)</f>
        <v>12</v>
      </c>
      <c r="G34" s="79">
        <f>IFERROR(VLOOKUP(B34,[1]NUM9!$H$3:$L$146,4,FALSE),0)</f>
        <v>10</v>
      </c>
      <c r="H34" s="79"/>
      <c r="I34" s="79"/>
      <c r="J34" s="79"/>
      <c r="K34" s="79"/>
      <c r="L34" s="79"/>
      <c r="M34" s="79"/>
      <c r="N34" s="79"/>
      <c r="O34" s="79"/>
      <c r="P34" s="79"/>
      <c r="Q34" s="47">
        <f t="shared" si="9"/>
        <v>27</v>
      </c>
      <c r="R34" s="47">
        <f>IFERROR(VLOOKUP(B34,[2]DEN9!$H$3:$K$159,3,FALSE),0)</f>
        <v>129</v>
      </c>
      <c r="S34" s="48"/>
      <c r="T34" s="47"/>
      <c r="U34" s="93">
        <f t="shared" si="10"/>
        <v>0</v>
      </c>
      <c r="V34" s="49">
        <f t="shared" si="11"/>
        <v>0</v>
      </c>
      <c r="W34" s="47"/>
    </row>
    <row r="35" spans="1:23" ht="15" thickBot="1" x14ac:dyDescent="0.25">
      <c r="A35" s="75" t="s">
        <v>52</v>
      </c>
      <c r="B35" s="112" t="s">
        <v>61</v>
      </c>
      <c r="C35" s="53"/>
      <c r="D35" s="53"/>
      <c r="E35" s="79">
        <f>IFERROR(VLOOKUP(B35,[1]NUM9!$H$3:$L$146,2,FALSE),0)</f>
        <v>4</v>
      </c>
      <c r="F35" s="79">
        <f>IFERROR(VLOOKUP(B35,[1]NUM9!$H$3:$L$146,3,FALSE),0)</f>
        <v>1</v>
      </c>
      <c r="G35" s="79">
        <f>IFERROR(VLOOKUP(B35,[1]NUM9!$H$3:$L$146,4,FALSE),0)</f>
        <v>2</v>
      </c>
      <c r="H35" s="79"/>
      <c r="I35" s="79"/>
      <c r="J35" s="79"/>
      <c r="K35" s="79"/>
      <c r="L35" s="79"/>
      <c r="M35" s="79"/>
      <c r="N35" s="79"/>
      <c r="O35" s="79"/>
      <c r="P35" s="79"/>
      <c r="Q35" s="47">
        <f t="shared" si="9"/>
        <v>7</v>
      </c>
      <c r="R35" s="47">
        <f>IFERROR(VLOOKUP(B35,[2]DEN9!$H$3:$K$159,3,FALSE),0)</f>
        <v>10</v>
      </c>
      <c r="S35" s="48"/>
      <c r="T35" s="47"/>
      <c r="U35" s="93">
        <f t="shared" si="10"/>
        <v>0</v>
      </c>
      <c r="V35" s="49">
        <f t="shared" si="11"/>
        <v>0</v>
      </c>
      <c r="W35" s="47"/>
    </row>
    <row r="36" spans="1:23" ht="15" thickBot="1" x14ac:dyDescent="0.25">
      <c r="A36" s="75" t="s">
        <v>52</v>
      </c>
      <c r="B36" s="112" t="s">
        <v>62</v>
      </c>
      <c r="C36" s="53"/>
      <c r="D36" s="53"/>
      <c r="E36" s="79">
        <f>IFERROR(VLOOKUP(B36,[1]NUM9!$H$3:$L$146,2,FALSE),0)</f>
        <v>3</v>
      </c>
      <c r="F36" s="79">
        <f>IFERROR(VLOOKUP(B36,[1]NUM9!$H$3:$L$146,3,FALSE),0)</f>
        <v>2</v>
      </c>
      <c r="G36" s="79">
        <f>IFERROR(VLOOKUP(B36,[1]NUM9!$H$3:$L$146,4,FALSE),0)</f>
        <v>8</v>
      </c>
      <c r="H36" s="79"/>
      <c r="I36" s="79"/>
      <c r="J36" s="79"/>
      <c r="K36" s="79"/>
      <c r="L36" s="79"/>
      <c r="M36" s="79"/>
      <c r="N36" s="79"/>
      <c r="O36" s="79"/>
      <c r="P36" s="79"/>
      <c r="Q36" s="47">
        <f t="shared" si="9"/>
        <v>13</v>
      </c>
      <c r="R36" s="47">
        <f>IFERROR(VLOOKUP(B36,[2]DEN9!$H$3:$K$159,3,FALSE),0)</f>
        <v>57</v>
      </c>
      <c r="S36" s="48"/>
      <c r="T36" s="47"/>
      <c r="U36" s="93">
        <f t="shared" si="10"/>
        <v>0</v>
      </c>
      <c r="V36" s="49">
        <f t="shared" si="11"/>
        <v>0</v>
      </c>
      <c r="W36" s="47"/>
    </row>
    <row r="37" spans="1:23" ht="15" thickBot="1" x14ac:dyDescent="0.25">
      <c r="A37" s="75" t="s">
        <v>52</v>
      </c>
      <c r="B37" s="112" t="s">
        <v>341</v>
      </c>
      <c r="C37" s="53"/>
      <c r="D37" s="53"/>
      <c r="E37" s="79">
        <f>IFERROR(VLOOKUP(B37,[1]NUM9!$H$3:$L$146,2,FALSE),0)</f>
        <v>5</v>
      </c>
      <c r="F37" s="79">
        <f>IFERROR(VLOOKUP(B37,[1]NUM9!$H$3:$L$146,3,FALSE),0)</f>
        <v>4</v>
      </c>
      <c r="G37" s="79">
        <f>IFERROR(VLOOKUP(B37,[1]NUM9!$H$3:$L$146,4,FALSE),0)</f>
        <v>1</v>
      </c>
      <c r="H37" s="79"/>
      <c r="I37" s="79"/>
      <c r="J37" s="79"/>
      <c r="K37" s="79"/>
      <c r="L37" s="79"/>
      <c r="M37" s="79"/>
      <c r="N37" s="79"/>
      <c r="O37" s="79"/>
      <c r="P37" s="79"/>
      <c r="Q37" s="47">
        <f t="shared" si="9"/>
        <v>10</v>
      </c>
      <c r="R37" s="47">
        <f>IFERROR(VLOOKUP(B37,[2]DEN9!$H$3:$K$159,3,FALSE),0)</f>
        <v>66</v>
      </c>
      <c r="S37" s="48"/>
      <c r="T37" s="47"/>
      <c r="U37" s="93">
        <f t="shared" si="10"/>
        <v>0</v>
      </c>
      <c r="V37" s="49">
        <f t="shared" si="11"/>
        <v>0</v>
      </c>
      <c r="W37" s="47"/>
    </row>
    <row r="38" spans="1:23" s="54" customFormat="1" ht="15" thickBot="1" x14ac:dyDescent="0.25">
      <c r="A38" s="308" t="s">
        <v>174</v>
      </c>
      <c r="B38" s="309"/>
      <c r="C38" s="181">
        <f>+D38/Metas!O8</f>
        <v>0.25402926841322626</v>
      </c>
      <c r="D38" s="180">
        <f>+Q38/R38</f>
        <v>0.23883831816211532</v>
      </c>
      <c r="E38" s="46">
        <f>SUM(E27:E37)</f>
        <v>188</v>
      </c>
      <c r="F38" s="46">
        <f t="shared" ref="F38:H38" si="12">SUM(F27:F37)</f>
        <v>169</v>
      </c>
      <c r="G38" s="46">
        <f t="shared" si="12"/>
        <v>194</v>
      </c>
      <c r="H38" s="46">
        <f t="shared" si="12"/>
        <v>0</v>
      </c>
      <c r="I38" s="46">
        <f t="shared" ref="I38:J38" si="13">SUM(I27:I37)</f>
        <v>0</v>
      </c>
      <c r="J38" s="46">
        <f t="shared" si="13"/>
        <v>0</v>
      </c>
      <c r="K38" s="46">
        <f t="shared" ref="K38:L38" si="14">SUM(K27:K37)</f>
        <v>0</v>
      </c>
      <c r="L38" s="46">
        <f t="shared" si="14"/>
        <v>0</v>
      </c>
      <c r="M38" s="46">
        <f t="shared" ref="M38:N38" si="15">SUM(M27:M37)</f>
        <v>0</v>
      </c>
      <c r="N38" s="46">
        <f t="shared" si="15"/>
        <v>0</v>
      </c>
      <c r="O38" s="46">
        <f t="shared" ref="O38:P38" si="16">SUM(O27:O37)</f>
        <v>0</v>
      </c>
      <c r="P38" s="46">
        <f t="shared" si="16"/>
        <v>0</v>
      </c>
      <c r="Q38" s="46">
        <f>SUM(Q27:Q37)</f>
        <v>551</v>
      </c>
      <c r="R38" s="46">
        <f>SUM(R27:R37)</f>
        <v>2307</v>
      </c>
      <c r="S38" s="46">
        <f t="shared" ref="S38:V38" si="17">SUM(S27:S37)</f>
        <v>0</v>
      </c>
      <c r="T38" s="46">
        <f>SUM(T27:T37)</f>
        <v>0</v>
      </c>
      <c r="U38" s="46">
        <f t="shared" si="17"/>
        <v>0</v>
      </c>
      <c r="V38" s="46">
        <f t="shared" si="17"/>
        <v>0</v>
      </c>
      <c r="W38" s="46">
        <f>SUM(W27:W37)</f>
        <v>0</v>
      </c>
    </row>
    <row r="39" spans="1:23" ht="15" thickBot="1" x14ac:dyDescent="0.25">
      <c r="A39" s="75" t="s">
        <v>73</v>
      </c>
      <c r="B39" s="112" t="s">
        <v>63</v>
      </c>
      <c r="C39" s="53"/>
      <c r="D39" s="53"/>
      <c r="E39" s="79">
        <f>IFERROR(VLOOKUP(B39,[1]NUM9!$H$3:$L$146,2,FALSE),0)</f>
        <v>3</v>
      </c>
      <c r="F39" s="79">
        <f>IFERROR(VLOOKUP(B39,[1]NUM9!$H$3:$L$146,3,FALSE),0)</f>
        <v>0</v>
      </c>
      <c r="G39" s="79">
        <f>IFERROR(VLOOKUP(B39,[1]NUM9!$H$3:$L$146,4,FALSE),0)</f>
        <v>3</v>
      </c>
      <c r="H39" s="79"/>
      <c r="I39" s="79"/>
      <c r="J39" s="79"/>
      <c r="K39" s="79"/>
      <c r="L39" s="79"/>
      <c r="M39" s="79"/>
      <c r="N39" s="79"/>
      <c r="O39" s="79"/>
      <c r="P39" s="79"/>
      <c r="Q39" s="47">
        <f t="shared" ref="Q39:Q48" si="18">SUM(E39:P39)</f>
        <v>6</v>
      </c>
      <c r="R39" s="47">
        <f>IFERROR(VLOOKUP(B39,[2]DEN9!$H$3:$K$159,3,FALSE),0)</f>
        <v>17</v>
      </c>
      <c r="S39" s="48"/>
      <c r="T39" s="47"/>
      <c r="U39" s="93">
        <f t="shared" ref="U39:U48" si="19">+T39</f>
        <v>0</v>
      </c>
      <c r="V39" s="49">
        <f t="shared" ref="V39:V48" si="20">+T39</f>
        <v>0</v>
      </c>
      <c r="W39" s="47"/>
    </row>
    <row r="40" spans="1:23" ht="15" thickBot="1" x14ac:dyDescent="0.25">
      <c r="A40" s="75" t="s">
        <v>73</v>
      </c>
      <c r="B40" s="112" t="s">
        <v>64</v>
      </c>
      <c r="C40" s="53"/>
      <c r="D40" s="53"/>
      <c r="E40" s="79">
        <f>IFERROR(VLOOKUP(B40,[1]NUM9!$H$3:$L$146,2,FALSE),0)</f>
        <v>0</v>
      </c>
      <c r="F40" s="79">
        <f>IFERROR(VLOOKUP(B40,[1]NUM9!$H$3:$L$146,3,FALSE),0)</f>
        <v>0</v>
      </c>
      <c r="G40" s="79">
        <f>IFERROR(VLOOKUP(B40,[1]NUM9!$H$3:$L$146,4,FALSE),0)</f>
        <v>1</v>
      </c>
      <c r="H40" s="79"/>
      <c r="I40" s="79"/>
      <c r="J40" s="79"/>
      <c r="K40" s="79"/>
      <c r="L40" s="79"/>
      <c r="M40" s="79"/>
      <c r="N40" s="79"/>
      <c r="O40" s="79"/>
      <c r="P40" s="79"/>
      <c r="Q40" s="47">
        <f t="shared" si="18"/>
        <v>1</v>
      </c>
      <c r="R40" s="47">
        <f>IFERROR(VLOOKUP(B40,[2]DEN9!$H$3:$K$159,3,FALSE),0)</f>
        <v>7</v>
      </c>
      <c r="S40" s="48"/>
      <c r="T40" s="47"/>
      <c r="U40" s="93">
        <f t="shared" si="19"/>
        <v>0</v>
      </c>
      <c r="V40" s="49">
        <f t="shared" si="20"/>
        <v>0</v>
      </c>
      <c r="W40" s="47"/>
    </row>
    <row r="41" spans="1:23" ht="15" thickBot="1" x14ac:dyDescent="0.25">
      <c r="A41" s="75" t="s">
        <v>73</v>
      </c>
      <c r="B41" s="112" t="s">
        <v>65</v>
      </c>
      <c r="C41" s="53"/>
      <c r="D41" s="53"/>
      <c r="E41" s="79">
        <f>IFERROR(VLOOKUP(B41,[1]NUM9!$H$3:$L$146,2,FALSE),0)</f>
        <v>0</v>
      </c>
      <c r="F41" s="79">
        <f>IFERROR(VLOOKUP(B41,[1]NUM9!$H$3:$L$146,3,FALSE),0)</f>
        <v>2</v>
      </c>
      <c r="G41" s="79">
        <f>IFERROR(VLOOKUP(B41,[1]NUM9!$H$3:$L$146,4,FALSE),0)</f>
        <v>1</v>
      </c>
      <c r="H41" s="79"/>
      <c r="I41" s="79"/>
      <c r="J41" s="79"/>
      <c r="K41" s="79"/>
      <c r="L41" s="79"/>
      <c r="M41" s="79"/>
      <c r="N41" s="79"/>
      <c r="O41" s="79"/>
      <c r="P41" s="79"/>
      <c r="Q41" s="47">
        <f t="shared" si="18"/>
        <v>3</v>
      </c>
      <c r="R41" s="47">
        <f>IFERROR(VLOOKUP(B41,[2]DEN9!$H$3:$K$159,3,FALSE),0)</f>
        <v>14</v>
      </c>
      <c r="S41" s="48"/>
      <c r="T41" s="47"/>
      <c r="U41" s="93">
        <f t="shared" si="19"/>
        <v>0</v>
      </c>
      <c r="V41" s="49">
        <f t="shared" si="20"/>
        <v>0</v>
      </c>
      <c r="W41" s="47"/>
    </row>
    <row r="42" spans="1:23" ht="15" thickBot="1" x14ac:dyDescent="0.25">
      <c r="A42" s="75" t="s">
        <v>73</v>
      </c>
      <c r="B42" s="112" t="s">
        <v>66</v>
      </c>
      <c r="C42" s="53"/>
      <c r="D42" s="53"/>
      <c r="E42" s="79">
        <f>IFERROR(VLOOKUP(B42,[1]NUM9!$H$3:$L$146,2,FALSE),0)</f>
        <v>0</v>
      </c>
      <c r="F42" s="79">
        <f>IFERROR(VLOOKUP(B42,[1]NUM9!$H$3:$L$146,3,FALSE),0)</f>
        <v>0</v>
      </c>
      <c r="G42" s="79">
        <f>IFERROR(VLOOKUP(B42,[1]NUM9!$H$3:$L$146,4,FALSE),0)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47">
        <f t="shared" si="18"/>
        <v>0</v>
      </c>
      <c r="R42" s="47">
        <f>IFERROR(VLOOKUP(B42,[2]DEN9!$H$3:$K$159,3,FALSE),0)</f>
        <v>0</v>
      </c>
      <c r="S42" s="48"/>
      <c r="T42" s="47"/>
      <c r="U42" s="93">
        <f t="shared" si="19"/>
        <v>0</v>
      </c>
      <c r="V42" s="49">
        <f t="shared" si="20"/>
        <v>0</v>
      </c>
      <c r="W42" s="47"/>
    </row>
    <row r="43" spans="1:23" ht="15" thickBot="1" x14ac:dyDescent="0.25">
      <c r="A43" s="75" t="s">
        <v>73</v>
      </c>
      <c r="B43" s="112" t="s">
        <v>67</v>
      </c>
      <c r="C43" s="53"/>
      <c r="D43" s="53"/>
      <c r="E43" s="79">
        <f>IFERROR(VLOOKUP(B43,[1]NUM9!$H$3:$L$146,2,FALSE),0)</f>
        <v>2</v>
      </c>
      <c r="F43" s="79">
        <f>IFERROR(VLOOKUP(B43,[1]NUM9!$H$3:$L$146,3,FALSE),0)</f>
        <v>0</v>
      </c>
      <c r="G43" s="79">
        <f>IFERROR(VLOOKUP(B43,[1]NUM9!$H$3:$L$146,4,FALSE),0)</f>
        <v>2</v>
      </c>
      <c r="H43" s="79"/>
      <c r="I43" s="79"/>
      <c r="J43" s="79"/>
      <c r="K43" s="79"/>
      <c r="L43" s="79"/>
      <c r="M43" s="79"/>
      <c r="N43" s="79"/>
      <c r="O43" s="79"/>
      <c r="P43" s="79"/>
      <c r="Q43" s="47">
        <f t="shared" si="18"/>
        <v>4</v>
      </c>
      <c r="R43" s="47">
        <f>IFERROR(VLOOKUP(B43,[2]DEN9!$H$3:$K$159,3,FALSE),0)</f>
        <v>18</v>
      </c>
      <c r="S43" s="48"/>
      <c r="T43" s="47"/>
      <c r="U43" s="93">
        <f t="shared" si="19"/>
        <v>0</v>
      </c>
      <c r="V43" s="49">
        <f t="shared" si="20"/>
        <v>0</v>
      </c>
      <c r="W43" s="47"/>
    </row>
    <row r="44" spans="1:23" ht="15" thickBot="1" x14ac:dyDescent="0.25">
      <c r="A44" s="75" t="s">
        <v>73</v>
      </c>
      <c r="B44" s="112" t="s">
        <v>68</v>
      </c>
      <c r="C44" s="53"/>
      <c r="D44" s="53"/>
      <c r="E44" s="79">
        <f>IFERROR(VLOOKUP(B44,[1]NUM9!$H$3:$L$146,2,FALSE),0)</f>
        <v>0</v>
      </c>
      <c r="F44" s="79">
        <f>IFERROR(VLOOKUP(B44,[1]NUM9!$H$3:$L$146,3,FALSE),0)</f>
        <v>1</v>
      </c>
      <c r="G44" s="79">
        <f>IFERROR(VLOOKUP(B44,[1]NUM9!$H$3:$L$146,4,FALSE),0)</f>
        <v>2</v>
      </c>
      <c r="H44" s="79"/>
      <c r="I44" s="79"/>
      <c r="J44" s="79"/>
      <c r="K44" s="79"/>
      <c r="L44" s="79"/>
      <c r="M44" s="79"/>
      <c r="N44" s="79"/>
      <c r="O44" s="79"/>
      <c r="P44" s="79"/>
      <c r="Q44" s="47">
        <f t="shared" si="18"/>
        <v>3</v>
      </c>
      <c r="R44" s="47">
        <f>IFERROR(VLOOKUP(B44,[2]DEN9!$H$3:$K$159,3,FALSE),0)</f>
        <v>7</v>
      </c>
      <c r="S44" s="48"/>
      <c r="T44" s="47"/>
      <c r="U44" s="93">
        <f t="shared" si="19"/>
        <v>0</v>
      </c>
      <c r="V44" s="49">
        <f t="shared" si="20"/>
        <v>0</v>
      </c>
      <c r="W44" s="47"/>
    </row>
    <row r="45" spans="1:23" ht="15" thickBot="1" x14ac:dyDescent="0.25">
      <c r="A45" s="75" t="s">
        <v>73</v>
      </c>
      <c r="B45" s="112" t="s">
        <v>69</v>
      </c>
      <c r="C45" s="53"/>
      <c r="D45" s="53"/>
      <c r="E45" s="79">
        <f>IFERROR(VLOOKUP(B45,[1]NUM9!$H$3:$L$146,2,FALSE),0)</f>
        <v>1</v>
      </c>
      <c r="F45" s="79">
        <f>IFERROR(VLOOKUP(B45,[1]NUM9!$H$3:$L$146,3,FALSE),0)</f>
        <v>1</v>
      </c>
      <c r="G45" s="79">
        <f>IFERROR(VLOOKUP(B45,[1]NUM9!$H$3:$L$146,4,FALSE),0)</f>
        <v>0</v>
      </c>
      <c r="H45" s="79"/>
      <c r="I45" s="79"/>
      <c r="J45" s="79"/>
      <c r="K45" s="79"/>
      <c r="L45" s="79"/>
      <c r="M45" s="79"/>
      <c r="N45" s="79"/>
      <c r="O45" s="79"/>
      <c r="P45" s="79"/>
      <c r="Q45" s="47">
        <f t="shared" si="18"/>
        <v>2</v>
      </c>
      <c r="R45" s="47">
        <f>IFERROR(VLOOKUP(B45,[2]DEN9!$H$3:$K$159,3,FALSE),0)</f>
        <v>10</v>
      </c>
      <c r="S45" s="48"/>
      <c r="T45" s="47"/>
      <c r="U45" s="93">
        <f t="shared" si="19"/>
        <v>0</v>
      </c>
      <c r="V45" s="49">
        <f t="shared" si="20"/>
        <v>0</v>
      </c>
      <c r="W45" s="47"/>
    </row>
    <row r="46" spans="1:23" ht="15" thickBot="1" x14ac:dyDescent="0.25">
      <c r="A46" s="75" t="s">
        <v>73</v>
      </c>
      <c r="B46" s="112" t="s">
        <v>70</v>
      </c>
      <c r="C46" s="53"/>
      <c r="D46" s="53"/>
      <c r="E46" s="79">
        <f>IFERROR(VLOOKUP(B46,[1]NUM9!$H$3:$L$146,2,FALSE),0)</f>
        <v>0</v>
      </c>
      <c r="F46" s="79">
        <f>IFERROR(VLOOKUP(B46,[1]NUM9!$H$3:$L$146,3,FALSE),0)</f>
        <v>0</v>
      </c>
      <c r="G46" s="79">
        <f>IFERROR(VLOOKUP(B46,[1]NUM9!$H$3:$L$146,4,FALSE),0)</f>
        <v>0</v>
      </c>
      <c r="H46" s="79"/>
      <c r="I46" s="79"/>
      <c r="J46" s="79"/>
      <c r="K46" s="79"/>
      <c r="L46" s="79"/>
      <c r="M46" s="79"/>
      <c r="N46" s="79"/>
      <c r="O46" s="79"/>
      <c r="P46" s="79"/>
      <c r="Q46" s="47">
        <f t="shared" si="18"/>
        <v>0</v>
      </c>
      <c r="R46" s="47">
        <f>IFERROR(VLOOKUP(B46,[2]DEN9!$H$3:$K$159,3,FALSE),0)</f>
        <v>2</v>
      </c>
      <c r="S46" s="48"/>
      <c r="T46" s="47"/>
      <c r="U46" s="93">
        <f t="shared" si="19"/>
        <v>0</v>
      </c>
      <c r="V46" s="49">
        <f t="shared" si="20"/>
        <v>0</v>
      </c>
      <c r="W46" s="47"/>
    </row>
    <row r="47" spans="1:23" ht="15" thickBot="1" x14ac:dyDescent="0.25">
      <c r="A47" s="75" t="s">
        <v>73</v>
      </c>
      <c r="B47" s="112" t="s">
        <v>71</v>
      </c>
      <c r="C47" s="53"/>
      <c r="D47" s="53"/>
      <c r="E47" s="79">
        <f>IFERROR(VLOOKUP(B47,[1]NUM9!$H$3:$L$146,2,FALSE),0)</f>
        <v>0</v>
      </c>
      <c r="F47" s="79">
        <f>IFERROR(VLOOKUP(B47,[1]NUM9!$H$3:$L$146,3,FALSE),0)</f>
        <v>0</v>
      </c>
      <c r="G47" s="79">
        <f>IFERROR(VLOOKUP(B47,[1]NUM9!$H$3:$L$146,4,FALSE),0)</f>
        <v>2</v>
      </c>
      <c r="H47" s="79"/>
      <c r="I47" s="79"/>
      <c r="J47" s="79"/>
      <c r="K47" s="79"/>
      <c r="L47" s="79"/>
      <c r="M47" s="79"/>
      <c r="N47" s="79"/>
      <c r="O47" s="79"/>
      <c r="P47" s="79"/>
      <c r="Q47" s="47">
        <f t="shared" si="18"/>
        <v>2</v>
      </c>
      <c r="R47" s="47">
        <f>IFERROR(VLOOKUP(B47,[2]DEN9!$H$3:$K$159,3,FALSE),0)</f>
        <v>35</v>
      </c>
      <c r="S47" s="48"/>
      <c r="T47" s="47"/>
      <c r="U47" s="93">
        <f t="shared" si="19"/>
        <v>0</v>
      </c>
      <c r="V47" s="49">
        <f t="shared" si="20"/>
        <v>0</v>
      </c>
      <c r="W47" s="47"/>
    </row>
    <row r="48" spans="1:23" ht="15" thickBot="1" x14ac:dyDescent="0.25">
      <c r="A48" s="75" t="s">
        <v>73</v>
      </c>
      <c r="B48" s="112" t="s">
        <v>72</v>
      </c>
      <c r="C48" s="53"/>
      <c r="D48" s="53"/>
      <c r="E48" s="79">
        <f>IFERROR(VLOOKUP(B48,[1]NUM9!$H$3:$L$146,2,FALSE),0)</f>
        <v>0</v>
      </c>
      <c r="F48" s="79">
        <f>IFERROR(VLOOKUP(B48,[1]NUM9!$H$3:$L$146,3,FALSE),0)</f>
        <v>0</v>
      </c>
      <c r="G48" s="79">
        <f>IFERROR(VLOOKUP(B48,[1]NUM9!$H$3:$L$146,4,FALSE),0)</f>
        <v>3</v>
      </c>
      <c r="H48" s="79"/>
      <c r="I48" s="79"/>
      <c r="J48" s="79"/>
      <c r="K48" s="79"/>
      <c r="L48" s="79"/>
      <c r="M48" s="79"/>
      <c r="N48" s="79"/>
      <c r="O48" s="79"/>
      <c r="P48" s="79"/>
      <c r="Q48" s="47">
        <f t="shared" si="18"/>
        <v>3</v>
      </c>
      <c r="R48" s="47">
        <f>IFERROR(VLOOKUP(B48,[2]DEN9!$H$3:$K$159,3,FALSE),0)</f>
        <v>3</v>
      </c>
      <c r="S48" s="48"/>
      <c r="T48" s="47"/>
      <c r="U48" s="93">
        <f t="shared" si="19"/>
        <v>0</v>
      </c>
      <c r="V48" s="49">
        <f t="shared" si="20"/>
        <v>0</v>
      </c>
      <c r="W48" s="47"/>
    </row>
    <row r="49" spans="1:23" s="54" customFormat="1" ht="15" thickBot="1" x14ac:dyDescent="0.25">
      <c r="A49" s="308" t="s">
        <v>175</v>
      </c>
      <c r="B49" s="309"/>
      <c r="C49" s="181">
        <f>+D49/Metas!O17</f>
        <v>0.22429969429820831</v>
      </c>
      <c r="D49" s="180">
        <f>+Q49/R49</f>
        <v>0.21238938053097345</v>
      </c>
      <c r="E49" s="46">
        <f>SUM(E39:E48)</f>
        <v>6</v>
      </c>
      <c r="F49" s="46">
        <f t="shared" ref="F49:H49" si="21">SUM(F39:F48)</f>
        <v>4</v>
      </c>
      <c r="G49" s="46">
        <f t="shared" si="21"/>
        <v>14</v>
      </c>
      <c r="H49" s="46">
        <f t="shared" si="21"/>
        <v>0</v>
      </c>
      <c r="I49" s="46">
        <f t="shared" ref="I49:J49" si="22">SUM(I39:I48)</f>
        <v>0</v>
      </c>
      <c r="J49" s="46">
        <f t="shared" si="22"/>
        <v>0</v>
      </c>
      <c r="K49" s="46">
        <f t="shared" ref="K49:L49" si="23">SUM(K39:K48)</f>
        <v>0</v>
      </c>
      <c r="L49" s="46">
        <f t="shared" si="23"/>
        <v>0</v>
      </c>
      <c r="M49" s="46">
        <f t="shared" ref="M49:N49" si="24">SUM(M39:M48)</f>
        <v>0</v>
      </c>
      <c r="N49" s="46">
        <f t="shared" si="24"/>
        <v>0</v>
      </c>
      <c r="O49" s="46">
        <f t="shared" ref="O49:P49" si="25">SUM(O39:O48)</f>
        <v>0</v>
      </c>
      <c r="P49" s="46">
        <f t="shared" si="25"/>
        <v>0</v>
      </c>
      <c r="Q49" s="67">
        <f>SUM(Q39:Q48)</f>
        <v>24</v>
      </c>
      <c r="R49" s="46">
        <f t="shared" ref="R49:V49" si="26">SUM(R39:R48)</f>
        <v>113</v>
      </c>
      <c r="S49" s="46">
        <f t="shared" si="26"/>
        <v>0</v>
      </c>
      <c r="T49" s="46">
        <f t="shared" si="26"/>
        <v>0</v>
      </c>
      <c r="U49" s="46">
        <f t="shared" si="26"/>
        <v>0</v>
      </c>
      <c r="V49" s="46">
        <f t="shared" si="26"/>
        <v>0</v>
      </c>
      <c r="W49" s="46">
        <f t="shared" ref="W49" si="27">SUM(W39:W48)</f>
        <v>0</v>
      </c>
    </row>
    <row r="50" spans="1:23" ht="15" thickBot="1" x14ac:dyDescent="0.25">
      <c r="A50" s="113" t="s">
        <v>87</v>
      </c>
      <c r="B50" s="112" t="s">
        <v>74</v>
      </c>
      <c r="C50" s="53"/>
      <c r="D50" s="53"/>
      <c r="E50" s="79">
        <f>IFERROR(VLOOKUP(B50,[1]NUM9!$H$3:$L$146,2,FALSE),0)</f>
        <v>7</v>
      </c>
      <c r="F50" s="79">
        <f>IFERROR(VLOOKUP(B50,[1]NUM9!$H$3:$L$146,3,FALSE),0)</f>
        <v>7</v>
      </c>
      <c r="G50" s="79">
        <f>IFERROR(VLOOKUP(B50,[1]NUM9!$H$3:$L$146,4,FALSE),0)</f>
        <v>5</v>
      </c>
      <c r="H50" s="79"/>
      <c r="I50" s="79"/>
      <c r="J50" s="79"/>
      <c r="K50" s="79"/>
      <c r="L50" s="79"/>
      <c r="M50" s="79"/>
      <c r="N50" s="79"/>
      <c r="O50" s="79"/>
      <c r="P50" s="79"/>
      <c r="Q50" s="47">
        <f t="shared" ref="Q50:Q63" si="28">SUM(E50:P50)</f>
        <v>19</v>
      </c>
      <c r="R50" s="47">
        <f>IFERROR(VLOOKUP(B50,[2]DEN9!$H$3:$K$159,3,FALSE),0)</f>
        <v>87</v>
      </c>
      <c r="S50" s="48"/>
      <c r="T50" s="47"/>
      <c r="U50" s="93">
        <f t="shared" ref="U50:U63" si="29">+T50</f>
        <v>0</v>
      </c>
      <c r="V50" s="49">
        <f t="shared" ref="V50:V63" si="30">+T50</f>
        <v>0</v>
      </c>
      <c r="W50" s="47"/>
    </row>
    <row r="51" spans="1:23" ht="15" thickBot="1" x14ac:dyDescent="0.25">
      <c r="A51" s="113" t="s">
        <v>87</v>
      </c>
      <c r="B51" s="112" t="s">
        <v>75</v>
      </c>
      <c r="C51" s="53"/>
      <c r="D51" s="53"/>
      <c r="E51" s="79">
        <f>IFERROR(VLOOKUP(B51,[1]NUM9!$H$3:$L$146,2,FALSE),0)</f>
        <v>0</v>
      </c>
      <c r="F51" s="79">
        <f>IFERROR(VLOOKUP(B51,[1]NUM9!$H$3:$L$146,3,FALSE),0)</f>
        <v>4</v>
      </c>
      <c r="G51" s="79">
        <f>IFERROR(VLOOKUP(B51,[1]NUM9!$H$3:$L$146,4,FALSE),0)</f>
        <v>0</v>
      </c>
      <c r="H51" s="79"/>
      <c r="I51" s="79"/>
      <c r="J51" s="79"/>
      <c r="K51" s="79"/>
      <c r="L51" s="79"/>
      <c r="M51" s="79"/>
      <c r="N51" s="79"/>
      <c r="O51" s="79"/>
      <c r="P51" s="79"/>
      <c r="Q51" s="47">
        <f t="shared" si="28"/>
        <v>4</v>
      </c>
      <c r="R51" s="47">
        <f>IFERROR(VLOOKUP(B51,[2]DEN9!$H$3:$K$159,3,FALSE),0)</f>
        <v>5</v>
      </c>
      <c r="S51" s="48"/>
      <c r="T51" s="47"/>
      <c r="U51" s="93">
        <f t="shared" si="29"/>
        <v>0</v>
      </c>
      <c r="V51" s="49">
        <f t="shared" si="30"/>
        <v>0</v>
      </c>
      <c r="W51" s="47"/>
    </row>
    <row r="52" spans="1:23" ht="15" thickBot="1" x14ac:dyDescent="0.25">
      <c r="A52" s="113" t="s">
        <v>87</v>
      </c>
      <c r="B52" s="112" t="s">
        <v>76</v>
      </c>
      <c r="C52" s="53"/>
      <c r="D52" s="53"/>
      <c r="E52" s="79">
        <f>IFERROR(VLOOKUP(B52,[1]NUM9!$H$3:$L$146,2,FALSE),0)</f>
        <v>0</v>
      </c>
      <c r="F52" s="79">
        <f>IFERROR(VLOOKUP(B52,[1]NUM9!$H$3:$L$146,3,FALSE),0)</f>
        <v>0</v>
      </c>
      <c r="G52" s="79">
        <f>IFERROR(VLOOKUP(B52,[1]NUM9!$H$3:$L$146,4,FALSE),0)</f>
        <v>0</v>
      </c>
      <c r="H52" s="79"/>
      <c r="I52" s="79"/>
      <c r="J52" s="79"/>
      <c r="K52" s="79"/>
      <c r="L52" s="79"/>
      <c r="M52" s="79"/>
      <c r="N52" s="79"/>
      <c r="O52" s="79"/>
      <c r="P52" s="79"/>
      <c r="Q52" s="47">
        <f t="shared" si="28"/>
        <v>0</v>
      </c>
      <c r="R52" s="47">
        <f>IFERROR(VLOOKUP(B52,[2]DEN9!$H$3:$K$159,3,FALSE),0)</f>
        <v>5</v>
      </c>
      <c r="S52" s="48"/>
      <c r="T52" s="47"/>
      <c r="U52" s="93">
        <f t="shared" si="29"/>
        <v>0</v>
      </c>
      <c r="V52" s="49">
        <f t="shared" si="30"/>
        <v>0</v>
      </c>
      <c r="W52" s="47"/>
    </row>
    <row r="53" spans="1:23" ht="15" thickBot="1" x14ac:dyDescent="0.25">
      <c r="A53" s="113" t="s">
        <v>87</v>
      </c>
      <c r="B53" s="112" t="s">
        <v>77</v>
      </c>
      <c r="C53" s="53"/>
      <c r="D53" s="53"/>
      <c r="E53" s="79">
        <f>IFERROR(VLOOKUP(B53,[1]NUM9!$H$3:$L$146,2,FALSE),0)</f>
        <v>1</v>
      </c>
      <c r="F53" s="79">
        <f>IFERROR(VLOOKUP(B53,[1]NUM9!$H$3:$L$146,3,FALSE),0)</f>
        <v>0</v>
      </c>
      <c r="G53" s="79">
        <f>IFERROR(VLOOKUP(B53,[1]NUM9!$H$3:$L$146,4,FALSE),0)</f>
        <v>0</v>
      </c>
      <c r="H53" s="79"/>
      <c r="I53" s="79"/>
      <c r="J53" s="79"/>
      <c r="K53" s="79"/>
      <c r="L53" s="79"/>
      <c r="M53" s="79"/>
      <c r="N53" s="79"/>
      <c r="O53" s="79"/>
      <c r="P53" s="79"/>
      <c r="Q53" s="47">
        <f t="shared" si="28"/>
        <v>1</v>
      </c>
      <c r="R53" s="47">
        <f>IFERROR(VLOOKUP(B53,[2]DEN9!$H$3:$K$159,3,FALSE),0)</f>
        <v>4</v>
      </c>
      <c r="S53" s="48"/>
      <c r="T53" s="47"/>
      <c r="U53" s="93">
        <f t="shared" si="29"/>
        <v>0</v>
      </c>
      <c r="V53" s="49">
        <f t="shared" si="30"/>
        <v>0</v>
      </c>
      <c r="W53" s="47"/>
    </row>
    <row r="54" spans="1:23" ht="15" thickBot="1" x14ac:dyDescent="0.25">
      <c r="A54" s="113" t="s">
        <v>87</v>
      </c>
      <c r="B54" s="112" t="s">
        <v>78</v>
      </c>
      <c r="C54" s="53"/>
      <c r="D54" s="53"/>
      <c r="E54" s="79">
        <f>IFERROR(VLOOKUP(B54,[1]NUM9!$H$3:$L$146,2,FALSE),0)</f>
        <v>0</v>
      </c>
      <c r="F54" s="79">
        <f>IFERROR(VLOOKUP(B54,[1]NUM9!$H$3:$L$146,3,FALSE),0)</f>
        <v>0</v>
      </c>
      <c r="G54" s="79">
        <f>IFERROR(VLOOKUP(B54,[1]NUM9!$H$3:$L$146,4,FALSE),0)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47">
        <f t="shared" si="28"/>
        <v>0</v>
      </c>
      <c r="R54" s="47">
        <f>IFERROR(VLOOKUP(B54,[2]DEN9!$H$3:$K$159,3,FALSE),0)</f>
        <v>1</v>
      </c>
      <c r="S54" s="48"/>
      <c r="T54" s="47"/>
      <c r="U54" s="93">
        <f t="shared" si="29"/>
        <v>0</v>
      </c>
      <c r="V54" s="49">
        <f t="shared" si="30"/>
        <v>0</v>
      </c>
      <c r="W54" s="47"/>
    </row>
    <row r="55" spans="1:23" ht="15" thickBot="1" x14ac:dyDescent="0.25">
      <c r="A55" s="113" t="s">
        <v>87</v>
      </c>
      <c r="B55" s="112" t="s">
        <v>79</v>
      </c>
      <c r="C55" s="53"/>
      <c r="D55" s="53"/>
      <c r="E55" s="79">
        <f>IFERROR(VLOOKUP(B55,[1]NUM9!$H$3:$L$146,2,FALSE),0)</f>
        <v>1</v>
      </c>
      <c r="F55" s="79">
        <f>IFERROR(VLOOKUP(B55,[1]NUM9!$H$3:$L$146,3,FALSE),0)</f>
        <v>0</v>
      </c>
      <c r="G55" s="79">
        <f>IFERROR(VLOOKUP(B55,[1]NUM9!$H$3:$L$146,4,FALSE),0)</f>
        <v>1</v>
      </c>
      <c r="H55" s="79"/>
      <c r="I55" s="79"/>
      <c r="J55" s="79"/>
      <c r="K55" s="79"/>
      <c r="L55" s="79"/>
      <c r="M55" s="79"/>
      <c r="N55" s="79"/>
      <c r="O55" s="79"/>
      <c r="P55" s="79"/>
      <c r="Q55" s="47">
        <f t="shared" si="28"/>
        <v>2</v>
      </c>
      <c r="R55" s="47">
        <f>IFERROR(VLOOKUP(B55,[2]DEN9!$H$3:$K$159,3,FALSE),0)</f>
        <v>8</v>
      </c>
      <c r="S55" s="48"/>
      <c r="T55" s="47"/>
      <c r="U55" s="93">
        <f t="shared" si="29"/>
        <v>0</v>
      </c>
      <c r="V55" s="49">
        <f t="shared" si="30"/>
        <v>0</v>
      </c>
      <c r="W55" s="47"/>
    </row>
    <row r="56" spans="1:23" ht="15" thickBot="1" x14ac:dyDescent="0.25">
      <c r="A56" s="113" t="s">
        <v>87</v>
      </c>
      <c r="B56" s="112" t="s">
        <v>80</v>
      </c>
      <c r="C56" s="53"/>
      <c r="D56" s="53"/>
      <c r="E56" s="79">
        <f>IFERROR(VLOOKUP(B56,[1]NUM9!$H$3:$L$146,2,FALSE),0)</f>
        <v>0</v>
      </c>
      <c r="F56" s="79">
        <f>IFERROR(VLOOKUP(B56,[1]NUM9!$H$3:$L$146,3,FALSE),0)</f>
        <v>1</v>
      </c>
      <c r="G56" s="79">
        <f>IFERROR(VLOOKUP(B56,[1]NUM9!$H$3:$L$146,4,FALSE),0)</f>
        <v>2</v>
      </c>
      <c r="H56" s="79"/>
      <c r="I56" s="79"/>
      <c r="J56" s="79"/>
      <c r="K56" s="79"/>
      <c r="L56" s="79"/>
      <c r="M56" s="79"/>
      <c r="N56" s="79"/>
      <c r="O56" s="79"/>
      <c r="P56" s="79"/>
      <c r="Q56" s="47">
        <f t="shared" si="28"/>
        <v>3</v>
      </c>
      <c r="R56" s="47">
        <f>IFERROR(VLOOKUP(B56,[2]DEN9!$H$3:$K$159,3,FALSE),0)</f>
        <v>7</v>
      </c>
      <c r="S56" s="48"/>
      <c r="T56" s="47"/>
      <c r="U56" s="93">
        <f t="shared" si="29"/>
        <v>0</v>
      </c>
      <c r="V56" s="49">
        <f t="shared" si="30"/>
        <v>0</v>
      </c>
      <c r="W56" s="47"/>
    </row>
    <row r="57" spans="1:23" ht="15" thickBot="1" x14ac:dyDescent="0.25">
      <c r="A57" s="113" t="s">
        <v>87</v>
      </c>
      <c r="B57" s="112" t="s">
        <v>81</v>
      </c>
      <c r="C57" s="53"/>
      <c r="D57" s="53"/>
      <c r="E57" s="79">
        <f>IFERROR(VLOOKUP(B57,[1]NUM9!$H$3:$L$146,2,FALSE),0)</f>
        <v>0</v>
      </c>
      <c r="F57" s="79">
        <f>IFERROR(VLOOKUP(B57,[1]NUM9!$H$3:$L$146,3,FALSE),0)</f>
        <v>0</v>
      </c>
      <c r="G57" s="79">
        <f>IFERROR(VLOOKUP(B57,[1]NUM9!$H$3:$L$146,4,FALSE),0)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47">
        <f t="shared" si="28"/>
        <v>0</v>
      </c>
      <c r="R57" s="47">
        <f>IFERROR(VLOOKUP(B57,[2]DEN9!$H$3:$K$159,3,FALSE),0)</f>
        <v>0</v>
      </c>
      <c r="S57" s="48"/>
      <c r="T57" s="47"/>
      <c r="U57" s="93">
        <f t="shared" si="29"/>
        <v>0</v>
      </c>
      <c r="V57" s="49">
        <f t="shared" si="30"/>
        <v>0</v>
      </c>
      <c r="W57" s="47"/>
    </row>
    <row r="58" spans="1:23" ht="15" thickBot="1" x14ac:dyDescent="0.25">
      <c r="A58" s="113" t="s">
        <v>87</v>
      </c>
      <c r="B58" s="112" t="s">
        <v>82</v>
      </c>
      <c r="C58" s="53"/>
      <c r="D58" s="53"/>
      <c r="E58" s="79">
        <f>IFERROR(VLOOKUP(B58,[1]NUM9!$H$3:$L$146,2,FALSE),0)</f>
        <v>1</v>
      </c>
      <c r="F58" s="79">
        <f>IFERROR(VLOOKUP(B58,[1]NUM9!$H$3:$L$146,3,FALSE),0)</f>
        <v>1</v>
      </c>
      <c r="G58" s="79">
        <f>IFERROR(VLOOKUP(B58,[1]NUM9!$H$3:$L$146,4,FALSE),0)</f>
        <v>0</v>
      </c>
      <c r="H58" s="79"/>
      <c r="I58" s="79"/>
      <c r="J58" s="79"/>
      <c r="K58" s="79"/>
      <c r="L58" s="79"/>
      <c r="M58" s="79"/>
      <c r="N58" s="79"/>
      <c r="O58" s="79"/>
      <c r="P58" s="79"/>
      <c r="Q58" s="47">
        <f t="shared" si="28"/>
        <v>2</v>
      </c>
      <c r="R58" s="47">
        <f>IFERROR(VLOOKUP(B58,[2]DEN9!$H$3:$K$159,3,FALSE),0)</f>
        <v>9</v>
      </c>
      <c r="S58" s="48"/>
      <c r="T58" s="47"/>
      <c r="U58" s="93">
        <f t="shared" si="29"/>
        <v>0</v>
      </c>
      <c r="V58" s="49">
        <f t="shared" si="30"/>
        <v>0</v>
      </c>
      <c r="W58" s="47"/>
    </row>
    <row r="59" spans="1:23" ht="15" thickBot="1" x14ac:dyDescent="0.25">
      <c r="A59" s="113" t="s">
        <v>87</v>
      </c>
      <c r="B59" s="112" t="s">
        <v>83</v>
      </c>
      <c r="C59" s="53"/>
      <c r="D59" s="53"/>
      <c r="E59" s="79">
        <f>IFERROR(VLOOKUP(B59,[1]NUM9!$H$3:$L$146,2,FALSE),0)</f>
        <v>0</v>
      </c>
      <c r="F59" s="79">
        <f>IFERROR(VLOOKUP(B59,[1]NUM9!$H$3:$L$146,3,FALSE),0)</f>
        <v>0</v>
      </c>
      <c r="G59" s="79">
        <f>IFERROR(VLOOKUP(B59,[1]NUM9!$H$3:$L$146,4,FALSE),0)</f>
        <v>2</v>
      </c>
      <c r="H59" s="79"/>
      <c r="I59" s="79"/>
      <c r="J59" s="79"/>
      <c r="K59" s="79"/>
      <c r="L59" s="79"/>
      <c r="M59" s="79"/>
      <c r="N59" s="79"/>
      <c r="O59" s="79"/>
      <c r="P59" s="79"/>
      <c r="Q59" s="47">
        <f t="shared" si="28"/>
        <v>2</v>
      </c>
      <c r="R59" s="47">
        <f>IFERROR(VLOOKUP(B59,[2]DEN9!$H$3:$K$159,3,FALSE),0)</f>
        <v>2</v>
      </c>
      <c r="S59" s="48"/>
      <c r="T59" s="47"/>
      <c r="U59" s="93">
        <f t="shared" si="29"/>
        <v>0</v>
      </c>
      <c r="V59" s="49">
        <f t="shared" si="30"/>
        <v>0</v>
      </c>
      <c r="W59" s="47"/>
    </row>
    <row r="60" spans="1:23" ht="15" thickBot="1" x14ac:dyDescent="0.25">
      <c r="A60" s="113" t="s">
        <v>87</v>
      </c>
      <c r="B60" s="112" t="s">
        <v>84</v>
      </c>
      <c r="C60" s="53"/>
      <c r="D60" s="53"/>
      <c r="E60" s="79">
        <f>IFERROR(VLOOKUP(B60,[1]NUM9!$H$3:$L$146,2,FALSE),0)</f>
        <v>2</v>
      </c>
      <c r="F60" s="79">
        <f>IFERROR(VLOOKUP(B60,[1]NUM9!$H$3:$L$146,3,FALSE),0)</f>
        <v>1</v>
      </c>
      <c r="G60" s="79">
        <f>IFERROR(VLOOKUP(B60,[1]NUM9!$H$3:$L$146,4,FALSE),0)</f>
        <v>1</v>
      </c>
      <c r="H60" s="79"/>
      <c r="I60" s="79"/>
      <c r="J60" s="79"/>
      <c r="K60" s="79"/>
      <c r="L60" s="79"/>
      <c r="M60" s="79"/>
      <c r="N60" s="79"/>
      <c r="O60" s="79"/>
      <c r="P60" s="79"/>
      <c r="Q60" s="47">
        <f t="shared" si="28"/>
        <v>4</v>
      </c>
      <c r="R60" s="47">
        <f>IFERROR(VLOOKUP(B60,[2]DEN9!$H$3:$K$159,3,FALSE),0)</f>
        <v>12</v>
      </c>
      <c r="S60" s="48"/>
      <c r="T60" s="47"/>
      <c r="U60" s="93">
        <f t="shared" si="29"/>
        <v>0</v>
      </c>
      <c r="V60" s="49">
        <f t="shared" si="30"/>
        <v>0</v>
      </c>
      <c r="W60" s="47"/>
    </row>
    <row r="61" spans="1:23" ht="15" thickBot="1" x14ac:dyDescent="0.25">
      <c r="A61" s="113" t="s">
        <v>87</v>
      </c>
      <c r="B61" s="112" t="s">
        <v>85</v>
      </c>
      <c r="C61" s="53"/>
      <c r="D61" s="53"/>
      <c r="E61" s="79">
        <f>IFERROR(VLOOKUP(B61,[1]NUM9!$H$3:$L$146,2,FALSE),0)</f>
        <v>0</v>
      </c>
      <c r="F61" s="79">
        <f>IFERROR(VLOOKUP(B61,[1]NUM9!$H$3:$L$146,3,FALSE),0)</f>
        <v>0</v>
      </c>
      <c r="G61" s="79">
        <f>IFERROR(VLOOKUP(B61,[1]NUM9!$H$3:$L$146,4,FALSE),0)</f>
        <v>0</v>
      </c>
      <c r="H61" s="79"/>
      <c r="I61" s="79"/>
      <c r="J61" s="79"/>
      <c r="K61" s="79"/>
      <c r="L61" s="79"/>
      <c r="M61" s="79"/>
      <c r="N61" s="79"/>
      <c r="O61" s="79"/>
      <c r="P61" s="79"/>
      <c r="Q61" s="47">
        <f t="shared" si="28"/>
        <v>0</v>
      </c>
      <c r="R61" s="47">
        <f>IFERROR(VLOOKUP(B61,[2]DEN9!$H$3:$K$159,3,FALSE),0)</f>
        <v>1</v>
      </c>
      <c r="S61" s="48"/>
      <c r="T61" s="47"/>
      <c r="U61" s="93">
        <f t="shared" si="29"/>
        <v>0</v>
      </c>
      <c r="V61" s="49">
        <f t="shared" si="30"/>
        <v>0</v>
      </c>
      <c r="W61" s="47"/>
    </row>
    <row r="62" spans="1:23" ht="15" thickBot="1" x14ac:dyDescent="0.25">
      <c r="A62" s="113" t="s">
        <v>87</v>
      </c>
      <c r="B62" s="112" t="s">
        <v>86</v>
      </c>
      <c r="C62" s="53"/>
      <c r="D62" s="53"/>
      <c r="E62" s="79">
        <f>IFERROR(VLOOKUP(B62,[1]NUM9!$H$3:$L$146,2,FALSE),0)</f>
        <v>0</v>
      </c>
      <c r="F62" s="79">
        <f>IFERROR(VLOOKUP(B62,[1]NUM9!$H$3:$L$146,3,FALSE),0)</f>
        <v>0</v>
      </c>
      <c r="G62" s="79">
        <f>IFERROR(VLOOKUP(B62,[1]NUM9!$H$3:$L$146,4,FALSE),0)</f>
        <v>2</v>
      </c>
      <c r="H62" s="79"/>
      <c r="I62" s="79"/>
      <c r="J62" s="79"/>
      <c r="K62" s="79"/>
      <c r="L62" s="79"/>
      <c r="M62" s="79"/>
      <c r="N62" s="79"/>
      <c r="O62" s="79"/>
      <c r="P62" s="79"/>
      <c r="Q62" s="47">
        <f t="shared" si="28"/>
        <v>2</v>
      </c>
      <c r="R62" s="47">
        <f>IFERROR(VLOOKUP(B62,[2]DEN9!$H$3:$K$159,3,FALSE),0)</f>
        <v>3</v>
      </c>
      <c r="S62" s="48"/>
      <c r="T62" s="47"/>
      <c r="U62" s="93">
        <f t="shared" si="29"/>
        <v>0</v>
      </c>
      <c r="V62" s="49">
        <f t="shared" si="30"/>
        <v>0</v>
      </c>
      <c r="W62" s="47"/>
    </row>
    <row r="63" spans="1:23" ht="15" thickBot="1" x14ac:dyDescent="0.25">
      <c r="A63" s="111" t="s">
        <v>87</v>
      </c>
      <c r="B63" s="112" t="s">
        <v>393</v>
      </c>
      <c r="C63" s="53"/>
      <c r="D63" s="53"/>
      <c r="E63" s="79">
        <f>IFERROR(VLOOKUP(B63,[1]NUM9!$H$3:$L$146,2,FALSE),0)</f>
        <v>15</v>
      </c>
      <c r="F63" s="79">
        <f>IFERROR(VLOOKUP(B63,[1]NUM9!$H$3:$L$146,3,FALSE),0)</f>
        <v>26</v>
      </c>
      <c r="G63" s="79">
        <f>IFERROR(VLOOKUP(B63,[1]NUM9!$H$3:$L$146,4,FALSE),0)</f>
        <v>18</v>
      </c>
      <c r="H63" s="79"/>
      <c r="I63" s="79"/>
      <c r="J63" s="79"/>
      <c r="K63" s="79"/>
      <c r="L63" s="79"/>
      <c r="M63" s="79"/>
      <c r="N63" s="79"/>
      <c r="O63" s="79"/>
      <c r="P63" s="79"/>
      <c r="Q63" s="47">
        <f t="shared" si="28"/>
        <v>59</v>
      </c>
      <c r="R63" s="47">
        <f>IFERROR(VLOOKUP(B63,[2]DEN9!$H$3:$K$159,3,FALSE),0)</f>
        <v>0</v>
      </c>
      <c r="S63" s="48"/>
      <c r="T63" s="47"/>
      <c r="U63" s="93">
        <f t="shared" si="29"/>
        <v>0</v>
      </c>
      <c r="V63" s="49">
        <f t="shared" si="30"/>
        <v>0</v>
      </c>
      <c r="W63" s="47"/>
    </row>
    <row r="64" spans="1:23" s="54" customFormat="1" ht="15" thickBot="1" x14ac:dyDescent="0.25">
      <c r="A64" s="308" t="s">
        <v>176</v>
      </c>
      <c r="B64" s="309"/>
      <c r="C64" s="181">
        <f>+D64/Metas!O9</f>
        <v>0.72062214692456117</v>
      </c>
      <c r="D64" s="180">
        <f>+Q64/R64</f>
        <v>0.68055555555555558</v>
      </c>
      <c r="E64" s="46">
        <f>SUM(E50:E63)</f>
        <v>27</v>
      </c>
      <c r="F64" s="46">
        <f t="shared" ref="F64:P64" si="31">SUM(F50:F63)</f>
        <v>40</v>
      </c>
      <c r="G64" s="46">
        <f t="shared" si="31"/>
        <v>31</v>
      </c>
      <c r="H64" s="46">
        <f t="shared" si="31"/>
        <v>0</v>
      </c>
      <c r="I64" s="46">
        <f t="shared" si="31"/>
        <v>0</v>
      </c>
      <c r="J64" s="46">
        <f t="shared" si="31"/>
        <v>0</v>
      </c>
      <c r="K64" s="46">
        <f t="shared" si="31"/>
        <v>0</v>
      </c>
      <c r="L64" s="46">
        <f t="shared" si="31"/>
        <v>0</v>
      </c>
      <c r="M64" s="46">
        <f t="shared" si="31"/>
        <v>0</v>
      </c>
      <c r="N64" s="46">
        <f t="shared" si="31"/>
        <v>0</v>
      </c>
      <c r="O64" s="46">
        <f t="shared" si="31"/>
        <v>0</v>
      </c>
      <c r="P64" s="46">
        <f t="shared" si="31"/>
        <v>0</v>
      </c>
      <c r="Q64" s="67">
        <f>SUM(Q50:Q63)</f>
        <v>98</v>
      </c>
      <c r="R64" s="46">
        <f>SUM(R50:R63)</f>
        <v>144</v>
      </c>
      <c r="S64" s="46">
        <f t="shared" ref="S64:W64" si="32">SUM(S50:S63)</f>
        <v>0</v>
      </c>
      <c r="T64" s="46">
        <f t="shared" si="32"/>
        <v>0</v>
      </c>
      <c r="U64" s="46">
        <f t="shared" si="32"/>
        <v>0</v>
      </c>
      <c r="V64" s="46">
        <f t="shared" si="32"/>
        <v>0</v>
      </c>
      <c r="W64" s="46">
        <f t="shared" si="32"/>
        <v>0</v>
      </c>
    </row>
    <row r="65" spans="1:23" ht="15" thickBot="1" x14ac:dyDescent="0.25">
      <c r="A65" s="113" t="s">
        <v>98</v>
      </c>
      <c r="B65" s="112" t="s">
        <v>88</v>
      </c>
      <c r="C65" s="53"/>
      <c r="D65" s="53"/>
      <c r="E65" s="79">
        <f>IFERROR(VLOOKUP(B65,[1]NUM9!$H$3:$L$146,2,FALSE),0)</f>
        <v>2</v>
      </c>
      <c r="F65" s="79">
        <f>IFERROR(VLOOKUP(B65,[1]NUM9!$H$3:$L$146,3,FALSE),0)</f>
        <v>2</v>
      </c>
      <c r="G65" s="79">
        <f>IFERROR(VLOOKUP(B65,[1]NUM9!$H$3:$L$146,4,FALSE),0)</f>
        <v>5</v>
      </c>
      <c r="H65" s="79"/>
      <c r="I65" s="79"/>
      <c r="J65" s="79"/>
      <c r="K65" s="79"/>
      <c r="L65" s="79"/>
      <c r="M65" s="79"/>
      <c r="N65" s="79"/>
      <c r="O65" s="79"/>
      <c r="P65" s="79"/>
      <c r="Q65" s="47">
        <f t="shared" ref="Q65:Q74" si="33">SUM(E65:P65)</f>
        <v>9</v>
      </c>
      <c r="R65" s="47">
        <f>IFERROR(VLOOKUP(B65,[2]DEN9!$H$3:$K$159,3,FALSE),0)</f>
        <v>79</v>
      </c>
      <c r="S65" s="48"/>
      <c r="T65" s="47"/>
      <c r="U65" s="93">
        <f t="shared" ref="U65:U74" si="34">+T65</f>
        <v>0</v>
      </c>
      <c r="V65" s="49">
        <f t="shared" ref="V65:V74" si="35">+T65</f>
        <v>0</v>
      </c>
      <c r="W65" s="47"/>
    </row>
    <row r="66" spans="1:23" ht="15" thickBot="1" x14ac:dyDescent="0.25">
      <c r="A66" s="113" t="s">
        <v>98</v>
      </c>
      <c r="B66" s="112" t="s">
        <v>89</v>
      </c>
      <c r="C66" s="53"/>
      <c r="D66" s="53"/>
      <c r="E66" s="79">
        <f>IFERROR(VLOOKUP(B66,[1]NUM9!$H$3:$L$146,2,FALSE),0)</f>
        <v>0</v>
      </c>
      <c r="F66" s="79">
        <f>IFERROR(VLOOKUP(B66,[1]NUM9!$H$3:$L$146,3,FALSE),0)</f>
        <v>0</v>
      </c>
      <c r="G66" s="79">
        <f>IFERROR(VLOOKUP(B66,[1]NUM9!$H$3:$L$146,4,FALSE),0)</f>
        <v>2</v>
      </c>
      <c r="H66" s="79"/>
      <c r="I66" s="79"/>
      <c r="J66" s="79"/>
      <c r="K66" s="79"/>
      <c r="L66" s="79"/>
      <c r="M66" s="79"/>
      <c r="N66" s="79"/>
      <c r="O66" s="79"/>
      <c r="P66" s="79"/>
      <c r="Q66" s="47">
        <f t="shared" si="33"/>
        <v>2</v>
      </c>
      <c r="R66" s="47">
        <f>IFERROR(VLOOKUP(B66,[2]DEN9!$H$3:$K$159,3,FALSE),0)</f>
        <v>6</v>
      </c>
      <c r="S66" s="48"/>
      <c r="T66" s="47"/>
      <c r="U66" s="93">
        <f t="shared" si="34"/>
        <v>0</v>
      </c>
      <c r="V66" s="49">
        <f t="shared" si="35"/>
        <v>0</v>
      </c>
      <c r="W66" s="47"/>
    </row>
    <row r="67" spans="1:23" ht="15" thickBot="1" x14ac:dyDescent="0.25">
      <c r="A67" s="113" t="s">
        <v>98</v>
      </c>
      <c r="B67" s="112" t="s">
        <v>90</v>
      </c>
      <c r="C67" s="53"/>
      <c r="D67" s="53"/>
      <c r="E67" s="79">
        <f>IFERROR(VLOOKUP(B67,[1]NUM9!$H$3:$L$146,2,FALSE),0)</f>
        <v>0</v>
      </c>
      <c r="F67" s="79">
        <f>IFERROR(VLOOKUP(B67,[1]NUM9!$H$3:$L$146,3,FALSE),0)</f>
        <v>0</v>
      </c>
      <c r="G67" s="79">
        <f>IFERROR(VLOOKUP(B67,[1]NUM9!$H$3:$L$146,4,FALSE),0)</f>
        <v>0</v>
      </c>
      <c r="H67" s="79"/>
      <c r="I67" s="79"/>
      <c r="J67" s="79"/>
      <c r="K67" s="79"/>
      <c r="L67" s="79"/>
      <c r="M67" s="79"/>
      <c r="N67" s="79"/>
      <c r="O67" s="79"/>
      <c r="P67" s="79"/>
      <c r="Q67" s="47">
        <f t="shared" si="33"/>
        <v>0</v>
      </c>
      <c r="R67" s="47">
        <f>IFERROR(VLOOKUP(B67,[2]DEN9!$H$3:$K$159,3,FALSE),0)</f>
        <v>2</v>
      </c>
      <c r="S67" s="48"/>
      <c r="T67" s="47"/>
      <c r="U67" s="93">
        <f t="shared" si="34"/>
        <v>0</v>
      </c>
      <c r="V67" s="49">
        <f t="shared" si="35"/>
        <v>0</v>
      </c>
      <c r="W67" s="47"/>
    </row>
    <row r="68" spans="1:23" ht="15" thickBot="1" x14ac:dyDescent="0.25">
      <c r="A68" s="113" t="s">
        <v>98</v>
      </c>
      <c r="B68" s="112" t="s">
        <v>91</v>
      </c>
      <c r="C68" s="53"/>
      <c r="D68" s="53"/>
      <c r="E68" s="79">
        <f>IFERROR(VLOOKUP(B68,[1]NUM9!$H$3:$L$146,2,FALSE),0)</f>
        <v>0</v>
      </c>
      <c r="F68" s="79">
        <f>IFERROR(VLOOKUP(B68,[1]NUM9!$H$3:$L$146,3,FALSE),0)</f>
        <v>0</v>
      </c>
      <c r="G68" s="79">
        <f>IFERROR(VLOOKUP(B68,[1]NUM9!$H$3:$L$146,4,FALSE),0)</f>
        <v>0</v>
      </c>
      <c r="H68" s="79"/>
      <c r="I68" s="79"/>
      <c r="J68" s="79"/>
      <c r="K68" s="79"/>
      <c r="L68" s="79"/>
      <c r="M68" s="79"/>
      <c r="N68" s="79"/>
      <c r="O68" s="79"/>
      <c r="P68" s="79"/>
      <c r="Q68" s="47">
        <f t="shared" si="33"/>
        <v>0</v>
      </c>
      <c r="R68" s="47">
        <f>IFERROR(VLOOKUP(B68,[2]DEN9!$H$3:$K$159,3,FALSE),0)</f>
        <v>5</v>
      </c>
      <c r="S68" s="48"/>
      <c r="T68" s="47"/>
      <c r="U68" s="93">
        <f t="shared" si="34"/>
        <v>0</v>
      </c>
      <c r="V68" s="49">
        <f t="shared" si="35"/>
        <v>0</v>
      </c>
      <c r="W68" s="47"/>
    </row>
    <row r="69" spans="1:23" ht="15" thickBot="1" x14ac:dyDescent="0.25">
      <c r="A69" s="113" t="s">
        <v>98</v>
      </c>
      <c r="B69" s="112" t="s">
        <v>92</v>
      </c>
      <c r="C69" s="53"/>
      <c r="D69" s="53"/>
      <c r="E69" s="79">
        <f>IFERROR(VLOOKUP(B69,[1]NUM9!$H$3:$L$146,2,FALSE),0)</f>
        <v>0</v>
      </c>
      <c r="F69" s="79">
        <f>IFERROR(VLOOKUP(B69,[1]NUM9!$H$3:$L$146,3,FALSE),0)</f>
        <v>0</v>
      </c>
      <c r="G69" s="79">
        <f>IFERROR(VLOOKUP(B69,[1]NUM9!$H$3:$L$146,4,FALSE),0)</f>
        <v>0</v>
      </c>
      <c r="H69" s="79"/>
      <c r="I69" s="79"/>
      <c r="J69" s="79"/>
      <c r="K69" s="79"/>
      <c r="L69" s="79"/>
      <c r="M69" s="79"/>
      <c r="N69" s="79"/>
      <c r="O69" s="79"/>
      <c r="P69" s="79"/>
      <c r="Q69" s="47">
        <f t="shared" si="33"/>
        <v>0</v>
      </c>
      <c r="R69" s="47">
        <f>IFERROR(VLOOKUP(B69,[2]DEN9!$H$3:$K$159,3,FALSE),0)</f>
        <v>1</v>
      </c>
      <c r="S69" s="48"/>
      <c r="T69" s="47"/>
      <c r="U69" s="93">
        <f t="shared" si="34"/>
        <v>0</v>
      </c>
      <c r="V69" s="49">
        <f t="shared" si="35"/>
        <v>0</v>
      </c>
      <c r="W69" s="47"/>
    </row>
    <row r="70" spans="1:23" ht="15" thickBot="1" x14ac:dyDescent="0.25">
      <c r="A70" s="113" t="s">
        <v>98</v>
      </c>
      <c r="B70" s="112" t="s">
        <v>93</v>
      </c>
      <c r="C70" s="53"/>
      <c r="D70" s="53"/>
      <c r="E70" s="79">
        <f>IFERROR(VLOOKUP(B70,[1]NUM9!$H$3:$L$146,2,FALSE),0)</f>
        <v>0</v>
      </c>
      <c r="F70" s="79">
        <f>IFERROR(VLOOKUP(B70,[1]NUM9!$H$3:$L$146,3,FALSE),0)</f>
        <v>0</v>
      </c>
      <c r="G70" s="79">
        <f>IFERROR(VLOOKUP(B70,[1]NUM9!$H$3:$L$146,4,FALSE),0)</f>
        <v>0</v>
      </c>
      <c r="H70" s="79"/>
      <c r="I70" s="79"/>
      <c r="J70" s="79"/>
      <c r="K70" s="79"/>
      <c r="L70" s="79"/>
      <c r="M70" s="79"/>
      <c r="N70" s="79"/>
      <c r="O70" s="79"/>
      <c r="P70" s="79"/>
      <c r="Q70" s="47">
        <f t="shared" si="33"/>
        <v>0</v>
      </c>
      <c r="R70" s="47">
        <f>IFERROR(VLOOKUP(B70,[2]DEN9!$H$3:$K$159,3,FALSE),0)</f>
        <v>8</v>
      </c>
      <c r="S70" s="48"/>
      <c r="T70" s="47"/>
      <c r="U70" s="93">
        <f t="shared" si="34"/>
        <v>0</v>
      </c>
      <c r="V70" s="49">
        <f t="shared" si="35"/>
        <v>0</v>
      </c>
      <c r="W70" s="47"/>
    </row>
    <row r="71" spans="1:23" ht="15" thickBot="1" x14ac:dyDescent="0.25">
      <c r="A71" s="113" t="s">
        <v>98</v>
      </c>
      <c r="B71" s="112" t="s">
        <v>94</v>
      </c>
      <c r="C71" s="53"/>
      <c r="D71" s="53"/>
      <c r="E71" s="79">
        <f>IFERROR(VLOOKUP(B71,[1]NUM9!$H$3:$L$146,2,FALSE),0)</f>
        <v>0</v>
      </c>
      <c r="F71" s="79">
        <f>IFERROR(VLOOKUP(B71,[1]NUM9!$H$3:$L$146,3,FALSE),0)</f>
        <v>0</v>
      </c>
      <c r="G71" s="79">
        <f>IFERROR(VLOOKUP(B71,[1]NUM9!$H$3:$L$146,4,FALSE),0)</f>
        <v>0</v>
      </c>
      <c r="H71" s="79"/>
      <c r="I71" s="79"/>
      <c r="J71" s="79"/>
      <c r="K71" s="79"/>
      <c r="L71" s="79"/>
      <c r="M71" s="79"/>
      <c r="N71" s="79"/>
      <c r="O71" s="79"/>
      <c r="P71" s="79"/>
      <c r="Q71" s="47">
        <f t="shared" si="33"/>
        <v>0</v>
      </c>
      <c r="R71" s="47">
        <f>IFERROR(VLOOKUP(B71,[2]DEN9!$H$3:$K$159,3,FALSE),0)</f>
        <v>0</v>
      </c>
      <c r="S71" s="48"/>
      <c r="T71" s="47"/>
      <c r="U71" s="93">
        <f t="shared" si="34"/>
        <v>0</v>
      </c>
      <c r="V71" s="49">
        <f t="shared" si="35"/>
        <v>0</v>
      </c>
      <c r="W71" s="47"/>
    </row>
    <row r="72" spans="1:23" ht="15" thickBot="1" x14ac:dyDescent="0.25">
      <c r="A72" s="113" t="s">
        <v>98</v>
      </c>
      <c r="B72" s="112" t="s">
        <v>95</v>
      </c>
      <c r="C72" s="53"/>
      <c r="D72" s="53"/>
      <c r="E72" s="79">
        <f>IFERROR(VLOOKUP(B72,[1]NUM9!$H$3:$L$146,2,FALSE),0)</f>
        <v>0</v>
      </c>
      <c r="F72" s="79">
        <f>IFERROR(VLOOKUP(B72,[1]NUM9!$H$3:$L$146,3,FALSE),0)</f>
        <v>0</v>
      </c>
      <c r="G72" s="79">
        <f>IFERROR(VLOOKUP(B72,[1]NUM9!$H$3:$L$146,4,FALSE),0)</f>
        <v>0</v>
      </c>
      <c r="H72" s="79"/>
      <c r="I72" s="79"/>
      <c r="J72" s="79"/>
      <c r="K72" s="79"/>
      <c r="L72" s="79"/>
      <c r="M72" s="79"/>
      <c r="N72" s="79"/>
      <c r="O72" s="79"/>
      <c r="P72" s="79"/>
      <c r="Q72" s="47">
        <f t="shared" si="33"/>
        <v>0</v>
      </c>
      <c r="R72" s="47">
        <f>IFERROR(VLOOKUP(B72,[2]DEN9!$H$3:$K$159,3,FALSE),0)</f>
        <v>1</v>
      </c>
      <c r="S72" s="48"/>
      <c r="T72" s="47"/>
      <c r="U72" s="93">
        <f t="shared" si="34"/>
        <v>0</v>
      </c>
      <c r="V72" s="49">
        <f t="shared" si="35"/>
        <v>0</v>
      </c>
      <c r="W72" s="47"/>
    </row>
    <row r="73" spans="1:23" ht="15" thickBot="1" x14ac:dyDescent="0.25">
      <c r="A73" s="113" t="s">
        <v>98</v>
      </c>
      <c r="B73" s="112" t="s">
        <v>96</v>
      </c>
      <c r="C73" s="53"/>
      <c r="D73" s="53"/>
      <c r="E73" s="79">
        <f>IFERROR(VLOOKUP(B73,[1]NUM9!$H$3:$L$146,2,FALSE),0)</f>
        <v>0</v>
      </c>
      <c r="F73" s="79">
        <f>IFERROR(VLOOKUP(B73,[1]NUM9!$H$3:$L$146,3,FALSE),0)</f>
        <v>0</v>
      </c>
      <c r="G73" s="79">
        <f>IFERROR(VLOOKUP(B73,[1]NUM9!$H$3:$L$146,4,FALSE),0)</f>
        <v>0</v>
      </c>
      <c r="H73" s="79"/>
      <c r="I73" s="79"/>
      <c r="J73" s="79"/>
      <c r="K73" s="79"/>
      <c r="L73" s="79"/>
      <c r="M73" s="79"/>
      <c r="N73" s="79"/>
      <c r="O73" s="79"/>
      <c r="P73" s="79"/>
      <c r="Q73" s="47">
        <f t="shared" si="33"/>
        <v>0</v>
      </c>
      <c r="R73" s="47">
        <f>IFERROR(VLOOKUP(B73,[2]DEN9!$H$3:$K$159,3,FALSE),0)</f>
        <v>0</v>
      </c>
      <c r="S73" s="48"/>
      <c r="T73" s="47"/>
      <c r="U73" s="93">
        <f t="shared" si="34"/>
        <v>0</v>
      </c>
      <c r="V73" s="49">
        <f t="shared" si="35"/>
        <v>0</v>
      </c>
      <c r="W73" s="47"/>
    </row>
    <row r="74" spans="1:23" ht="15" thickBot="1" x14ac:dyDescent="0.25">
      <c r="A74" s="113" t="s">
        <v>98</v>
      </c>
      <c r="B74" s="112" t="s">
        <v>97</v>
      </c>
      <c r="C74" s="53"/>
      <c r="D74" s="53"/>
      <c r="E74" s="79">
        <f>IFERROR(VLOOKUP(B74,[1]NUM9!$H$3:$L$146,2,FALSE),0)</f>
        <v>0</v>
      </c>
      <c r="F74" s="79">
        <f>IFERROR(VLOOKUP(B74,[1]NUM9!$H$3:$L$146,3,FALSE),0)</f>
        <v>0</v>
      </c>
      <c r="G74" s="79">
        <f>IFERROR(VLOOKUP(B74,[1]NUM9!$H$3:$L$146,4,FALSE),0)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47">
        <f t="shared" si="33"/>
        <v>0</v>
      </c>
      <c r="R74" s="47">
        <f>IFERROR(VLOOKUP(B74,[2]DEN9!$H$3:$K$159,3,FALSE),0)</f>
        <v>0</v>
      </c>
      <c r="S74" s="48"/>
      <c r="T74" s="47"/>
      <c r="U74" s="93">
        <f t="shared" si="34"/>
        <v>0</v>
      </c>
      <c r="V74" s="49">
        <f t="shared" si="35"/>
        <v>0</v>
      </c>
      <c r="W74" s="47"/>
    </row>
    <row r="75" spans="1:23" s="54" customFormat="1" ht="15" thickBot="1" x14ac:dyDescent="0.25">
      <c r="A75" s="308" t="s">
        <v>18</v>
      </c>
      <c r="B75" s="309"/>
      <c r="C75" s="181">
        <f>+D75/Metas!O6</f>
        <v>0.1145804688216128</v>
      </c>
      <c r="D75" s="180">
        <f>+Q75/R75</f>
        <v>0.10784313725490197</v>
      </c>
      <c r="E75" s="46">
        <f>SUM(E65:E74)</f>
        <v>2</v>
      </c>
      <c r="F75" s="46">
        <f t="shared" ref="F75:H75" si="36">SUM(F65:F74)</f>
        <v>2</v>
      </c>
      <c r="G75" s="46">
        <f t="shared" si="36"/>
        <v>7</v>
      </c>
      <c r="H75" s="46">
        <f t="shared" si="36"/>
        <v>0</v>
      </c>
      <c r="I75" s="46">
        <f t="shared" ref="I75:J75" si="37">SUM(I65:I74)</f>
        <v>0</v>
      </c>
      <c r="J75" s="46">
        <f t="shared" si="37"/>
        <v>0</v>
      </c>
      <c r="K75" s="46">
        <f t="shared" ref="K75:L75" si="38">SUM(K65:K74)</f>
        <v>0</v>
      </c>
      <c r="L75" s="46">
        <f t="shared" si="38"/>
        <v>0</v>
      </c>
      <c r="M75" s="46">
        <f t="shared" ref="M75:N75" si="39">SUM(M65:M74)</f>
        <v>0</v>
      </c>
      <c r="N75" s="46">
        <f t="shared" si="39"/>
        <v>0</v>
      </c>
      <c r="O75" s="46">
        <f t="shared" ref="O75:P75" si="40">SUM(O65:O74)</f>
        <v>0</v>
      </c>
      <c r="P75" s="46">
        <f t="shared" si="40"/>
        <v>0</v>
      </c>
      <c r="Q75" s="67">
        <f t="shared" ref="Q75:V75" si="41">SUM(Q65:Q74)</f>
        <v>11</v>
      </c>
      <c r="R75" s="46">
        <f t="shared" si="41"/>
        <v>102</v>
      </c>
      <c r="S75" s="46">
        <f t="shared" si="41"/>
        <v>0</v>
      </c>
      <c r="T75" s="46">
        <f t="shared" si="41"/>
        <v>0</v>
      </c>
      <c r="U75" s="46">
        <f t="shared" si="41"/>
        <v>0</v>
      </c>
      <c r="V75" s="46">
        <f t="shared" si="41"/>
        <v>0</v>
      </c>
      <c r="W75" s="46">
        <f t="shared" ref="W75" si="42">SUM(W65:W74)</f>
        <v>0</v>
      </c>
    </row>
    <row r="76" spans="1:23" ht="15" thickBot="1" x14ac:dyDescent="0.25">
      <c r="A76" s="75" t="s">
        <v>104</v>
      </c>
      <c r="B76" s="112" t="s">
        <v>99</v>
      </c>
      <c r="C76" s="53"/>
      <c r="D76" s="53"/>
      <c r="E76" s="79">
        <f>IFERROR(VLOOKUP(B76,[1]NUM9!$H$3:$L$146,2,FALSE),0)</f>
        <v>2</v>
      </c>
      <c r="F76" s="79">
        <f>IFERROR(VLOOKUP(B76,[1]NUM9!$H$3:$L$146,3,FALSE),0)</f>
        <v>0</v>
      </c>
      <c r="G76" s="79">
        <f>IFERROR(VLOOKUP(B76,[1]NUM9!$H$3:$L$146,4,FALSE),0)</f>
        <v>1</v>
      </c>
      <c r="H76" s="79"/>
      <c r="I76" s="79"/>
      <c r="J76" s="79"/>
      <c r="K76" s="79"/>
      <c r="L76" s="79"/>
      <c r="M76" s="79"/>
      <c r="N76" s="79"/>
      <c r="O76" s="79"/>
      <c r="P76" s="79"/>
      <c r="Q76" s="47">
        <f>SUM(E76:P76)</f>
        <v>3</v>
      </c>
      <c r="R76" s="47">
        <f>IFERROR(VLOOKUP(B76,[2]DEN9!$H$3:$K$159,3,FALSE),0)</f>
        <v>37</v>
      </c>
      <c r="S76" s="48"/>
      <c r="T76" s="47"/>
      <c r="U76" s="93">
        <f t="shared" ref="U76:U80" si="43">+T76</f>
        <v>0</v>
      </c>
      <c r="V76" s="49">
        <f t="shared" ref="V76:V80" si="44">+T76</f>
        <v>0</v>
      </c>
      <c r="W76" s="47"/>
    </row>
    <row r="77" spans="1:23" ht="15" thickBot="1" x14ac:dyDescent="0.25">
      <c r="A77" s="75" t="s">
        <v>104</v>
      </c>
      <c r="B77" s="112" t="s">
        <v>100</v>
      </c>
      <c r="C77" s="53"/>
      <c r="D77" s="53"/>
      <c r="E77" s="79">
        <f>IFERROR(VLOOKUP(B77,[1]NUM9!$H$3:$L$146,2,FALSE),0)</f>
        <v>0</v>
      </c>
      <c r="F77" s="79">
        <f>IFERROR(VLOOKUP(B77,[1]NUM9!$H$3:$L$146,3,FALSE),0)</f>
        <v>0</v>
      </c>
      <c r="G77" s="79">
        <f>IFERROR(VLOOKUP(B77,[1]NUM9!$H$3:$L$146,4,FALSE),0)</f>
        <v>1</v>
      </c>
      <c r="H77" s="79"/>
      <c r="I77" s="79"/>
      <c r="J77" s="79"/>
      <c r="K77" s="79"/>
      <c r="L77" s="79"/>
      <c r="M77" s="79"/>
      <c r="N77" s="79"/>
      <c r="O77" s="79"/>
      <c r="P77" s="79"/>
      <c r="Q77" s="47">
        <f>SUM(E77:P77)</f>
        <v>1</v>
      </c>
      <c r="R77" s="47">
        <f>IFERROR(VLOOKUP(B77,[2]DEN9!$H$3:$K$159,3,FALSE),0)</f>
        <v>6</v>
      </c>
      <c r="S77" s="48"/>
      <c r="T77" s="47"/>
      <c r="U77" s="93">
        <f t="shared" si="43"/>
        <v>0</v>
      </c>
      <c r="V77" s="49">
        <f t="shared" si="44"/>
        <v>0</v>
      </c>
      <c r="W77" s="47"/>
    </row>
    <row r="78" spans="1:23" ht="15" thickBot="1" x14ac:dyDescent="0.25">
      <c r="A78" s="75" t="s">
        <v>104</v>
      </c>
      <c r="B78" s="112" t="s">
        <v>101</v>
      </c>
      <c r="C78" s="53"/>
      <c r="D78" s="53"/>
      <c r="E78" s="79">
        <f>IFERROR(VLOOKUP(B78,[1]NUM9!$H$3:$L$146,2,FALSE),0)</f>
        <v>2</v>
      </c>
      <c r="F78" s="79">
        <f>IFERROR(VLOOKUP(B78,[1]NUM9!$H$3:$L$146,3,FALSE),0)</f>
        <v>3</v>
      </c>
      <c r="G78" s="79">
        <f>IFERROR(VLOOKUP(B78,[1]NUM9!$H$3:$L$146,4,FALSE),0)</f>
        <v>1</v>
      </c>
      <c r="H78" s="79"/>
      <c r="I78" s="79"/>
      <c r="J78" s="79"/>
      <c r="K78" s="79"/>
      <c r="L78" s="79"/>
      <c r="M78" s="79"/>
      <c r="N78" s="79"/>
      <c r="O78" s="79"/>
      <c r="P78" s="79"/>
      <c r="Q78" s="47">
        <f>SUM(E78:P78)</f>
        <v>6</v>
      </c>
      <c r="R78" s="47">
        <f>IFERROR(VLOOKUP(B78,[2]DEN9!$H$3:$K$159,3,FALSE),0)</f>
        <v>20</v>
      </c>
      <c r="S78" s="48"/>
      <c r="T78" s="47"/>
      <c r="U78" s="93">
        <f t="shared" si="43"/>
        <v>0</v>
      </c>
      <c r="V78" s="49">
        <f t="shared" si="44"/>
        <v>0</v>
      </c>
      <c r="W78" s="47"/>
    </row>
    <row r="79" spans="1:23" ht="15" thickBot="1" x14ac:dyDescent="0.25">
      <c r="A79" s="75" t="s">
        <v>104</v>
      </c>
      <c r="B79" s="112" t="s">
        <v>102</v>
      </c>
      <c r="C79" s="53"/>
      <c r="D79" s="53"/>
      <c r="E79" s="79">
        <f>IFERROR(VLOOKUP(B79,[1]NUM9!$H$3:$L$146,2,FALSE),0)</f>
        <v>0</v>
      </c>
      <c r="F79" s="79">
        <f>IFERROR(VLOOKUP(B79,[1]NUM9!$H$3:$L$146,3,FALSE),0)</f>
        <v>0</v>
      </c>
      <c r="G79" s="79">
        <f>IFERROR(VLOOKUP(B79,[1]NUM9!$H$3:$L$146,4,FALSE),0)</f>
        <v>0</v>
      </c>
      <c r="H79" s="79"/>
      <c r="I79" s="79"/>
      <c r="J79" s="79"/>
      <c r="K79" s="79"/>
      <c r="L79" s="79"/>
      <c r="M79" s="79"/>
      <c r="N79" s="79"/>
      <c r="O79" s="79"/>
      <c r="P79" s="79"/>
      <c r="Q79" s="47">
        <f>SUM(E79:P79)</f>
        <v>0</v>
      </c>
      <c r="R79" s="47">
        <f>IFERROR(VLOOKUP(B79,[2]DEN9!$H$3:$K$159,3,FALSE),0)</f>
        <v>6</v>
      </c>
      <c r="S79" s="48"/>
      <c r="T79" s="47"/>
      <c r="U79" s="93">
        <f t="shared" si="43"/>
        <v>0</v>
      </c>
      <c r="V79" s="49">
        <f t="shared" si="44"/>
        <v>0</v>
      </c>
      <c r="W79" s="47"/>
    </row>
    <row r="80" spans="1:23" ht="15" thickBot="1" x14ac:dyDescent="0.25">
      <c r="A80" s="75" t="s">
        <v>104</v>
      </c>
      <c r="B80" s="112" t="s">
        <v>103</v>
      </c>
      <c r="C80" s="53"/>
      <c r="D80" s="53"/>
      <c r="E80" s="79">
        <f>IFERROR(VLOOKUP(B80,[1]NUM9!$H$3:$L$146,2,FALSE),0)</f>
        <v>2</v>
      </c>
      <c r="F80" s="79">
        <f>IFERROR(VLOOKUP(B80,[1]NUM9!$H$3:$L$146,3,FALSE),0)</f>
        <v>2</v>
      </c>
      <c r="G80" s="79">
        <f>IFERROR(VLOOKUP(B80,[1]NUM9!$H$3:$L$146,4,FALSE),0)</f>
        <v>1</v>
      </c>
      <c r="H80" s="79"/>
      <c r="I80" s="79"/>
      <c r="J80" s="79"/>
      <c r="K80" s="79"/>
      <c r="L80" s="79"/>
      <c r="M80" s="79"/>
      <c r="N80" s="79"/>
      <c r="O80" s="79"/>
      <c r="P80" s="79"/>
      <c r="Q80" s="47">
        <f>SUM(E80:P80)</f>
        <v>5</v>
      </c>
      <c r="R80" s="47">
        <f>IFERROR(VLOOKUP(B80,[2]DEN9!$H$3:$K$159,3,FALSE),0)</f>
        <v>6</v>
      </c>
      <c r="S80" s="48"/>
      <c r="T80" s="47"/>
      <c r="U80" s="93">
        <f t="shared" si="43"/>
        <v>0</v>
      </c>
      <c r="V80" s="49">
        <f t="shared" si="44"/>
        <v>0</v>
      </c>
      <c r="W80" s="47"/>
    </row>
    <row r="81" spans="1:23" s="54" customFormat="1" ht="15" thickBot="1" x14ac:dyDescent="0.25">
      <c r="A81" s="308" t="s">
        <v>177</v>
      </c>
      <c r="B81" s="309"/>
      <c r="C81" s="181">
        <f>+D81/Metas!O11</f>
        <v>0.21276595744680854</v>
      </c>
      <c r="D81" s="180">
        <f>+Q81/R81</f>
        <v>0.2</v>
      </c>
      <c r="E81" s="46">
        <f>SUM(E76:E80)</f>
        <v>6</v>
      </c>
      <c r="F81" s="46">
        <f t="shared" ref="F81:H81" si="45">SUM(F76:F80)</f>
        <v>5</v>
      </c>
      <c r="G81" s="46">
        <f t="shared" si="45"/>
        <v>4</v>
      </c>
      <c r="H81" s="46">
        <f t="shared" si="45"/>
        <v>0</v>
      </c>
      <c r="I81" s="46">
        <f t="shared" ref="I81:J81" si="46">SUM(I76:I80)</f>
        <v>0</v>
      </c>
      <c r="J81" s="46">
        <f t="shared" si="46"/>
        <v>0</v>
      </c>
      <c r="K81" s="46">
        <f t="shared" ref="K81:L81" si="47">SUM(K76:K80)</f>
        <v>0</v>
      </c>
      <c r="L81" s="46">
        <f t="shared" si="47"/>
        <v>0</v>
      </c>
      <c r="M81" s="46">
        <f t="shared" ref="M81:N81" si="48">SUM(M76:M80)</f>
        <v>0</v>
      </c>
      <c r="N81" s="46">
        <f t="shared" si="48"/>
        <v>0</v>
      </c>
      <c r="O81" s="46">
        <f t="shared" ref="O81:P81" si="49">SUM(O76:O80)</f>
        <v>0</v>
      </c>
      <c r="P81" s="46">
        <f t="shared" si="49"/>
        <v>0</v>
      </c>
      <c r="Q81" s="67">
        <f t="shared" ref="Q81:V81" si="50">SUM(Q76:Q80)</f>
        <v>15</v>
      </c>
      <c r="R81" s="46">
        <f t="shared" si="50"/>
        <v>75</v>
      </c>
      <c r="S81" s="46">
        <f t="shared" si="50"/>
        <v>0</v>
      </c>
      <c r="T81" s="46">
        <f t="shared" si="50"/>
        <v>0</v>
      </c>
      <c r="U81" s="46">
        <f t="shared" si="50"/>
        <v>0</v>
      </c>
      <c r="V81" s="46">
        <f t="shared" si="50"/>
        <v>0</v>
      </c>
      <c r="W81" s="46">
        <f t="shared" ref="W81" si="51">SUM(W76:W80)</f>
        <v>0</v>
      </c>
    </row>
    <row r="82" spans="1:23" ht="15" thickBot="1" x14ac:dyDescent="0.25">
      <c r="A82" s="75" t="s">
        <v>115</v>
      </c>
      <c r="B82" s="112" t="s">
        <v>105</v>
      </c>
      <c r="C82" s="53"/>
      <c r="D82" s="53"/>
      <c r="E82" s="79">
        <f>IFERROR(VLOOKUP(B82,[1]NUM9!$H$3:$L$146,2,FALSE),0)</f>
        <v>1</v>
      </c>
      <c r="F82" s="79">
        <f>IFERROR(VLOOKUP(B82,[1]NUM9!$H$3:$L$146,3,FALSE),0)</f>
        <v>1</v>
      </c>
      <c r="G82" s="79">
        <f>IFERROR(VLOOKUP(B82,[1]NUM9!$H$3:$L$146,4,FALSE),0)</f>
        <v>0</v>
      </c>
      <c r="H82" s="79"/>
      <c r="I82" s="79"/>
      <c r="J82" s="79"/>
      <c r="K82" s="79"/>
      <c r="L82" s="79"/>
      <c r="M82" s="79"/>
      <c r="N82" s="79"/>
      <c r="O82" s="79"/>
      <c r="P82" s="79"/>
      <c r="Q82" s="47">
        <f t="shared" ref="Q82:Q91" si="52">SUM(E82:P82)</f>
        <v>2</v>
      </c>
      <c r="R82" s="47">
        <f>IFERROR(VLOOKUP(B82,[2]DEN9!$H$3:$K$159,3,FALSE),0)</f>
        <v>59</v>
      </c>
      <c r="S82" s="48"/>
      <c r="T82" s="47"/>
      <c r="U82" s="93">
        <f t="shared" ref="U82:U91" si="53">+T82</f>
        <v>0</v>
      </c>
      <c r="V82" s="49">
        <f t="shared" ref="V82:V91" si="54">+T82</f>
        <v>0</v>
      </c>
      <c r="W82" s="47"/>
    </row>
    <row r="83" spans="1:23" ht="15" thickBot="1" x14ac:dyDescent="0.25">
      <c r="A83" s="75" t="s">
        <v>115</v>
      </c>
      <c r="B83" s="112" t="s">
        <v>106</v>
      </c>
      <c r="C83" s="53"/>
      <c r="D83" s="53"/>
      <c r="E83" s="79">
        <f>IFERROR(VLOOKUP(B83,[1]NUM9!$H$3:$L$146,2,FALSE),0)</f>
        <v>2</v>
      </c>
      <c r="F83" s="79">
        <f>IFERROR(VLOOKUP(B83,[1]NUM9!$H$3:$L$146,3,FALSE),0)</f>
        <v>2</v>
      </c>
      <c r="G83" s="79">
        <f>IFERROR(VLOOKUP(B83,[1]NUM9!$H$3:$L$146,4,FALSE),0)</f>
        <v>1</v>
      </c>
      <c r="H83" s="79"/>
      <c r="I83" s="79"/>
      <c r="J83" s="79"/>
      <c r="K83" s="79"/>
      <c r="L83" s="79"/>
      <c r="M83" s="79"/>
      <c r="N83" s="79"/>
      <c r="O83" s="79"/>
      <c r="P83" s="79"/>
      <c r="Q83" s="47">
        <f t="shared" si="52"/>
        <v>5</v>
      </c>
      <c r="R83" s="47">
        <f>IFERROR(VLOOKUP(B83,[2]DEN9!$H$3:$K$159,3,FALSE),0)</f>
        <v>7</v>
      </c>
      <c r="S83" s="48"/>
      <c r="T83" s="47"/>
      <c r="U83" s="93">
        <f t="shared" si="53"/>
        <v>0</v>
      </c>
      <c r="V83" s="49">
        <f t="shared" si="54"/>
        <v>0</v>
      </c>
      <c r="W83" s="47"/>
    </row>
    <row r="84" spans="1:23" ht="15" thickBot="1" x14ac:dyDescent="0.25">
      <c r="A84" s="75" t="s">
        <v>115</v>
      </c>
      <c r="B84" s="112" t="s">
        <v>107</v>
      </c>
      <c r="C84" s="53"/>
      <c r="D84" s="53"/>
      <c r="E84" s="79">
        <f>IFERROR(VLOOKUP(B84,[1]NUM9!$H$3:$L$146,2,FALSE),0)</f>
        <v>0</v>
      </c>
      <c r="F84" s="79">
        <f>IFERROR(VLOOKUP(B84,[1]NUM9!$H$3:$L$146,3,FALSE),0)</f>
        <v>0</v>
      </c>
      <c r="G84" s="79">
        <f>IFERROR(VLOOKUP(B84,[1]NUM9!$H$3:$L$146,4,FALSE),0)</f>
        <v>0</v>
      </c>
      <c r="H84" s="79"/>
      <c r="I84" s="79"/>
      <c r="J84" s="79"/>
      <c r="K84" s="79"/>
      <c r="L84" s="79"/>
      <c r="M84" s="79"/>
      <c r="N84" s="79"/>
      <c r="O84" s="79"/>
      <c r="P84" s="79"/>
      <c r="Q84" s="47">
        <f t="shared" si="52"/>
        <v>0</v>
      </c>
      <c r="R84" s="47">
        <f>IFERROR(VLOOKUP(B84,[2]DEN9!$H$3:$K$159,3,FALSE),0)</f>
        <v>3</v>
      </c>
      <c r="S84" s="48"/>
      <c r="T84" s="47"/>
      <c r="U84" s="93">
        <f t="shared" si="53"/>
        <v>0</v>
      </c>
      <c r="V84" s="49">
        <f t="shared" si="54"/>
        <v>0</v>
      </c>
      <c r="W84" s="47"/>
    </row>
    <row r="85" spans="1:23" ht="15" thickBot="1" x14ac:dyDescent="0.25">
      <c r="A85" s="75" t="s">
        <v>115</v>
      </c>
      <c r="B85" s="112" t="s">
        <v>108</v>
      </c>
      <c r="C85" s="53"/>
      <c r="D85" s="53"/>
      <c r="E85" s="79">
        <f>IFERROR(VLOOKUP(B85,[1]NUM9!$H$3:$L$146,2,FALSE),0)</f>
        <v>2</v>
      </c>
      <c r="F85" s="79">
        <f>IFERROR(VLOOKUP(B85,[1]NUM9!$H$3:$L$146,3,FALSE),0)</f>
        <v>4</v>
      </c>
      <c r="G85" s="79">
        <f>IFERROR(VLOOKUP(B85,[1]NUM9!$H$3:$L$146,4,FALSE),0)</f>
        <v>1</v>
      </c>
      <c r="H85" s="79"/>
      <c r="I85" s="79"/>
      <c r="J85" s="79"/>
      <c r="K85" s="79"/>
      <c r="L85" s="79"/>
      <c r="M85" s="79"/>
      <c r="N85" s="79"/>
      <c r="O85" s="79"/>
      <c r="P85" s="79"/>
      <c r="Q85" s="47">
        <f t="shared" si="52"/>
        <v>7</v>
      </c>
      <c r="R85" s="47">
        <f>IFERROR(VLOOKUP(B85,[2]DEN9!$H$3:$K$159,3,FALSE),0)</f>
        <v>21</v>
      </c>
      <c r="S85" s="48"/>
      <c r="T85" s="47"/>
      <c r="U85" s="93">
        <f t="shared" si="53"/>
        <v>0</v>
      </c>
      <c r="V85" s="49">
        <f t="shared" si="54"/>
        <v>0</v>
      </c>
      <c r="W85" s="47"/>
    </row>
    <row r="86" spans="1:23" ht="15" thickBot="1" x14ac:dyDescent="0.25">
      <c r="A86" s="75" t="s">
        <v>115</v>
      </c>
      <c r="B86" s="112" t="s">
        <v>109</v>
      </c>
      <c r="C86" s="53"/>
      <c r="D86" s="53"/>
      <c r="E86" s="79">
        <f>IFERROR(VLOOKUP(B86,[1]NUM9!$H$3:$L$146,2,FALSE),0)</f>
        <v>0</v>
      </c>
      <c r="F86" s="79">
        <f>IFERROR(VLOOKUP(B86,[1]NUM9!$H$3:$L$146,3,FALSE),0)</f>
        <v>0</v>
      </c>
      <c r="G86" s="79">
        <f>IFERROR(VLOOKUP(B86,[1]NUM9!$H$3:$L$146,4,FALSE),0)</f>
        <v>0</v>
      </c>
      <c r="H86" s="79"/>
      <c r="I86" s="79"/>
      <c r="J86" s="79"/>
      <c r="K86" s="79"/>
      <c r="L86" s="79"/>
      <c r="M86" s="79"/>
      <c r="N86" s="79"/>
      <c r="O86" s="79"/>
      <c r="P86" s="79"/>
      <c r="Q86" s="47">
        <f t="shared" si="52"/>
        <v>0</v>
      </c>
      <c r="R86" s="47">
        <f>IFERROR(VLOOKUP(B86,[2]DEN9!$H$3:$K$159,3,FALSE),0)</f>
        <v>10</v>
      </c>
      <c r="S86" s="48"/>
      <c r="T86" s="47"/>
      <c r="U86" s="93">
        <f t="shared" si="53"/>
        <v>0</v>
      </c>
      <c r="V86" s="49">
        <f t="shared" si="54"/>
        <v>0</v>
      </c>
      <c r="W86" s="47"/>
    </row>
    <row r="87" spans="1:23" ht="15" thickBot="1" x14ac:dyDescent="0.25">
      <c r="A87" s="75" t="s">
        <v>115</v>
      </c>
      <c r="B87" s="112" t="s">
        <v>110</v>
      </c>
      <c r="C87" s="53"/>
      <c r="D87" s="53"/>
      <c r="E87" s="79">
        <f>IFERROR(VLOOKUP(B87,[1]NUM9!$H$3:$L$146,2,FALSE),0)</f>
        <v>0</v>
      </c>
      <c r="F87" s="79">
        <f>IFERROR(VLOOKUP(B87,[1]NUM9!$H$3:$L$146,3,FALSE),0)</f>
        <v>1</v>
      </c>
      <c r="G87" s="79">
        <f>IFERROR(VLOOKUP(B87,[1]NUM9!$H$3:$L$146,4,FALSE),0)</f>
        <v>0</v>
      </c>
      <c r="H87" s="79"/>
      <c r="I87" s="79"/>
      <c r="J87" s="79"/>
      <c r="K87" s="79"/>
      <c r="L87" s="79"/>
      <c r="M87" s="79"/>
      <c r="N87" s="79"/>
      <c r="O87" s="79"/>
      <c r="P87" s="79"/>
      <c r="Q87" s="47">
        <f t="shared" si="52"/>
        <v>1</v>
      </c>
      <c r="R87" s="47">
        <f>IFERROR(VLOOKUP(B87,[2]DEN9!$H$3:$K$159,3,FALSE),0)</f>
        <v>2</v>
      </c>
      <c r="S87" s="48"/>
      <c r="T87" s="47"/>
      <c r="U87" s="93">
        <f t="shared" si="53"/>
        <v>0</v>
      </c>
      <c r="V87" s="49">
        <f t="shared" si="54"/>
        <v>0</v>
      </c>
      <c r="W87" s="47"/>
    </row>
    <row r="88" spans="1:23" ht="15" thickBot="1" x14ac:dyDescent="0.25">
      <c r="A88" s="75" t="s">
        <v>115</v>
      </c>
      <c r="B88" s="112" t="s">
        <v>111</v>
      </c>
      <c r="C88" s="53"/>
      <c r="D88" s="53"/>
      <c r="E88" s="79">
        <f>IFERROR(VLOOKUP(B88,[1]NUM9!$H$3:$L$146,2,FALSE),0)</f>
        <v>0</v>
      </c>
      <c r="F88" s="79">
        <f>IFERROR(VLOOKUP(B88,[1]NUM9!$H$3:$L$146,3,FALSE),0)</f>
        <v>3</v>
      </c>
      <c r="G88" s="79">
        <f>IFERROR(VLOOKUP(B88,[1]NUM9!$H$3:$L$146,4,FALSE),0)</f>
        <v>2</v>
      </c>
      <c r="H88" s="79"/>
      <c r="I88" s="79"/>
      <c r="J88" s="79"/>
      <c r="K88" s="79"/>
      <c r="L88" s="79"/>
      <c r="M88" s="79"/>
      <c r="N88" s="79"/>
      <c r="O88" s="79"/>
      <c r="P88" s="79"/>
      <c r="Q88" s="47">
        <f t="shared" si="52"/>
        <v>5</v>
      </c>
      <c r="R88" s="47">
        <f>IFERROR(VLOOKUP(B88,[2]DEN9!$H$3:$K$159,3,FALSE),0)</f>
        <v>4</v>
      </c>
      <c r="S88" s="48"/>
      <c r="T88" s="47"/>
      <c r="U88" s="93">
        <f t="shared" si="53"/>
        <v>0</v>
      </c>
      <c r="V88" s="49">
        <f t="shared" si="54"/>
        <v>0</v>
      </c>
      <c r="W88" s="47"/>
    </row>
    <row r="89" spans="1:23" ht="15" thickBot="1" x14ac:dyDescent="0.25">
      <c r="A89" s="75" t="s">
        <v>115</v>
      </c>
      <c r="B89" s="112" t="s">
        <v>112</v>
      </c>
      <c r="C89" s="53"/>
      <c r="D89" s="53"/>
      <c r="E89" s="79">
        <f>IFERROR(VLOOKUP(B89,[1]NUM9!$H$3:$L$146,2,FALSE),0)</f>
        <v>2</v>
      </c>
      <c r="F89" s="79">
        <f>IFERROR(VLOOKUP(B89,[1]NUM9!$H$3:$L$146,3,FALSE),0)</f>
        <v>2</v>
      </c>
      <c r="G89" s="79">
        <f>IFERROR(VLOOKUP(B89,[1]NUM9!$H$3:$L$146,4,FALSE),0)</f>
        <v>1</v>
      </c>
      <c r="H89" s="79"/>
      <c r="I89" s="79"/>
      <c r="J89" s="79"/>
      <c r="K89" s="79"/>
      <c r="L89" s="79"/>
      <c r="M89" s="79"/>
      <c r="N89" s="79"/>
      <c r="O89" s="79"/>
      <c r="P89" s="79"/>
      <c r="Q89" s="47">
        <f t="shared" si="52"/>
        <v>5</v>
      </c>
      <c r="R89" s="47">
        <f>IFERROR(VLOOKUP(B89,[2]DEN9!$H$3:$K$159,3,FALSE),0)</f>
        <v>7</v>
      </c>
      <c r="S89" s="48"/>
      <c r="T89" s="47"/>
      <c r="U89" s="93">
        <f t="shared" si="53"/>
        <v>0</v>
      </c>
      <c r="V89" s="49">
        <f t="shared" si="54"/>
        <v>0</v>
      </c>
      <c r="W89" s="47"/>
    </row>
    <row r="90" spans="1:23" ht="15" thickBot="1" x14ac:dyDescent="0.25">
      <c r="A90" s="75" t="s">
        <v>115</v>
      </c>
      <c r="B90" s="112" t="s">
        <v>113</v>
      </c>
      <c r="C90" s="53"/>
      <c r="D90" s="53"/>
      <c r="E90" s="79">
        <f>IFERROR(VLOOKUP(B90,[1]NUM9!$H$3:$L$146,2,FALSE),0)</f>
        <v>0</v>
      </c>
      <c r="F90" s="79">
        <f>IFERROR(VLOOKUP(B90,[1]NUM9!$H$3:$L$146,3,FALSE),0)</f>
        <v>0</v>
      </c>
      <c r="G90" s="79">
        <f>IFERROR(VLOOKUP(B90,[1]NUM9!$H$3:$L$146,4,FALSE),0)</f>
        <v>0</v>
      </c>
      <c r="H90" s="79"/>
      <c r="I90" s="79"/>
      <c r="J90" s="79"/>
      <c r="K90" s="79"/>
      <c r="L90" s="79"/>
      <c r="M90" s="79"/>
      <c r="N90" s="79"/>
      <c r="O90" s="79"/>
      <c r="P90" s="79"/>
      <c r="Q90" s="47">
        <f t="shared" si="52"/>
        <v>0</v>
      </c>
      <c r="R90" s="47">
        <f>IFERROR(VLOOKUP(B90,[2]DEN9!$H$3:$K$159,3,FALSE),0)</f>
        <v>5</v>
      </c>
      <c r="S90" s="48"/>
      <c r="T90" s="47"/>
      <c r="U90" s="93">
        <f t="shared" si="53"/>
        <v>0</v>
      </c>
      <c r="V90" s="49">
        <f t="shared" si="54"/>
        <v>0</v>
      </c>
      <c r="W90" s="47"/>
    </row>
    <row r="91" spans="1:23" ht="15" thickBot="1" x14ac:dyDescent="0.25">
      <c r="A91" s="75" t="s">
        <v>115</v>
      </c>
      <c r="B91" s="112" t="s">
        <v>114</v>
      </c>
      <c r="C91" s="53"/>
      <c r="D91" s="53"/>
      <c r="E91" s="79">
        <f>IFERROR(VLOOKUP(B91,[1]NUM9!$H$3:$L$146,2,FALSE),0)</f>
        <v>0</v>
      </c>
      <c r="F91" s="79">
        <f>IFERROR(VLOOKUP(B91,[1]NUM9!$H$3:$L$146,3,FALSE),0)</f>
        <v>1</v>
      </c>
      <c r="G91" s="79">
        <f>IFERROR(VLOOKUP(B91,[1]NUM9!$H$3:$L$146,4,FALSE),0)</f>
        <v>2</v>
      </c>
      <c r="H91" s="79"/>
      <c r="I91" s="79"/>
      <c r="J91" s="79"/>
      <c r="K91" s="79"/>
      <c r="L91" s="79"/>
      <c r="M91" s="79"/>
      <c r="N91" s="79"/>
      <c r="O91" s="79"/>
      <c r="P91" s="79"/>
      <c r="Q91" s="47">
        <f t="shared" si="52"/>
        <v>3</v>
      </c>
      <c r="R91" s="47">
        <f>IFERROR(VLOOKUP(B91,[2]DEN9!$H$3:$K$159,3,FALSE),0)</f>
        <v>7</v>
      </c>
      <c r="S91" s="48"/>
      <c r="T91" s="47"/>
      <c r="U91" s="93">
        <f t="shared" si="53"/>
        <v>0</v>
      </c>
      <c r="V91" s="49">
        <f t="shared" si="54"/>
        <v>0</v>
      </c>
      <c r="W91" s="47"/>
    </row>
    <row r="92" spans="1:23" s="54" customFormat="1" ht="15" thickBot="1" x14ac:dyDescent="0.25">
      <c r="A92" s="308" t="s">
        <v>178</v>
      </c>
      <c r="B92" s="309"/>
      <c r="C92" s="181">
        <f>+D92/Metas!O16</f>
        <v>0.23728813559322035</v>
      </c>
      <c r="D92" s="180">
        <f>+Q92/R92</f>
        <v>0.224</v>
      </c>
      <c r="E92" s="46">
        <f>SUM(E82:E91)</f>
        <v>7</v>
      </c>
      <c r="F92" s="46">
        <f t="shared" ref="F92:H92" si="55">SUM(F82:F91)</f>
        <v>14</v>
      </c>
      <c r="G92" s="46">
        <f t="shared" si="55"/>
        <v>7</v>
      </c>
      <c r="H92" s="46">
        <f t="shared" si="55"/>
        <v>0</v>
      </c>
      <c r="I92" s="46">
        <f t="shared" ref="I92:J92" si="56">SUM(I82:I91)</f>
        <v>0</v>
      </c>
      <c r="J92" s="46">
        <f t="shared" si="56"/>
        <v>0</v>
      </c>
      <c r="K92" s="46">
        <f t="shared" ref="K92:L92" si="57">SUM(K82:K91)</f>
        <v>0</v>
      </c>
      <c r="L92" s="46">
        <f t="shared" si="57"/>
        <v>0</v>
      </c>
      <c r="M92" s="46">
        <f t="shared" ref="M92:N92" si="58">SUM(M82:M91)</f>
        <v>0</v>
      </c>
      <c r="N92" s="46">
        <f t="shared" si="58"/>
        <v>0</v>
      </c>
      <c r="O92" s="46">
        <f t="shared" ref="O92:P92" si="59">SUM(O82:O91)</f>
        <v>0</v>
      </c>
      <c r="P92" s="46">
        <f t="shared" si="59"/>
        <v>0</v>
      </c>
      <c r="Q92" s="67">
        <f t="shared" ref="Q92:V92" si="60">SUM(Q82:Q91)</f>
        <v>28</v>
      </c>
      <c r="R92" s="46">
        <f t="shared" si="60"/>
        <v>125</v>
      </c>
      <c r="S92" s="46">
        <f t="shared" si="60"/>
        <v>0</v>
      </c>
      <c r="T92" s="46">
        <f t="shared" si="60"/>
        <v>0</v>
      </c>
      <c r="U92" s="46">
        <f t="shared" si="60"/>
        <v>0</v>
      </c>
      <c r="V92" s="46">
        <f t="shared" si="60"/>
        <v>0</v>
      </c>
      <c r="W92" s="46">
        <f t="shared" ref="W92" si="61">SUM(W82:W91)</f>
        <v>0</v>
      </c>
    </row>
    <row r="93" spans="1:23" ht="15" thickBot="1" x14ac:dyDescent="0.25">
      <c r="A93" s="75" t="s">
        <v>132</v>
      </c>
      <c r="B93" s="112" t="s">
        <v>116</v>
      </c>
      <c r="C93" s="53"/>
      <c r="D93" s="53"/>
      <c r="E93" s="79">
        <f>IFERROR(VLOOKUP(B93,[1]NUM9!$H$3:$L$146,2,FALSE),0)</f>
        <v>5</v>
      </c>
      <c r="F93" s="79">
        <f>IFERROR(VLOOKUP(B93,[1]NUM9!$H$3:$L$146,3,FALSE),0)</f>
        <v>2</v>
      </c>
      <c r="G93" s="79">
        <f>IFERROR(VLOOKUP(B93,[1]NUM9!$H$3:$L$146,4,FALSE),0)</f>
        <v>5</v>
      </c>
      <c r="H93" s="79"/>
      <c r="I93" s="79"/>
      <c r="J93" s="79"/>
      <c r="K93" s="79"/>
      <c r="L93" s="79"/>
      <c r="M93" s="79"/>
      <c r="N93" s="79"/>
      <c r="O93" s="79"/>
      <c r="P93" s="79"/>
      <c r="Q93" s="47">
        <f t="shared" ref="Q93:Q110" si="62">SUM(E93:P93)</f>
        <v>12</v>
      </c>
      <c r="R93" s="4">
        <f>IFERROR(VLOOKUP(B93,[2]DEN9!$H$3:$K$159,3,FALSE),0)</f>
        <v>65</v>
      </c>
      <c r="S93" s="48"/>
      <c r="T93" s="47"/>
      <c r="U93" s="93">
        <f t="shared" ref="U93:U150" si="63">+T93</f>
        <v>0</v>
      </c>
      <c r="V93" s="49">
        <f t="shared" ref="V93:V109" si="64">+T93</f>
        <v>0</v>
      </c>
      <c r="W93" s="47"/>
    </row>
    <row r="94" spans="1:23" ht="15" thickBot="1" x14ac:dyDescent="0.25">
      <c r="A94" s="75" t="s">
        <v>132</v>
      </c>
      <c r="B94" s="112" t="s">
        <v>117</v>
      </c>
      <c r="C94" s="53"/>
      <c r="D94" s="53"/>
      <c r="E94" s="79">
        <f>IFERROR(VLOOKUP(B94,[1]NUM9!$H$3:$L$146,2,FALSE),0)</f>
        <v>27</v>
      </c>
      <c r="F94" s="79">
        <f>IFERROR(VLOOKUP(B94,[1]NUM9!$H$3:$L$146,3,FALSE),0)</f>
        <v>13</v>
      </c>
      <c r="G94" s="79">
        <f>IFERROR(VLOOKUP(B94,[1]NUM9!$H$3:$L$146,4,FALSE),0)</f>
        <v>32</v>
      </c>
      <c r="H94" s="79"/>
      <c r="I94" s="79"/>
      <c r="J94" s="79"/>
      <c r="K94" s="79"/>
      <c r="L94" s="79"/>
      <c r="M94" s="79"/>
      <c r="N94" s="79"/>
      <c r="O94" s="79"/>
      <c r="P94" s="79"/>
      <c r="Q94" s="47">
        <f t="shared" si="62"/>
        <v>72</v>
      </c>
      <c r="R94" s="4">
        <f>IFERROR(VLOOKUP(B94,[2]DEN9!$H$3:$K$159,3,FALSE),0)</f>
        <v>419</v>
      </c>
      <c r="S94" s="48"/>
      <c r="T94" s="47"/>
      <c r="U94" s="93">
        <f t="shared" si="63"/>
        <v>0</v>
      </c>
      <c r="V94" s="49">
        <f t="shared" si="64"/>
        <v>0</v>
      </c>
      <c r="W94" s="47"/>
    </row>
    <row r="95" spans="1:23" ht="15" thickBot="1" x14ac:dyDescent="0.25">
      <c r="A95" s="75" t="s">
        <v>132</v>
      </c>
      <c r="B95" s="112" t="s">
        <v>118</v>
      </c>
      <c r="C95" s="53"/>
      <c r="D95" s="53"/>
      <c r="E95" s="79">
        <f>IFERROR(VLOOKUP(B95,[1]NUM9!$H$3:$L$146,2,FALSE),0)</f>
        <v>45</v>
      </c>
      <c r="F95" s="79">
        <f>IFERROR(VLOOKUP(B95,[1]NUM9!$H$3:$L$146,3,FALSE),0)</f>
        <v>44</v>
      </c>
      <c r="G95" s="79">
        <f>IFERROR(VLOOKUP(B95,[1]NUM9!$H$3:$L$146,4,FALSE),0)</f>
        <v>42</v>
      </c>
      <c r="H95" s="79"/>
      <c r="I95" s="79"/>
      <c r="J95" s="79"/>
      <c r="K95" s="79"/>
      <c r="L95" s="79"/>
      <c r="M95" s="79"/>
      <c r="N95" s="79"/>
      <c r="O95" s="79"/>
      <c r="P95" s="79"/>
      <c r="Q95" s="47">
        <f t="shared" si="62"/>
        <v>131</v>
      </c>
      <c r="R95" s="4">
        <f>IFERROR(VLOOKUP(B95,[2]DEN9!$H$3:$K$159,3,FALSE),0)</f>
        <v>491</v>
      </c>
      <c r="S95" s="48"/>
      <c r="T95" s="47"/>
      <c r="U95" s="93">
        <f t="shared" si="63"/>
        <v>0</v>
      </c>
      <c r="V95" s="49">
        <f t="shared" si="64"/>
        <v>0</v>
      </c>
      <c r="W95" s="47"/>
    </row>
    <row r="96" spans="1:23" ht="15" thickBot="1" x14ac:dyDescent="0.25">
      <c r="A96" s="75" t="s">
        <v>132</v>
      </c>
      <c r="B96" s="112" t="s">
        <v>119</v>
      </c>
      <c r="C96" s="53"/>
      <c r="D96" s="53"/>
      <c r="E96" s="79">
        <f>IFERROR(VLOOKUP(B96,[1]NUM9!$H$3:$L$146,2,FALSE),0)</f>
        <v>4</v>
      </c>
      <c r="F96" s="79">
        <f>IFERROR(VLOOKUP(B96,[1]NUM9!$H$3:$L$146,3,FALSE),0)</f>
        <v>2</v>
      </c>
      <c r="G96" s="79">
        <f>IFERROR(VLOOKUP(B96,[1]NUM9!$H$3:$L$146,4,FALSE),0)</f>
        <v>7</v>
      </c>
      <c r="H96" s="79"/>
      <c r="I96" s="79"/>
      <c r="J96" s="79"/>
      <c r="K96" s="79"/>
      <c r="L96" s="79"/>
      <c r="M96" s="79"/>
      <c r="N96" s="79"/>
      <c r="O96" s="79"/>
      <c r="P96" s="79"/>
      <c r="Q96" s="47">
        <f t="shared" si="62"/>
        <v>13</v>
      </c>
      <c r="R96" s="4">
        <f>IFERROR(VLOOKUP(B96,[2]DEN9!$H$3:$K$159,3,FALSE),0)</f>
        <v>81</v>
      </c>
      <c r="S96" s="48"/>
      <c r="T96" s="47"/>
      <c r="U96" s="93">
        <f t="shared" si="63"/>
        <v>0</v>
      </c>
      <c r="V96" s="49">
        <f t="shared" si="64"/>
        <v>0</v>
      </c>
      <c r="W96" s="47"/>
    </row>
    <row r="97" spans="1:23" ht="15" thickBot="1" x14ac:dyDescent="0.25">
      <c r="A97" s="75" t="s">
        <v>132</v>
      </c>
      <c r="B97" s="112" t="s">
        <v>120</v>
      </c>
      <c r="C97" s="53"/>
      <c r="D97" s="53"/>
      <c r="E97" s="79">
        <f>IFERROR(VLOOKUP(B97,[1]NUM9!$H$3:$L$146,2,FALSE),0)</f>
        <v>0</v>
      </c>
      <c r="F97" s="79">
        <f>IFERROR(VLOOKUP(B97,[1]NUM9!$H$3:$L$146,3,FALSE),0)</f>
        <v>2</v>
      </c>
      <c r="G97" s="79">
        <f>IFERROR(VLOOKUP(B97,[1]NUM9!$H$3:$L$146,4,FALSE),0)</f>
        <v>2</v>
      </c>
      <c r="H97" s="79"/>
      <c r="I97" s="79"/>
      <c r="J97" s="79"/>
      <c r="K97" s="79"/>
      <c r="L97" s="79"/>
      <c r="M97" s="79"/>
      <c r="N97" s="79"/>
      <c r="O97" s="79"/>
      <c r="P97" s="79"/>
      <c r="Q97" s="47">
        <f t="shared" si="62"/>
        <v>4</v>
      </c>
      <c r="R97" s="4">
        <f>IFERROR(VLOOKUP(B97,[2]DEN9!$H$3:$K$159,3,FALSE),0)</f>
        <v>9</v>
      </c>
      <c r="S97" s="48"/>
      <c r="T97" s="47"/>
      <c r="U97" s="93">
        <f t="shared" si="63"/>
        <v>0</v>
      </c>
      <c r="V97" s="49">
        <f t="shared" si="64"/>
        <v>0</v>
      </c>
      <c r="W97" s="47"/>
    </row>
    <row r="98" spans="1:23" ht="15" thickBot="1" x14ac:dyDescent="0.25">
      <c r="A98" s="75" t="s">
        <v>132</v>
      </c>
      <c r="B98" s="112" t="s">
        <v>121</v>
      </c>
      <c r="C98" s="53"/>
      <c r="D98" s="53"/>
      <c r="E98" s="79">
        <f>IFERROR(VLOOKUP(B98,[1]NUM9!$H$3:$L$146,2,FALSE),0)</f>
        <v>1</v>
      </c>
      <c r="F98" s="79">
        <f>IFERROR(VLOOKUP(B98,[1]NUM9!$H$3:$L$146,3,FALSE),0)</f>
        <v>1</v>
      </c>
      <c r="G98" s="79">
        <f>IFERROR(VLOOKUP(B98,[1]NUM9!$H$3:$L$146,4,FALSE),0)</f>
        <v>0</v>
      </c>
      <c r="H98" s="79"/>
      <c r="I98" s="79"/>
      <c r="J98" s="79"/>
      <c r="K98" s="79"/>
      <c r="L98" s="79"/>
      <c r="M98" s="79"/>
      <c r="N98" s="79"/>
      <c r="O98" s="79"/>
      <c r="P98" s="79"/>
      <c r="Q98" s="47">
        <f t="shared" si="62"/>
        <v>2</v>
      </c>
      <c r="R98" s="4">
        <f>IFERROR(VLOOKUP(B98,[2]DEN9!$H$3:$K$159,3,FALSE),0)</f>
        <v>13</v>
      </c>
      <c r="S98" s="48"/>
      <c r="T98" s="47"/>
      <c r="U98" s="93">
        <f t="shared" si="63"/>
        <v>0</v>
      </c>
      <c r="V98" s="49">
        <f t="shared" si="64"/>
        <v>0</v>
      </c>
      <c r="W98" s="47"/>
    </row>
    <row r="99" spans="1:23" ht="15" thickBot="1" x14ac:dyDescent="0.25">
      <c r="A99" s="75" t="s">
        <v>132</v>
      </c>
      <c r="B99" s="112" t="s">
        <v>122</v>
      </c>
      <c r="C99" s="53"/>
      <c r="D99" s="53"/>
      <c r="E99" s="79">
        <f>IFERROR(VLOOKUP(B99,[1]NUM9!$H$3:$L$146,2,FALSE),0)</f>
        <v>1</v>
      </c>
      <c r="F99" s="79">
        <f>IFERROR(VLOOKUP(B99,[1]NUM9!$H$3:$L$146,3,FALSE),0)</f>
        <v>0</v>
      </c>
      <c r="G99" s="79">
        <f>IFERROR(VLOOKUP(B99,[1]NUM9!$H$3:$L$146,4,FALSE),0)</f>
        <v>0</v>
      </c>
      <c r="H99" s="79"/>
      <c r="I99" s="79"/>
      <c r="J99" s="79"/>
      <c r="K99" s="79"/>
      <c r="L99" s="79"/>
      <c r="M99" s="79"/>
      <c r="N99" s="79"/>
      <c r="O99" s="79"/>
      <c r="P99" s="79"/>
      <c r="Q99" s="47">
        <f t="shared" si="62"/>
        <v>1</v>
      </c>
      <c r="R99" s="4">
        <f>IFERROR(VLOOKUP(B99,[2]DEN9!$H$3:$K$159,3,FALSE),0)</f>
        <v>5</v>
      </c>
      <c r="S99" s="48"/>
      <c r="T99" s="47"/>
      <c r="U99" s="93">
        <f t="shared" si="63"/>
        <v>0</v>
      </c>
      <c r="V99" s="49">
        <f t="shared" si="64"/>
        <v>0</v>
      </c>
      <c r="W99" s="47"/>
    </row>
    <row r="100" spans="1:23" ht="15" thickBot="1" x14ac:dyDescent="0.25">
      <c r="A100" s="75" t="s">
        <v>132</v>
      </c>
      <c r="B100" s="112" t="s">
        <v>123</v>
      </c>
      <c r="C100" s="53"/>
      <c r="D100" s="53"/>
      <c r="E100" s="79">
        <f>IFERROR(VLOOKUP(B100,[1]NUM9!$H$3:$L$146,2,FALSE),0)</f>
        <v>0</v>
      </c>
      <c r="F100" s="79">
        <f>IFERROR(VLOOKUP(B100,[1]NUM9!$H$3:$L$146,3,FALSE),0)</f>
        <v>0</v>
      </c>
      <c r="G100" s="79">
        <f>IFERROR(VLOOKUP(B100,[1]NUM9!$H$3:$L$146,4,FALSE),0)</f>
        <v>1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47">
        <f t="shared" si="62"/>
        <v>1</v>
      </c>
      <c r="R100" s="4">
        <f>IFERROR(VLOOKUP(B100,[2]DEN9!$H$3:$K$159,3,FALSE),0)</f>
        <v>1</v>
      </c>
      <c r="S100" s="48"/>
      <c r="T100" s="47"/>
      <c r="U100" s="93">
        <f t="shared" si="63"/>
        <v>0</v>
      </c>
      <c r="V100" s="49">
        <f t="shared" si="64"/>
        <v>0</v>
      </c>
      <c r="W100" s="47"/>
    </row>
    <row r="101" spans="1:23" ht="15" thickBot="1" x14ac:dyDescent="0.25">
      <c r="A101" s="75" t="s">
        <v>132</v>
      </c>
      <c r="B101" s="112" t="s">
        <v>124</v>
      </c>
      <c r="C101" s="53"/>
      <c r="D101" s="53"/>
      <c r="E101" s="79">
        <f>IFERROR(VLOOKUP(B101,[1]NUM9!$H$3:$L$146,2,FALSE),0)</f>
        <v>0</v>
      </c>
      <c r="F101" s="79">
        <f>IFERROR(VLOOKUP(B101,[1]NUM9!$H$3:$L$146,3,FALSE),0)</f>
        <v>0</v>
      </c>
      <c r="G101" s="79">
        <f>IFERROR(VLOOKUP(B101,[1]NUM9!$H$3:$L$146,4,FALSE),0)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47">
        <f t="shared" si="62"/>
        <v>0</v>
      </c>
      <c r="R101" s="4">
        <f>IFERROR(VLOOKUP(B101,[2]DEN9!$H$3:$K$159,3,FALSE),0)</f>
        <v>0</v>
      </c>
      <c r="S101" s="48"/>
      <c r="T101" s="47"/>
      <c r="U101" s="93">
        <f t="shared" si="63"/>
        <v>0</v>
      </c>
      <c r="V101" s="49">
        <f t="shared" si="64"/>
        <v>0</v>
      </c>
      <c r="W101" s="47"/>
    </row>
    <row r="102" spans="1:23" ht="15" thickBot="1" x14ac:dyDescent="0.25">
      <c r="A102" s="75" t="s">
        <v>132</v>
      </c>
      <c r="B102" s="112" t="s">
        <v>125</v>
      </c>
      <c r="C102" s="53"/>
      <c r="D102" s="53"/>
      <c r="E102" s="79">
        <f>IFERROR(VLOOKUP(B102,[1]NUM9!$H$3:$L$146,2,FALSE),0)</f>
        <v>0</v>
      </c>
      <c r="F102" s="79">
        <f>IFERROR(VLOOKUP(B102,[1]NUM9!$H$3:$L$146,3,FALSE),0)</f>
        <v>0</v>
      </c>
      <c r="G102" s="79">
        <f>IFERROR(VLOOKUP(B102,[1]NUM9!$H$3:$L$146,4,FALSE),0)</f>
        <v>0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47">
        <f t="shared" si="62"/>
        <v>0</v>
      </c>
      <c r="R102" s="4">
        <f>IFERROR(VLOOKUP(B102,[2]DEN9!$H$3:$K$159,3,FALSE),0)</f>
        <v>3</v>
      </c>
      <c r="S102" s="48"/>
      <c r="T102" s="47"/>
      <c r="U102" s="93">
        <f t="shared" si="63"/>
        <v>0</v>
      </c>
      <c r="V102" s="49">
        <f t="shared" si="64"/>
        <v>0</v>
      </c>
      <c r="W102" s="47"/>
    </row>
    <row r="103" spans="1:23" ht="15" thickBot="1" x14ac:dyDescent="0.25">
      <c r="A103" s="75" t="s">
        <v>132</v>
      </c>
      <c r="B103" s="112" t="s">
        <v>126</v>
      </c>
      <c r="C103" s="53"/>
      <c r="D103" s="53"/>
      <c r="E103" s="79">
        <f>IFERROR(VLOOKUP(B103,[1]NUM9!$H$3:$L$146,2,FALSE),0)</f>
        <v>0</v>
      </c>
      <c r="F103" s="79">
        <f>IFERROR(VLOOKUP(B103,[1]NUM9!$H$3:$L$146,3,FALSE),0)</f>
        <v>0</v>
      </c>
      <c r="G103" s="79">
        <f>IFERROR(VLOOKUP(B103,[1]NUM9!$H$3:$L$146,4,FALSE),0)</f>
        <v>0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47">
        <f t="shared" si="62"/>
        <v>0</v>
      </c>
      <c r="R103" s="4">
        <f>IFERROR(VLOOKUP(B103,[2]DEN9!$H$3:$K$159,3,FALSE),0)</f>
        <v>3</v>
      </c>
      <c r="S103" s="48"/>
      <c r="T103" s="47"/>
      <c r="U103" s="93">
        <f t="shared" si="63"/>
        <v>0</v>
      </c>
      <c r="V103" s="49">
        <f t="shared" si="64"/>
        <v>0</v>
      </c>
      <c r="W103" s="47"/>
    </row>
    <row r="104" spans="1:23" ht="15" thickBot="1" x14ac:dyDescent="0.25">
      <c r="A104" s="75" t="s">
        <v>132</v>
      </c>
      <c r="B104" s="112" t="s">
        <v>127</v>
      </c>
      <c r="C104" s="53"/>
      <c r="D104" s="53"/>
      <c r="E104" s="79">
        <f>IFERROR(VLOOKUP(B104,[1]NUM9!$H$3:$L$146,2,FALSE),0)</f>
        <v>1</v>
      </c>
      <c r="F104" s="79">
        <f>IFERROR(VLOOKUP(B104,[1]NUM9!$H$3:$L$146,3,FALSE),0)</f>
        <v>0</v>
      </c>
      <c r="G104" s="79">
        <f>IFERROR(VLOOKUP(B104,[1]NUM9!$H$3:$L$146,4,FALSE),0)</f>
        <v>0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47">
        <f t="shared" si="62"/>
        <v>1</v>
      </c>
      <c r="R104" s="4">
        <f>IFERROR(VLOOKUP(B104,[2]DEN9!$H$3:$K$159,3,FALSE),0)</f>
        <v>1</v>
      </c>
      <c r="S104" s="48"/>
      <c r="T104" s="47"/>
      <c r="U104" s="93">
        <f t="shared" si="63"/>
        <v>0</v>
      </c>
      <c r="V104" s="49">
        <f t="shared" si="64"/>
        <v>0</v>
      </c>
      <c r="W104" s="47"/>
    </row>
    <row r="105" spans="1:23" ht="15" thickBot="1" x14ac:dyDescent="0.25">
      <c r="A105" s="75" t="s">
        <v>132</v>
      </c>
      <c r="B105" s="112" t="s">
        <v>128</v>
      </c>
      <c r="C105" s="53"/>
      <c r="D105" s="53"/>
      <c r="E105" s="79">
        <f>IFERROR(VLOOKUP(B105,[1]NUM9!$H$3:$L$146,2,FALSE),0)</f>
        <v>2</v>
      </c>
      <c r="F105" s="79">
        <f>IFERROR(VLOOKUP(B105,[1]NUM9!$H$3:$L$146,3,FALSE),0)</f>
        <v>2</v>
      </c>
      <c r="G105" s="79">
        <f>IFERROR(VLOOKUP(B105,[1]NUM9!$H$3:$L$146,4,FALSE),0)</f>
        <v>2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47">
        <f t="shared" si="62"/>
        <v>6</v>
      </c>
      <c r="R105" s="4">
        <f>IFERROR(VLOOKUP(B105,[2]DEN9!$H$3:$K$159,3,FALSE),0)</f>
        <v>14</v>
      </c>
      <c r="S105" s="48"/>
      <c r="T105" s="47"/>
      <c r="U105" s="93">
        <f t="shared" si="63"/>
        <v>0</v>
      </c>
      <c r="V105" s="49">
        <f t="shared" si="64"/>
        <v>0</v>
      </c>
      <c r="W105" s="47"/>
    </row>
    <row r="106" spans="1:23" ht="15" thickBot="1" x14ac:dyDescent="0.25">
      <c r="A106" s="75" t="s">
        <v>132</v>
      </c>
      <c r="B106" s="112" t="s">
        <v>129</v>
      </c>
      <c r="C106" s="53"/>
      <c r="D106" s="53"/>
      <c r="E106" s="79">
        <f>IFERROR(VLOOKUP(B106,[1]NUM9!$H$3:$L$146,2,FALSE),0)</f>
        <v>1</v>
      </c>
      <c r="F106" s="79">
        <f>IFERROR(VLOOKUP(B106,[1]NUM9!$H$3:$L$146,3,FALSE),0)</f>
        <v>1</v>
      </c>
      <c r="G106" s="79">
        <f>IFERROR(VLOOKUP(B106,[1]NUM9!$H$3:$L$146,4,FALSE),0)</f>
        <v>2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47">
        <f t="shared" si="62"/>
        <v>4</v>
      </c>
      <c r="R106" s="4">
        <f>IFERROR(VLOOKUP(B106,[2]DEN9!$H$3:$K$159,3,FALSE),0)</f>
        <v>12</v>
      </c>
      <c r="S106" s="48"/>
      <c r="T106" s="47"/>
      <c r="U106" s="93">
        <f t="shared" si="63"/>
        <v>0</v>
      </c>
      <c r="V106" s="49">
        <f t="shared" si="64"/>
        <v>0</v>
      </c>
      <c r="W106" s="47"/>
    </row>
    <row r="107" spans="1:23" ht="15" thickBot="1" x14ac:dyDescent="0.25">
      <c r="A107" s="75" t="s">
        <v>132</v>
      </c>
      <c r="B107" s="112" t="s">
        <v>130</v>
      </c>
      <c r="C107" s="53"/>
      <c r="D107" s="53"/>
      <c r="E107" s="79">
        <f>IFERROR(VLOOKUP(B107,[1]NUM9!$H$3:$L$146,2,FALSE),0)</f>
        <v>10</v>
      </c>
      <c r="F107" s="79">
        <f>IFERROR(VLOOKUP(B107,[1]NUM9!$H$3:$L$146,3,FALSE),0)</f>
        <v>5</v>
      </c>
      <c r="G107" s="79">
        <f>IFERROR(VLOOKUP(B107,[1]NUM9!$H$3:$L$146,4,FALSE),0)</f>
        <v>8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47">
        <f t="shared" si="62"/>
        <v>23</v>
      </c>
      <c r="R107" s="4">
        <f>IFERROR(VLOOKUP(B107,[2]DEN9!$H$3:$K$159,3,FALSE),0)</f>
        <v>80</v>
      </c>
      <c r="S107" s="48"/>
      <c r="T107" s="47"/>
      <c r="U107" s="93">
        <f t="shared" si="63"/>
        <v>0</v>
      </c>
      <c r="V107" s="49">
        <f t="shared" si="64"/>
        <v>0</v>
      </c>
      <c r="W107" s="47"/>
    </row>
    <row r="108" spans="1:23" ht="15" thickBot="1" x14ac:dyDescent="0.25">
      <c r="A108" s="75" t="s">
        <v>132</v>
      </c>
      <c r="B108" s="112" t="s">
        <v>131</v>
      </c>
      <c r="C108" s="53"/>
      <c r="D108" s="53"/>
      <c r="E108" s="79">
        <f>IFERROR(VLOOKUP(B108,[1]NUM9!$H$3:$L$146,2,FALSE),0)</f>
        <v>6</v>
      </c>
      <c r="F108" s="79">
        <f>IFERROR(VLOOKUP(B108,[1]NUM9!$H$3:$L$146,3,FALSE),0)</f>
        <v>4</v>
      </c>
      <c r="G108" s="79">
        <f>IFERROR(VLOOKUP(B108,[1]NUM9!$H$3:$L$146,4,FALSE),0)</f>
        <v>12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47">
        <f t="shared" si="62"/>
        <v>22</v>
      </c>
      <c r="R108" s="4">
        <f>IFERROR(VLOOKUP(B108,[2]DEN9!$H$3:$K$159,3,FALSE),0)</f>
        <v>63</v>
      </c>
      <c r="S108" s="48"/>
      <c r="T108" s="47"/>
      <c r="U108" s="93">
        <f t="shared" si="63"/>
        <v>0</v>
      </c>
      <c r="V108" s="49">
        <f t="shared" si="64"/>
        <v>0</v>
      </c>
      <c r="W108" s="47"/>
    </row>
    <row r="109" spans="1:23" ht="15" thickBot="1" x14ac:dyDescent="0.25">
      <c r="A109" s="75" t="s">
        <v>132</v>
      </c>
      <c r="B109" s="112" t="s">
        <v>342</v>
      </c>
      <c r="C109" s="53"/>
      <c r="D109" s="53"/>
      <c r="E109" s="79">
        <f>IFERROR(VLOOKUP(B109,[1]NUM9!$H$3:$L$146,2,FALSE),0)</f>
        <v>0</v>
      </c>
      <c r="F109" s="79">
        <f>IFERROR(VLOOKUP(B109,[1]NUM9!$H$3:$L$146,3,FALSE),0)</f>
        <v>3</v>
      </c>
      <c r="G109" s="79">
        <f>IFERROR(VLOOKUP(B109,[1]NUM9!$H$3:$L$146,4,FALSE),0)</f>
        <v>5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47">
        <f t="shared" si="62"/>
        <v>8</v>
      </c>
      <c r="R109" s="4">
        <f>IFERROR(VLOOKUP(B109,[2]DEN9!$H$3:$K$159,3,FALSE),0)</f>
        <v>40</v>
      </c>
      <c r="S109" s="48"/>
      <c r="T109" s="47"/>
      <c r="U109" s="93">
        <f t="shared" si="63"/>
        <v>0</v>
      </c>
      <c r="V109" s="49">
        <f t="shared" si="64"/>
        <v>0</v>
      </c>
      <c r="W109" s="47"/>
    </row>
    <row r="110" spans="1:23" ht="15" thickBot="1" x14ac:dyDescent="0.25">
      <c r="A110" s="75" t="s">
        <v>132</v>
      </c>
      <c r="B110" s="112" t="s">
        <v>388</v>
      </c>
      <c r="C110" s="53"/>
      <c r="D110" s="53"/>
      <c r="E110" s="79">
        <f>IFERROR(VLOOKUP(B110,[1]NUM9!$H$3:$L$146,2,FALSE),0)</f>
        <v>1</v>
      </c>
      <c r="F110" s="79">
        <f>IFERROR(VLOOKUP(B110,[1]NUM9!$H$3:$L$146,3,FALSE),0)</f>
        <v>1</v>
      </c>
      <c r="G110" s="79">
        <f>IFERROR(VLOOKUP(B110,[1]NUM9!$H$3:$L$146,4,FALSE),0)</f>
        <v>2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47">
        <f t="shared" si="62"/>
        <v>4</v>
      </c>
      <c r="R110" s="4">
        <f>IFERROR(VLOOKUP(B110,[2]DEN9!$H$3:$K$159,3,FALSE),0)</f>
        <v>23</v>
      </c>
      <c r="S110" s="48"/>
      <c r="T110" s="47"/>
      <c r="U110" s="93">
        <f t="shared" si="63"/>
        <v>0</v>
      </c>
      <c r="V110" s="49">
        <f t="shared" ref="V110" si="65">+T110</f>
        <v>0</v>
      </c>
      <c r="W110" s="47"/>
    </row>
    <row r="111" spans="1:23" s="54" customFormat="1" ht="15" thickBot="1" x14ac:dyDescent="0.25">
      <c r="A111" s="308" t="s">
        <v>179</v>
      </c>
      <c r="B111" s="309"/>
      <c r="C111" s="181">
        <f>+D111/Metas!O13</f>
        <v>0.2443696705406494</v>
      </c>
      <c r="D111" s="180">
        <f>+Q111/R111</f>
        <v>0.22978080120937264</v>
      </c>
      <c r="E111" s="46">
        <f>SUM(E93:E110)</f>
        <v>104</v>
      </c>
      <c r="F111" s="46">
        <f t="shared" ref="F111:V111" si="66">SUM(F93:F110)</f>
        <v>80</v>
      </c>
      <c r="G111" s="46">
        <f t="shared" si="66"/>
        <v>120</v>
      </c>
      <c r="H111" s="46">
        <f t="shared" si="66"/>
        <v>0</v>
      </c>
      <c r="I111" s="46">
        <f t="shared" si="66"/>
        <v>0</v>
      </c>
      <c r="J111" s="46">
        <f t="shared" si="66"/>
        <v>0</v>
      </c>
      <c r="K111" s="46">
        <f t="shared" si="66"/>
        <v>0</v>
      </c>
      <c r="L111" s="46">
        <f t="shared" si="66"/>
        <v>0</v>
      </c>
      <c r="M111" s="46">
        <f t="shared" si="66"/>
        <v>0</v>
      </c>
      <c r="N111" s="46">
        <f t="shared" ref="N111:P111" si="67">SUM(N93:N110)</f>
        <v>0</v>
      </c>
      <c r="O111" s="46">
        <f t="shared" si="67"/>
        <v>0</v>
      </c>
      <c r="P111" s="46">
        <f t="shared" si="67"/>
        <v>0</v>
      </c>
      <c r="Q111" s="46">
        <f t="shared" si="66"/>
        <v>304</v>
      </c>
      <c r="R111" s="46">
        <f t="shared" si="66"/>
        <v>1323</v>
      </c>
      <c r="S111" s="46">
        <f t="shared" si="66"/>
        <v>0</v>
      </c>
      <c r="T111" s="46">
        <f t="shared" si="66"/>
        <v>0</v>
      </c>
      <c r="U111" s="46">
        <f t="shared" si="66"/>
        <v>0</v>
      </c>
      <c r="V111" s="46">
        <f t="shared" si="66"/>
        <v>0</v>
      </c>
      <c r="W111" s="46">
        <f t="shared" ref="W111" si="68">SUM(W93:W110)</f>
        <v>0</v>
      </c>
    </row>
    <row r="112" spans="1:23" ht="15" thickBot="1" x14ac:dyDescent="0.25">
      <c r="A112" s="75" t="s">
        <v>145</v>
      </c>
      <c r="B112" s="112" t="s">
        <v>133</v>
      </c>
      <c r="C112" s="53"/>
      <c r="D112" s="53"/>
      <c r="E112" s="79">
        <f>IFERROR(VLOOKUP(B112,[1]NUM9!$H$3:$L$146,2,FALSE),0)</f>
        <v>0</v>
      </c>
      <c r="F112" s="79">
        <f>IFERROR(VLOOKUP(B112,[1]NUM9!$H$3:$L$146,3,FALSE),0)</f>
        <v>0</v>
      </c>
      <c r="G112" s="79">
        <f>IFERROR(VLOOKUP(B112,[1]NUM9!$H$3:$L$146,4,FALSE),0)</f>
        <v>0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47">
        <f t="shared" ref="Q112:Q123" si="69">SUM(E112:P112)</f>
        <v>0</v>
      </c>
      <c r="R112" s="4">
        <f>IFERROR(VLOOKUP(B112,[2]DEN9!$H$3:$K$159,3,FALSE),0)</f>
        <v>0</v>
      </c>
      <c r="S112" s="48"/>
      <c r="T112" s="47"/>
      <c r="U112" s="93">
        <f t="shared" si="63"/>
        <v>0</v>
      </c>
      <c r="V112" s="49">
        <f t="shared" ref="V112:V123" si="70">+T112</f>
        <v>0</v>
      </c>
      <c r="W112" s="47"/>
    </row>
    <row r="113" spans="1:23" ht="15" thickBot="1" x14ac:dyDescent="0.25">
      <c r="A113" s="75" t="s">
        <v>145</v>
      </c>
      <c r="B113" s="112" t="s">
        <v>134</v>
      </c>
      <c r="C113" s="53"/>
      <c r="D113" s="53"/>
      <c r="E113" s="79">
        <f>IFERROR(VLOOKUP(B113,[1]NUM9!$H$3:$L$146,2,FALSE),0)</f>
        <v>1</v>
      </c>
      <c r="F113" s="79">
        <f>IFERROR(VLOOKUP(B113,[1]NUM9!$H$3:$L$146,3,FALSE),0)</f>
        <v>1</v>
      </c>
      <c r="G113" s="79">
        <f>IFERROR(VLOOKUP(B113,[1]NUM9!$H$3:$L$146,4,FALSE),0)</f>
        <v>1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47">
        <f t="shared" si="69"/>
        <v>3</v>
      </c>
      <c r="R113" s="4">
        <f>IFERROR(VLOOKUP(B113,[2]DEN9!$H$3:$K$159,3,FALSE),0)</f>
        <v>4</v>
      </c>
      <c r="S113" s="48"/>
      <c r="T113" s="47"/>
      <c r="U113" s="93">
        <f t="shared" si="63"/>
        <v>0</v>
      </c>
      <c r="V113" s="49">
        <f t="shared" si="70"/>
        <v>0</v>
      </c>
      <c r="W113" s="47"/>
    </row>
    <row r="114" spans="1:23" ht="15" thickBot="1" x14ac:dyDescent="0.25">
      <c r="A114" s="75" t="s">
        <v>145</v>
      </c>
      <c r="B114" s="112" t="s">
        <v>135</v>
      </c>
      <c r="C114" s="53"/>
      <c r="D114" s="53"/>
      <c r="E114" s="79">
        <f>IFERROR(VLOOKUP(B114,[1]NUM9!$H$3:$L$146,2,FALSE),0)</f>
        <v>0</v>
      </c>
      <c r="F114" s="79">
        <f>IFERROR(VLOOKUP(B114,[1]NUM9!$H$3:$L$146,3,FALSE),0)</f>
        <v>0</v>
      </c>
      <c r="G114" s="79">
        <f>IFERROR(VLOOKUP(B114,[1]NUM9!$H$3:$L$146,4,FALSE),0)</f>
        <v>0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47">
        <f t="shared" si="69"/>
        <v>0</v>
      </c>
      <c r="R114" s="4">
        <f>IFERROR(VLOOKUP(B114,[2]DEN9!$H$3:$K$159,3,FALSE),0)</f>
        <v>2</v>
      </c>
      <c r="S114" s="48"/>
      <c r="T114" s="47"/>
      <c r="U114" s="93">
        <f t="shared" si="63"/>
        <v>0</v>
      </c>
      <c r="V114" s="49">
        <f t="shared" si="70"/>
        <v>0</v>
      </c>
      <c r="W114" s="47"/>
    </row>
    <row r="115" spans="1:23" ht="15" thickBot="1" x14ac:dyDescent="0.25">
      <c r="A115" s="75" t="s">
        <v>145</v>
      </c>
      <c r="B115" s="112" t="s">
        <v>136</v>
      </c>
      <c r="C115" s="53"/>
      <c r="D115" s="53"/>
      <c r="E115" s="79">
        <f>IFERROR(VLOOKUP(B115,[1]NUM9!$H$3:$L$146,2,FALSE),0)</f>
        <v>0</v>
      </c>
      <c r="F115" s="79">
        <f>IFERROR(VLOOKUP(B115,[1]NUM9!$H$3:$L$146,3,FALSE),0)</f>
        <v>1</v>
      </c>
      <c r="G115" s="79">
        <f>IFERROR(VLOOKUP(B115,[1]NUM9!$H$3:$L$146,4,FALSE),0)</f>
        <v>0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47">
        <f t="shared" si="69"/>
        <v>1</v>
      </c>
      <c r="R115" s="4">
        <f>IFERROR(VLOOKUP(B115,[2]DEN9!$H$3:$K$159,3,FALSE),0)</f>
        <v>4</v>
      </c>
      <c r="S115" s="48"/>
      <c r="T115" s="47"/>
      <c r="U115" s="93">
        <f t="shared" si="63"/>
        <v>0</v>
      </c>
      <c r="V115" s="49">
        <f t="shared" si="70"/>
        <v>0</v>
      </c>
      <c r="W115" s="47"/>
    </row>
    <row r="116" spans="1:23" ht="15" thickBot="1" x14ac:dyDescent="0.25">
      <c r="A116" s="75" t="s">
        <v>145</v>
      </c>
      <c r="B116" s="112" t="s">
        <v>137</v>
      </c>
      <c r="C116" s="53"/>
      <c r="D116" s="53"/>
      <c r="E116" s="79">
        <f>IFERROR(VLOOKUP(B116,[1]NUM9!$H$3:$L$146,2,FALSE),0)</f>
        <v>1</v>
      </c>
      <c r="F116" s="79">
        <f>IFERROR(VLOOKUP(B116,[1]NUM9!$H$3:$L$146,3,FALSE),0)</f>
        <v>0</v>
      </c>
      <c r="G116" s="79">
        <f>IFERROR(VLOOKUP(B116,[1]NUM9!$H$3:$L$146,4,FALSE),0)</f>
        <v>0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47">
        <f t="shared" si="69"/>
        <v>1</v>
      </c>
      <c r="R116" s="4">
        <f>IFERROR(VLOOKUP(B116,[2]DEN9!$H$3:$K$159,3,FALSE),0)</f>
        <v>11</v>
      </c>
      <c r="S116" s="48"/>
      <c r="T116" s="47"/>
      <c r="U116" s="93">
        <f t="shared" si="63"/>
        <v>0</v>
      </c>
      <c r="V116" s="49">
        <f t="shared" si="70"/>
        <v>0</v>
      </c>
      <c r="W116" s="47"/>
    </row>
    <row r="117" spans="1:23" ht="15" thickBot="1" x14ac:dyDescent="0.25">
      <c r="A117" s="75" t="s">
        <v>145</v>
      </c>
      <c r="B117" s="112" t="s">
        <v>138</v>
      </c>
      <c r="C117" s="53"/>
      <c r="D117" s="53"/>
      <c r="E117" s="79">
        <f>IFERROR(VLOOKUP(B117,[1]NUM9!$H$3:$L$146,2,FALSE),0)</f>
        <v>0</v>
      </c>
      <c r="F117" s="79">
        <f>IFERROR(VLOOKUP(B117,[1]NUM9!$H$3:$L$146,3,FALSE),0)</f>
        <v>0</v>
      </c>
      <c r="G117" s="79">
        <f>IFERROR(VLOOKUP(B117,[1]NUM9!$H$3:$L$146,4,FALSE),0)</f>
        <v>0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47">
        <f t="shared" si="69"/>
        <v>0</v>
      </c>
      <c r="R117" s="4">
        <f>IFERROR(VLOOKUP(B117,[2]DEN9!$H$3:$K$159,3,FALSE),0)</f>
        <v>3</v>
      </c>
      <c r="S117" s="48"/>
      <c r="T117" s="47"/>
      <c r="U117" s="93">
        <f t="shared" si="63"/>
        <v>0</v>
      </c>
      <c r="V117" s="49">
        <f t="shared" si="70"/>
        <v>0</v>
      </c>
      <c r="W117" s="47"/>
    </row>
    <row r="118" spans="1:23" ht="15" thickBot="1" x14ac:dyDescent="0.25">
      <c r="A118" s="75" t="s">
        <v>145</v>
      </c>
      <c r="B118" s="112" t="s">
        <v>139</v>
      </c>
      <c r="C118" s="53"/>
      <c r="D118" s="53"/>
      <c r="E118" s="79">
        <f>IFERROR(VLOOKUP(B118,[1]NUM9!$H$3:$L$146,2,FALSE),0)</f>
        <v>0</v>
      </c>
      <c r="F118" s="79">
        <f>IFERROR(VLOOKUP(B118,[1]NUM9!$H$3:$L$146,3,FALSE),0)</f>
        <v>0</v>
      </c>
      <c r="G118" s="79">
        <f>IFERROR(VLOOKUP(B118,[1]NUM9!$H$3:$L$146,4,FALSE),0)</f>
        <v>0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47">
        <f t="shared" si="69"/>
        <v>0</v>
      </c>
      <c r="R118" s="4">
        <f>IFERROR(VLOOKUP(B118,[2]DEN9!$H$3:$K$159,3,FALSE),0)</f>
        <v>2</v>
      </c>
      <c r="S118" s="48"/>
      <c r="T118" s="47"/>
      <c r="U118" s="93">
        <f t="shared" si="63"/>
        <v>0</v>
      </c>
      <c r="V118" s="49">
        <f t="shared" si="70"/>
        <v>0</v>
      </c>
      <c r="W118" s="47"/>
    </row>
    <row r="119" spans="1:23" ht="15" thickBot="1" x14ac:dyDescent="0.25">
      <c r="A119" s="75" t="s">
        <v>145</v>
      </c>
      <c r="B119" s="112" t="s">
        <v>140</v>
      </c>
      <c r="C119" s="53"/>
      <c r="D119" s="53"/>
      <c r="E119" s="79">
        <f>IFERROR(VLOOKUP(B119,[1]NUM9!$H$3:$L$146,2,FALSE),0)</f>
        <v>2</v>
      </c>
      <c r="F119" s="79">
        <f>IFERROR(VLOOKUP(B119,[1]NUM9!$H$3:$L$146,3,FALSE),0)</f>
        <v>0</v>
      </c>
      <c r="G119" s="79">
        <f>IFERROR(VLOOKUP(B119,[1]NUM9!$H$3:$L$146,4,FALSE),0)</f>
        <v>0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47">
        <f t="shared" si="69"/>
        <v>2</v>
      </c>
      <c r="R119" s="4">
        <f>IFERROR(VLOOKUP(B119,[2]DEN9!$H$3:$K$159,3,FALSE),0)</f>
        <v>7</v>
      </c>
      <c r="S119" s="48"/>
      <c r="T119" s="47"/>
      <c r="U119" s="93">
        <f t="shared" si="63"/>
        <v>0</v>
      </c>
      <c r="V119" s="49">
        <f t="shared" si="70"/>
        <v>0</v>
      </c>
      <c r="W119" s="47"/>
    </row>
    <row r="120" spans="1:23" ht="15" thickBot="1" x14ac:dyDescent="0.25">
      <c r="A120" s="75" t="s">
        <v>145</v>
      </c>
      <c r="B120" s="112" t="s">
        <v>141</v>
      </c>
      <c r="C120" s="53"/>
      <c r="D120" s="53"/>
      <c r="E120" s="79">
        <f>IFERROR(VLOOKUP(B120,[1]NUM9!$H$3:$L$146,2,FALSE),0)</f>
        <v>0</v>
      </c>
      <c r="F120" s="79">
        <f>IFERROR(VLOOKUP(B120,[1]NUM9!$H$3:$L$146,3,FALSE),0)</f>
        <v>0</v>
      </c>
      <c r="G120" s="79">
        <f>IFERROR(VLOOKUP(B120,[1]NUM9!$H$3:$L$146,4,FALSE),0)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47">
        <f t="shared" si="69"/>
        <v>0</v>
      </c>
      <c r="R120" s="4">
        <f>IFERROR(VLOOKUP(B120,[2]DEN9!$H$3:$K$159,3,FALSE),0)</f>
        <v>5</v>
      </c>
      <c r="S120" s="48"/>
      <c r="T120" s="47"/>
      <c r="U120" s="93">
        <f t="shared" si="63"/>
        <v>0</v>
      </c>
      <c r="V120" s="49">
        <f t="shared" si="70"/>
        <v>0</v>
      </c>
      <c r="W120" s="47"/>
    </row>
    <row r="121" spans="1:23" ht="15" thickBot="1" x14ac:dyDescent="0.25">
      <c r="A121" s="75" t="s">
        <v>145</v>
      </c>
      <c r="B121" s="112" t="s">
        <v>142</v>
      </c>
      <c r="C121" s="53"/>
      <c r="D121" s="53"/>
      <c r="E121" s="79">
        <f>IFERROR(VLOOKUP(B121,[1]NUM9!$H$3:$L$146,2,FALSE),0)</f>
        <v>1</v>
      </c>
      <c r="F121" s="79">
        <f>IFERROR(VLOOKUP(B121,[1]NUM9!$H$3:$L$146,3,FALSE),0)</f>
        <v>0</v>
      </c>
      <c r="G121" s="79">
        <f>IFERROR(VLOOKUP(B121,[1]NUM9!$H$3:$L$146,4,FALSE),0)</f>
        <v>1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47">
        <f t="shared" si="69"/>
        <v>2</v>
      </c>
      <c r="R121" s="4">
        <f>IFERROR(VLOOKUP(B121,[2]DEN9!$H$3:$K$159,3,FALSE),0)</f>
        <v>3</v>
      </c>
      <c r="S121" s="48"/>
      <c r="T121" s="47"/>
      <c r="U121" s="93">
        <f t="shared" si="63"/>
        <v>0</v>
      </c>
      <c r="V121" s="49">
        <f t="shared" si="70"/>
        <v>0</v>
      </c>
      <c r="W121" s="47"/>
    </row>
    <row r="122" spans="1:23" ht="15" thickBot="1" x14ac:dyDescent="0.25">
      <c r="A122" s="75" t="s">
        <v>145</v>
      </c>
      <c r="B122" s="112" t="s">
        <v>143</v>
      </c>
      <c r="C122" s="53"/>
      <c r="D122" s="53"/>
      <c r="E122" s="79">
        <f>IFERROR(VLOOKUP(B122,[1]NUM9!$H$3:$L$146,2,FALSE),0)</f>
        <v>0</v>
      </c>
      <c r="F122" s="79">
        <f>IFERROR(VLOOKUP(B122,[1]NUM9!$H$3:$L$146,3,FALSE),0)</f>
        <v>0</v>
      </c>
      <c r="G122" s="79">
        <f>IFERROR(VLOOKUP(B122,[1]NUM9!$H$3:$L$146,4,FALSE),0)</f>
        <v>0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47">
        <f t="shared" si="69"/>
        <v>0</v>
      </c>
      <c r="R122" s="4">
        <f>IFERROR(VLOOKUP(B122,[2]DEN9!$H$3:$K$159,3,FALSE),0)</f>
        <v>4</v>
      </c>
      <c r="S122" s="48"/>
      <c r="T122" s="47"/>
      <c r="U122" s="93">
        <f t="shared" si="63"/>
        <v>0</v>
      </c>
      <c r="V122" s="49">
        <f t="shared" si="70"/>
        <v>0</v>
      </c>
      <c r="W122" s="47"/>
    </row>
    <row r="123" spans="1:23" ht="15" thickBot="1" x14ac:dyDescent="0.25">
      <c r="A123" s="75" t="s">
        <v>145</v>
      </c>
      <c r="B123" s="112" t="s">
        <v>144</v>
      </c>
      <c r="C123" s="53"/>
      <c r="D123" s="53"/>
      <c r="E123" s="79">
        <f>IFERROR(VLOOKUP(B123,[1]NUM9!$H$3:$L$146,2,FALSE),0)</f>
        <v>1</v>
      </c>
      <c r="F123" s="79">
        <f>IFERROR(VLOOKUP(B123,[1]NUM9!$H$3:$L$146,3,FALSE),0)</f>
        <v>0</v>
      </c>
      <c r="G123" s="79">
        <f>IFERROR(VLOOKUP(B123,[1]NUM9!$H$3:$L$146,4,FALSE),0)</f>
        <v>0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47">
        <f t="shared" si="69"/>
        <v>1</v>
      </c>
      <c r="R123" s="4">
        <f>IFERROR(VLOOKUP(B123,[2]DEN9!$H$3:$K$159,3,FALSE),0)</f>
        <v>0</v>
      </c>
      <c r="S123" s="48"/>
      <c r="T123" s="47"/>
      <c r="U123" s="93">
        <f t="shared" si="63"/>
        <v>0</v>
      </c>
      <c r="V123" s="49">
        <f t="shared" si="70"/>
        <v>0</v>
      </c>
      <c r="W123" s="47"/>
    </row>
    <row r="124" spans="1:23" s="54" customFormat="1" ht="15" thickBot="1" x14ac:dyDescent="0.25">
      <c r="A124" s="308" t="s">
        <v>180</v>
      </c>
      <c r="B124" s="309"/>
      <c r="C124" s="181">
        <f>+D124/Metas!O7</f>
        <v>0.2364066193853428</v>
      </c>
      <c r="D124" s="180">
        <f>+Q124/R124</f>
        <v>0.22222222222222221</v>
      </c>
      <c r="E124" s="46">
        <f>SUM(E112:E123)</f>
        <v>6</v>
      </c>
      <c r="F124" s="46">
        <f t="shared" ref="F124:H124" si="71">SUM(F112:F123)</f>
        <v>2</v>
      </c>
      <c r="G124" s="46">
        <f t="shared" si="71"/>
        <v>2</v>
      </c>
      <c r="H124" s="46">
        <f t="shared" si="71"/>
        <v>0</v>
      </c>
      <c r="I124" s="46">
        <f t="shared" ref="I124:J124" si="72">SUM(I112:I123)</f>
        <v>0</v>
      </c>
      <c r="J124" s="46">
        <f t="shared" si="72"/>
        <v>0</v>
      </c>
      <c r="K124" s="46">
        <f t="shared" ref="K124:L124" si="73">SUM(K112:K123)</f>
        <v>0</v>
      </c>
      <c r="L124" s="46">
        <f t="shared" si="73"/>
        <v>0</v>
      </c>
      <c r="M124" s="46">
        <f t="shared" ref="M124:N124" si="74">SUM(M112:M123)</f>
        <v>0</v>
      </c>
      <c r="N124" s="46">
        <f t="shared" si="74"/>
        <v>0</v>
      </c>
      <c r="O124" s="46">
        <f t="shared" ref="O124:P124" si="75">SUM(O112:O123)</f>
        <v>0</v>
      </c>
      <c r="P124" s="46">
        <f t="shared" si="75"/>
        <v>0</v>
      </c>
      <c r="Q124" s="67">
        <f t="shared" ref="Q124:V124" si="76">SUM(Q112:Q123)</f>
        <v>10</v>
      </c>
      <c r="R124" s="46">
        <f t="shared" si="76"/>
        <v>45</v>
      </c>
      <c r="S124" s="46">
        <f t="shared" si="76"/>
        <v>0</v>
      </c>
      <c r="T124" s="46">
        <f t="shared" si="76"/>
        <v>0</v>
      </c>
      <c r="U124" s="46">
        <f t="shared" si="76"/>
        <v>0</v>
      </c>
      <c r="V124" s="46">
        <f t="shared" si="76"/>
        <v>0</v>
      </c>
      <c r="W124" s="46">
        <f t="shared" ref="W124" si="77">SUM(W112:W123)</f>
        <v>0</v>
      </c>
    </row>
    <row r="125" spans="1:23" ht="15" thickBot="1" x14ac:dyDescent="0.25">
      <c r="A125" s="75" t="s">
        <v>159</v>
      </c>
      <c r="B125" s="112" t="s">
        <v>146</v>
      </c>
      <c r="C125" s="53"/>
      <c r="D125" s="53"/>
      <c r="E125" s="79">
        <f>IFERROR(VLOOKUP(B125,[1]NUM9!$H$3:$L$146,2,FALSE),0)</f>
        <v>7</v>
      </c>
      <c r="F125" s="79">
        <f>IFERROR(VLOOKUP(B125,[1]NUM9!$H$3:$L$146,3,FALSE),0)</f>
        <v>11</v>
      </c>
      <c r="G125" s="79">
        <f>IFERROR(VLOOKUP(B125,[1]NUM9!$H$3:$L$146,4,FALSE),0)</f>
        <v>6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47">
        <f t="shared" ref="Q125:Q137" si="78">SUM(E125:P125)</f>
        <v>24</v>
      </c>
      <c r="R125" s="4">
        <f>IFERROR(VLOOKUP(B125,[2]DEN9!$H$3:$K$159,3,FALSE),0)</f>
        <v>140</v>
      </c>
      <c r="S125" s="48"/>
      <c r="T125" s="47"/>
      <c r="U125" s="93">
        <f t="shared" si="63"/>
        <v>0</v>
      </c>
      <c r="V125" s="49">
        <f t="shared" ref="V125:V137" si="79">+T125</f>
        <v>0</v>
      </c>
      <c r="W125" s="47"/>
    </row>
    <row r="126" spans="1:23" ht="15" thickBot="1" x14ac:dyDescent="0.25">
      <c r="A126" s="75" t="s">
        <v>159</v>
      </c>
      <c r="B126" s="112" t="s">
        <v>147</v>
      </c>
      <c r="C126" s="53"/>
      <c r="D126" s="53"/>
      <c r="E126" s="79">
        <f>IFERROR(VLOOKUP(B126,[1]NUM9!$H$3:$L$146,2,FALSE),0)</f>
        <v>10</v>
      </c>
      <c r="F126" s="79">
        <f>IFERROR(VLOOKUP(B126,[1]NUM9!$H$3:$L$146,3,FALSE),0)</f>
        <v>2</v>
      </c>
      <c r="G126" s="79">
        <f>IFERROR(VLOOKUP(B126,[1]NUM9!$H$3:$L$146,4,FALSE),0)</f>
        <v>4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47">
        <f t="shared" si="78"/>
        <v>16</v>
      </c>
      <c r="R126" s="4">
        <f>IFERROR(VLOOKUP(B126,[2]DEN9!$H$3:$K$159,3,FALSE),0)</f>
        <v>54</v>
      </c>
      <c r="S126" s="48"/>
      <c r="T126" s="47"/>
      <c r="U126" s="93">
        <f t="shared" si="63"/>
        <v>0</v>
      </c>
      <c r="V126" s="49">
        <f t="shared" si="79"/>
        <v>0</v>
      </c>
      <c r="W126" s="47"/>
    </row>
    <row r="127" spans="1:23" ht="15" thickBot="1" x14ac:dyDescent="0.25">
      <c r="A127" s="75" t="s">
        <v>159</v>
      </c>
      <c r="B127" s="112" t="s">
        <v>148</v>
      </c>
      <c r="C127" s="53"/>
      <c r="D127" s="53"/>
      <c r="E127" s="79">
        <f>IFERROR(VLOOKUP(B127,[1]NUM9!$H$3:$L$146,2,FALSE),0)</f>
        <v>1</v>
      </c>
      <c r="F127" s="79">
        <f>IFERROR(VLOOKUP(B127,[1]NUM9!$H$3:$L$146,3,FALSE),0)</f>
        <v>0</v>
      </c>
      <c r="G127" s="79">
        <f>IFERROR(VLOOKUP(B127,[1]NUM9!$H$3:$L$146,4,FALSE),0)</f>
        <v>3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47">
        <f t="shared" si="78"/>
        <v>4</v>
      </c>
      <c r="R127" s="4">
        <f>IFERROR(VLOOKUP(B127,[2]DEN9!$H$3:$K$159,3,FALSE),0)</f>
        <v>34</v>
      </c>
      <c r="S127" s="48"/>
      <c r="T127" s="47"/>
      <c r="U127" s="93">
        <f t="shared" si="63"/>
        <v>0</v>
      </c>
      <c r="V127" s="49">
        <f t="shared" si="79"/>
        <v>0</v>
      </c>
      <c r="W127" s="47"/>
    </row>
    <row r="128" spans="1:23" ht="15" thickBot="1" x14ac:dyDescent="0.25">
      <c r="A128" s="75" t="s">
        <v>159</v>
      </c>
      <c r="B128" s="112" t="s">
        <v>149</v>
      </c>
      <c r="C128" s="53"/>
      <c r="D128" s="53"/>
      <c r="E128" s="79">
        <f>IFERROR(VLOOKUP(B128,[1]NUM9!$H$3:$L$146,2,FALSE),0)</f>
        <v>11</v>
      </c>
      <c r="F128" s="79">
        <f>IFERROR(VLOOKUP(B128,[1]NUM9!$H$3:$L$146,3,FALSE),0)</f>
        <v>4</v>
      </c>
      <c r="G128" s="79">
        <f>IFERROR(VLOOKUP(B128,[1]NUM9!$H$3:$L$146,4,FALSE),0)</f>
        <v>17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47">
        <f t="shared" si="78"/>
        <v>32</v>
      </c>
      <c r="R128" s="4">
        <f>IFERROR(VLOOKUP(B128,[2]DEN9!$H$3:$K$159,3,FALSE),0)</f>
        <v>108</v>
      </c>
      <c r="S128" s="48"/>
      <c r="T128" s="47"/>
      <c r="U128" s="93">
        <f t="shared" si="63"/>
        <v>0</v>
      </c>
      <c r="V128" s="49">
        <f t="shared" si="79"/>
        <v>0</v>
      </c>
      <c r="W128" s="47"/>
    </row>
    <row r="129" spans="1:23" ht="15" thickBot="1" x14ac:dyDescent="0.25">
      <c r="A129" s="75" t="s">
        <v>159</v>
      </c>
      <c r="B129" s="112" t="s">
        <v>150</v>
      </c>
      <c r="C129" s="53"/>
      <c r="D129" s="53"/>
      <c r="E129" s="79">
        <f>IFERROR(VLOOKUP(B129,[1]NUM9!$H$3:$L$146,2,FALSE),0)</f>
        <v>0</v>
      </c>
      <c r="F129" s="79">
        <f>IFERROR(VLOOKUP(B129,[1]NUM9!$H$3:$L$146,3,FALSE),0)</f>
        <v>0</v>
      </c>
      <c r="G129" s="79">
        <f>IFERROR(VLOOKUP(B129,[1]NUM9!$H$3:$L$146,4,FALSE),0)</f>
        <v>2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47">
        <f t="shared" si="78"/>
        <v>2</v>
      </c>
      <c r="R129" s="4">
        <f>IFERROR(VLOOKUP(B129,[2]DEN9!$H$3:$K$159,3,FALSE),0)</f>
        <v>2</v>
      </c>
      <c r="S129" s="48"/>
      <c r="T129" s="47"/>
      <c r="U129" s="93">
        <f t="shared" si="63"/>
        <v>0</v>
      </c>
      <c r="V129" s="49">
        <f t="shared" si="79"/>
        <v>0</v>
      </c>
      <c r="W129" s="47"/>
    </row>
    <row r="130" spans="1:23" ht="15" thickBot="1" x14ac:dyDescent="0.25">
      <c r="A130" s="75" t="s">
        <v>159</v>
      </c>
      <c r="B130" s="112" t="s">
        <v>151</v>
      </c>
      <c r="C130" s="53"/>
      <c r="D130" s="53"/>
      <c r="E130" s="79">
        <f>IFERROR(VLOOKUP(B130,[1]NUM9!$H$3:$L$146,2,FALSE),0)</f>
        <v>1</v>
      </c>
      <c r="F130" s="79">
        <f>IFERROR(VLOOKUP(B130,[1]NUM9!$H$3:$L$146,3,FALSE),0)</f>
        <v>0</v>
      </c>
      <c r="G130" s="79">
        <f>IFERROR(VLOOKUP(B130,[1]NUM9!$H$3:$L$146,4,FALSE),0)</f>
        <v>0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47">
        <f t="shared" si="78"/>
        <v>1</v>
      </c>
      <c r="R130" s="4">
        <f>IFERROR(VLOOKUP(B130,[2]DEN9!$H$3:$K$159,3,FALSE),0)</f>
        <v>5</v>
      </c>
      <c r="S130" s="48"/>
      <c r="T130" s="47"/>
      <c r="U130" s="93">
        <f t="shared" si="63"/>
        <v>0</v>
      </c>
      <c r="V130" s="49">
        <f t="shared" si="79"/>
        <v>0</v>
      </c>
      <c r="W130" s="47"/>
    </row>
    <row r="131" spans="1:23" ht="15" thickBot="1" x14ac:dyDescent="0.25">
      <c r="A131" s="75" t="s">
        <v>159</v>
      </c>
      <c r="B131" s="112" t="s">
        <v>152</v>
      </c>
      <c r="C131" s="53"/>
      <c r="D131" s="53"/>
      <c r="E131" s="79">
        <f>IFERROR(VLOOKUP(B131,[1]NUM9!$H$3:$L$146,2,FALSE),0)</f>
        <v>0</v>
      </c>
      <c r="F131" s="79">
        <f>IFERROR(VLOOKUP(B131,[1]NUM9!$H$3:$L$146,3,FALSE),0)</f>
        <v>2</v>
      </c>
      <c r="G131" s="79">
        <f>IFERROR(VLOOKUP(B131,[1]NUM9!$H$3:$L$146,4,FALSE),0)</f>
        <v>1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47">
        <f t="shared" si="78"/>
        <v>3</v>
      </c>
      <c r="R131" s="4">
        <f>IFERROR(VLOOKUP(B131,[2]DEN9!$H$3:$K$159,3,FALSE),0)</f>
        <v>11</v>
      </c>
      <c r="S131" s="48"/>
      <c r="T131" s="47"/>
      <c r="U131" s="93">
        <f t="shared" si="63"/>
        <v>0</v>
      </c>
      <c r="V131" s="49">
        <f t="shared" si="79"/>
        <v>0</v>
      </c>
      <c r="W131" s="47"/>
    </row>
    <row r="132" spans="1:23" ht="15" thickBot="1" x14ac:dyDescent="0.25">
      <c r="A132" s="75" t="s">
        <v>159</v>
      </c>
      <c r="B132" s="112" t="s">
        <v>153</v>
      </c>
      <c r="C132" s="53"/>
      <c r="D132" s="53"/>
      <c r="E132" s="79">
        <f>IFERROR(VLOOKUP(B132,[1]NUM9!$H$3:$L$146,2,FALSE),0)</f>
        <v>0</v>
      </c>
      <c r="F132" s="79">
        <f>IFERROR(VLOOKUP(B132,[1]NUM9!$H$3:$L$146,3,FALSE),0)</f>
        <v>0</v>
      </c>
      <c r="G132" s="79">
        <f>IFERROR(VLOOKUP(B132,[1]NUM9!$H$3:$L$146,4,FALSE),0)</f>
        <v>1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47">
        <f t="shared" si="78"/>
        <v>1</v>
      </c>
      <c r="R132" s="4">
        <f>IFERROR(VLOOKUP(B132,[2]DEN9!$H$3:$K$159,3,FALSE),0)</f>
        <v>2</v>
      </c>
      <c r="S132" s="48"/>
      <c r="T132" s="47"/>
      <c r="U132" s="93">
        <f t="shared" si="63"/>
        <v>0</v>
      </c>
      <c r="V132" s="49">
        <f t="shared" si="79"/>
        <v>0</v>
      </c>
      <c r="W132" s="47"/>
    </row>
    <row r="133" spans="1:23" ht="15" thickBot="1" x14ac:dyDescent="0.25">
      <c r="A133" s="75" t="s">
        <v>159</v>
      </c>
      <c r="B133" s="112" t="s">
        <v>154</v>
      </c>
      <c r="C133" s="53"/>
      <c r="D133" s="53"/>
      <c r="E133" s="79">
        <f>IFERROR(VLOOKUP(B133,[1]NUM9!$H$3:$L$146,2,FALSE),0)</f>
        <v>0</v>
      </c>
      <c r="F133" s="79">
        <f>IFERROR(VLOOKUP(B133,[1]NUM9!$H$3:$L$146,3,FALSE),0)</f>
        <v>0</v>
      </c>
      <c r="G133" s="79">
        <f>IFERROR(VLOOKUP(B133,[1]NUM9!$H$3:$L$146,4,FALSE),0)</f>
        <v>0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47">
        <f t="shared" si="78"/>
        <v>0</v>
      </c>
      <c r="R133" s="4">
        <f>IFERROR(VLOOKUP(B133,[2]DEN9!$H$3:$K$159,3,FALSE),0)</f>
        <v>7</v>
      </c>
      <c r="S133" s="48"/>
      <c r="T133" s="47"/>
      <c r="U133" s="93">
        <f t="shared" si="63"/>
        <v>0</v>
      </c>
      <c r="V133" s="49">
        <f t="shared" si="79"/>
        <v>0</v>
      </c>
      <c r="W133" s="47"/>
    </row>
    <row r="134" spans="1:23" ht="15" thickBot="1" x14ac:dyDescent="0.25">
      <c r="A134" s="75" t="s">
        <v>159</v>
      </c>
      <c r="B134" s="112" t="s">
        <v>155</v>
      </c>
      <c r="C134" s="53"/>
      <c r="D134" s="53"/>
      <c r="E134" s="79">
        <f>IFERROR(VLOOKUP(B134,[1]NUM9!$H$3:$L$146,2,FALSE),0)</f>
        <v>2</v>
      </c>
      <c r="F134" s="79">
        <f>IFERROR(VLOOKUP(B134,[1]NUM9!$H$3:$L$146,3,FALSE),0)</f>
        <v>0</v>
      </c>
      <c r="G134" s="79">
        <f>IFERROR(VLOOKUP(B134,[1]NUM9!$H$3:$L$146,4,FALSE),0)</f>
        <v>0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47">
        <f t="shared" si="78"/>
        <v>2</v>
      </c>
      <c r="R134" s="4">
        <f>IFERROR(VLOOKUP(B134,[2]DEN9!$H$3:$K$159,3,FALSE),0)</f>
        <v>9</v>
      </c>
      <c r="S134" s="48"/>
      <c r="T134" s="47"/>
      <c r="U134" s="93">
        <f t="shared" si="63"/>
        <v>0</v>
      </c>
      <c r="V134" s="49">
        <f t="shared" si="79"/>
        <v>0</v>
      </c>
      <c r="W134" s="47"/>
    </row>
    <row r="135" spans="1:23" ht="15" thickBot="1" x14ac:dyDescent="0.25">
      <c r="A135" s="75" t="s">
        <v>159</v>
      </c>
      <c r="B135" s="112" t="s">
        <v>156</v>
      </c>
      <c r="C135" s="53"/>
      <c r="D135" s="53"/>
      <c r="E135" s="79">
        <f>IFERROR(VLOOKUP(B135,[1]NUM9!$H$3:$L$146,2,FALSE),0)</f>
        <v>1</v>
      </c>
      <c r="F135" s="79">
        <f>IFERROR(VLOOKUP(B135,[1]NUM9!$H$3:$L$146,3,FALSE),0)</f>
        <v>0</v>
      </c>
      <c r="G135" s="79">
        <f>IFERROR(VLOOKUP(B135,[1]NUM9!$H$3:$L$146,4,FALSE),0)</f>
        <v>4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47">
        <f t="shared" si="78"/>
        <v>5</v>
      </c>
      <c r="R135" s="4">
        <f>IFERROR(VLOOKUP(B135,[2]DEN9!$H$3:$K$159,3,FALSE),0)</f>
        <v>17</v>
      </c>
      <c r="S135" s="48"/>
      <c r="T135" s="47"/>
      <c r="U135" s="93">
        <f t="shared" si="63"/>
        <v>0</v>
      </c>
      <c r="V135" s="49">
        <f t="shared" si="79"/>
        <v>0</v>
      </c>
      <c r="W135" s="47"/>
    </row>
    <row r="136" spans="1:23" ht="15" thickBot="1" x14ac:dyDescent="0.25">
      <c r="A136" s="75" t="s">
        <v>159</v>
      </c>
      <c r="B136" s="112" t="s">
        <v>157</v>
      </c>
      <c r="C136" s="53"/>
      <c r="D136" s="53"/>
      <c r="E136" s="79">
        <f>IFERROR(VLOOKUP(B136,[1]NUM9!$H$3:$L$146,2,FALSE),0)</f>
        <v>1</v>
      </c>
      <c r="F136" s="79">
        <f>IFERROR(VLOOKUP(B136,[1]NUM9!$H$3:$L$146,3,FALSE),0)</f>
        <v>0</v>
      </c>
      <c r="G136" s="79">
        <f>IFERROR(VLOOKUP(B136,[1]NUM9!$H$3:$L$146,4,FALSE),0)</f>
        <v>0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47">
        <f t="shared" si="78"/>
        <v>1</v>
      </c>
      <c r="R136" s="4">
        <f>IFERROR(VLOOKUP(B136,[2]DEN9!$H$3:$K$159,3,FALSE),0)</f>
        <v>1</v>
      </c>
      <c r="S136" s="48"/>
      <c r="T136" s="47"/>
      <c r="U136" s="93">
        <f t="shared" si="63"/>
        <v>0</v>
      </c>
      <c r="V136" s="49">
        <f t="shared" si="79"/>
        <v>0</v>
      </c>
      <c r="W136" s="47"/>
    </row>
    <row r="137" spans="1:23" ht="15" thickBot="1" x14ac:dyDescent="0.25">
      <c r="A137" s="75" t="s">
        <v>159</v>
      </c>
      <c r="B137" s="112" t="s">
        <v>158</v>
      </c>
      <c r="C137" s="53"/>
      <c r="D137" s="53"/>
      <c r="E137" s="79">
        <f>IFERROR(VLOOKUP(B137,[1]NUM9!$H$3:$L$146,2,FALSE),0)</f>
        <v>0</v>
      </c>
      <c r="F137" s="79">
        <f>IFERROR(VLOOKUP(B137,[1]NUM9!$H$3:$L$146,3,FALSE),0)</f>
        <v>0</v>
      </c>
      <c r="G137" s="79">
        <f>IFERROR(VLOOKUP(B137,[1]NUM9!$H$3:$L$146,4,FALSE),0)</f>
        <v>0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47">
        <f t="shared" si="78"/>
        <v>0</v>
      </c>
      <c r="R137" s="4">
        <f>IFERROR(VLOOKUP(B137,[2]DEN9!$H$3:$K$159,3,FALSE),0)</f>
        <v>5</v>
      </c>
      <c r="S137" s="48"/>
      <c r="T137" s="47"/>
      <c r="U137" s="93">
        <f t="shared" si="63"/>
        <v>0</v>
      </c>
      <c r="V137" s="49">
        <f t="shared" si="79"/>
        <v>0</v>
      </c>
      <c r="W137" s="47"/>
    </row>
    <row r="138" spans="1:23" s="54" customFormat="1" ht="15" thickBot="1" x14ac:dyDescent="0.25">
      <c r="A138" s="308" t="s">
        <v>181</v>
      </c>
      <c r="B138" s="309"/>
      <c r="C138" s="181">
        <f>+D138/Metas!O12</f>
        <v>0.24461642263266412</v>
      </c>
      <c r="D138" s="180">
        <f>+Q138/R138</f>
        <v>0.23037974683544304</v>
      </c>
      <c r="E138" s="46">
        <f>SUM(E125:E137)</f>
        <v>34</v>
      </c>
      <c r="F138" s="46">
        <f t="shared" ref="F138:H138" si="80">SUM(F125:F137)</f>
        <v>19</v>
      </c>
      <c r="G138" s="46">
        <f t="shared" si="80"/>
        <v>38</v>
      </c>
      <c r="H138" s="46">
        <f t="shared" si="80"/>
        <v>0</v>
      </c>
      <c r="I138" s="46">
        <f t="shared" ref="I138:J138" si="81">SUM(I125:I137)</f>
        <v>0</v>
      </c>
      <c r="J138" s="46">
        <f t="shared" si="81"/>
        <v>0</v>
      </c>
      <c r="K138" s="46">
        <f t="shared" ref="K138:L138" si="82">SUM(K125:K137)</f>
        <v>0</v>
      </c>
      <c r="L138" s="46">
        <f t="shared" si="82"/>
        <v>0</v>
      </c>
      <c r="M138" s="46">
        <f t="shared" ref="M138:N138" si="83">SUM(M125:M137)</f>
        <v>0</v>
      </c>
      <c r="N138" s="46">
        <f t="shared" si="83"/>
        <v>0</v>
      </c>
      <c r="O138" s="46">
        <f t="shared" ref="O138:P138" si="84">SUM(O125:O137)</f>
        <v>0</v>
      </c>
      <c r="P138" s="46">
        <f t="shared" si="84"/>
        <v>0</v>
      </c>
      <c r="Q138" s="67">
        <f t="shared" ref="Q138:V138" si="85">SUM(Q125:Q137)</f>
        <v>91</v>
      </c>
      <c r="R138" s="46">
        <f t="shared" si="85"/>
        <v>395</v>
      </c>
      <c r="S138" s="46">
        <f t="shared" si="85"/>
        <v>0</v>
      </c>
      <c r="T138" s="46">
        <f t="shared" si="85"/>
        <v>0</v>
      </c>
      <c r="U138" s="46">
        <f>SUM(U125:U137)</f>
        <v>0</v>
      </c>
      <c r="V138" s="46">
        <f t="shared" si="85"/>
        <v>0</v>
      </c>
      <c r="W138" s="46">
        <f t="shared" ref="W138" si="86">SUM(W125:W137)</f>
        <v>0</v>
      </c>
    </row>
    <row r="139" spans="1:23" ht="15" thickBot="1" x14ac:dyDescent="0.25">
      <c r="A139" s="75" t="s">
        <v>164</v>
      </c>
      <c r="B139" s="112" t="s">
        <v>160</v>
      </c>
      <c r="C139" s="53"/>
      <c r="D139" s="53"/>
      <c r="E139" s="79">
        <f>IFERROR(VLOOKUP(B139,[1]NUM9!$H$3:$L$146,2,FALSE),0)</f>
        <v>14</v>
      </c>
      <c r="F139" s="79">
        <f>IFERROR(VLOOKUP(B139,[1]NUM9!$H$3:$L$146,3,FALSE),0)</f>
        <v>8</v>
      </c>
      <c r="G139" s="79">
        <f>IFERROR(VLOOKUP(B139,[1]NUM9!$H$3:$L$146,4,FALSE),0)</f>
        <v>16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47">
        <f>SUM(E139:P139)</f>
        <v>38</v>
      </c>
      <c r="R139" s="4">
        <f>IFERROR(VLOOKUP(B139,[2]DEN9!$H$3:$K$159,3,FALSE),0)</f>
        <v>157</v>
      </c>
      <c r="S139" s="48"/>
      <c r="T139" s="47"/>
      <c r="U139" s="93">
        <f t="shared" si="63"/>
        <v>0</v>
      </c>
      <c r="V139" s="49">
        <f t="shared" ref="V139:V142" si="87">+T139</f>
        <v>0</v>
      </c>
      <c r="W139" s="47"/>
    </row>
    <row r="140" spans="1:23" ht="15" thickBot="1" x14ac:dyDescent="0.25">
      <c r="A140" s="75" t="s">
        <v>164</v>
      </c>
      <c r="B140" s="112" t="s">
        <v>161</v>
      </c>
      <c r="C140" s="53"/>
      <c r="D140" s="53"/>
      <c r="E140" s="79">
        <f>IFERROR(VLOOKUP(B140,[1]NUM9!$H$3:$L$146,2,FALSE),0)</f>
        <v>0</v>
      </c>
      <c r="F140" s="79">
        <f>IFERROR(VLOOKUP(B140,[1]NUM9!$H$3:$L$146,3,FALSE),0)</f>
        <v>0</v>
      </c>
      <c r="G140" s="79">
        <f>IFERROR(VLOOKUP(B140,[1]NUM9!$H$3:$L$146,4,FALSE),0)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47">
        <f>SUM(E140:P140)</f>
        <v>0</v>
      </c>
      <c r="R140" s="4">
        <f>IFERROR(VLOOKUP(B140,[2]DEN9!$H$3:$K$159,3,FALSE),0)</f>
        <v>2</v>
      </c>
      <c r="S140" s="48"/>
      <c r="T140" s="47"/>
      <c r="U140" s="93">
        <f t="shared" si="63"/>
        <v>0</v>
      </c>
      <c r="V140" s="49">
        <f t="shared" si="87"/>
        <v>0</v>
      </c>
      <c r="W140" s="47"/>
    </row>
    <row r="141" spans="1:23" ht="15" thickBot="1" x14ac:dyDescent="0.25">
      <c r="A141" s="75" t="s">
        <v>164</v>
      </c>
      <c r="B141" s="112" t="s">
        <v>162</v>
      </c>
      <c r="C141" s="53"/>
      <c r="D141" s="53"/>
      <c r="E141" s="79">
        <f>IFERROR(VLOOKUP(B141,[1]NUM9!$H$3:$L$146,2,FALSE),0)</f>
        <v>0</v>
      </c>
      <c r="F141" s="79">
        <f>IFERROR(VLOOKUP(B141,[1]NUM9!$H$3:$L$146,3,FALSE),0)</f>
        <v>0</v>
      </c>
      <c r="G141" s="79">
        <f>IFERROR(VLOOKUP(B141,[1]NUM9!$H$3:$L$146,4,FALSE),0)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47">
        <f>SUM(E141:P141)</f>
        <v>0</v>
      </c>
      <c r="R141" s="4">
        <f>IFERROR(VLOOKUP(B141,[2]DEN9!$H$3:$K$159,3,FALSE),0)</f>
        <v>0</v>
      </c>
      <c r="S141" s="48"/>
      <c r="T141" s="47"/>
      <c r="U141" s="93">
        <f t="shared" si="63"/>
        <v>0</v>
      </c>
      <c r="V141" s="49">
        <f t="shared" si="87"/>
        <v>0</v>
      </c>
      <c r="W141" s="47"/>
    </row>
    <row r="142" spans="1:23" ht="15" thickBot="1" x14ac:dyDescent="0.25">
      <c r="A142" s="75" t="s">
        <v>164</v>
      </c>
      <c r="B142" s="112" t="s">
        <v>163</v>
      </c>
      <c r="C142" s="53"/>
      <c r="D142" s="53"/>
      <c r="E142" s="79">
        <f>IFERROR(VLOOKUP(B142,[1]NUM9!$H$3:$L$146,2,FALSE),0)</f>
        <v>0</v>
      </c>
      <c r="F142" s="79">
        <f>IFERROR(VLOOKUP(B142,[1]NUM9!$H$3:$L$146,3,FALSE),0)</f>
        <v>0</v>
      </c>
      <c r="G142" s="79">
        <f>IFERROR(VLOOKUP(B142,[1]NUM9!$H$3:$L$146,4,FALSE),0)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47">
        <f>SUM(E142:P142)</f>
        <v>0</v>
      </c>
      <c r="R142" s="4">
        <f>IFERROR(VLOOKUP(B142,[2]DEN9!$H$3:$K$159,3,FALSE),0)</f>
        <v>3</v>
      </c>
      <c r="S142" s="48"/>
      <c r="T142" s="47"/>
      <c r="U142" s="93">
        <f t="shared" si="63"/>
        <v>0</v>
      </c>
      <c r="V142" s="49">
        <f t="shared" si="87"/>
        <v>0</v>
      </c>
      <c r="W142" s="47"/>
    </row>
    <row r="143" spans="1:23" s="54" customFormat="1" ht="15" thickBot="1" x14ac:dyDescent="0.25">
      <c r="A143" s="308" t="s">
        <v>182</v>
      </c>
      <c r="B143" s="309"/>
      <c r="C143" s="181">
        <f>+D143/Metas!O14</f>
        <v>0.24837770143431584</v>
      </c>
      <c r="D143" s="180">
        <f>+Q143/R143</f>
        <v>0.23456790123456789</v>
      </c>
      <c r="E143" s="46">
        <f>SUM(E139:E142)</f>
        <v>14</v>
      </c>
      <c r="F143" s="46">
        <f t="shared" ref="F143:H143" si="88">SUM(F139:F142)</f>
        <v>8</v>
      </c>
      <c r="G143" s="46">
        <f t="shared" si="88"/>
        <v>16</v>
      </c>
      <c r="H143" s="46">
        <f t="shared" si="88"/>
        <v>0</v>
      </c>
      <c r="I143" s="46">
        <f t="shared" ref="I143:J143" si="89">SUM(I139:I142)</f>
        <v>0</v>
      </c>
      <c r="J143" s="46">
        <f t="shared" si="89"/>
        <v>0</v>
      </c>
      <c r="K143" s="46">
        <f t="shared" ref="K143:L143" si="90">SUM(K139:K142)</f>
        <v>0</v>
      </c>
      <c r="L143" s="46">
        <f t="shared" si="90"/>
        <v>0</v>
      </c>
      <c r="M143" s="46">
        <f t="shared" ref="M143:N143" si="91">SUM(M139:M142)</f>
        <v>0</v>
      </c>
      <c r="N143" s="46">
        <f t="shared" si="91"/>
        <v>0</v>
      </c>
      <c r="O143" s="46">
        <f t="shared" ref="O143:P143" si="92">SUM(O139:O142)</f>
        <v>0</v>
      </c>
      <c r="P143" s="46">
        <f t="shared" si="92"/>
        <v>0</v>
      </c>
      <c r="Q143" s="67">
        <f t="shared" ref="Q143:V143" si="93">SUM(Q139:Q142)</f>
        <v>38</v>
      </c>
      <c r="R143" s="46">
        <f t="shared" si="93"/>
        <v>162</v>
      </c>
      <c r="S143" s="46">
        <f t="shared" si="93"/>
        <v>0</v>
      </c>
      <c r="T143" s="46">
        <f t="shared" si="93"/>
        <v>0</v>
      </c>
      <c r="U143" s="46">
        <f>SUM(U139:U142)</f>
        <v>0</v>
      </c>
      <c r="V143" s="46">
        <f t="shared" si="93"/>
        <v>0</v>
      </c>
      <c r="W143" s="46">
        <f t="shared" ref="W143" si="94">SUM(W139:W142)</f>
        <v>0</v>
      </c>
    </row>
    <row r="144" spans="1:23" ht="15" thickBot="1" x14ac:dyDescent="0.25">
      <c r="A144" s="75" t="s">
        <v>172</v>
      </c>
      <c r="B144" s="112" t="s">
        <v>165</v>
      </c>
      <c r="C144" s="53"/>
      <c r="D144" s="53"/>
      <c r="E144" s="79">
        <f>IFERROR(VLOOKUP(B144,[1]NUM9!$H$3:$L$146,2,FALSE),0)</f>
        <v>3</v>
      </c>
      <c r="F144" s="79">
        <f>IFERROR(VLOOKUP(B144,[1]NUM9!$H$3:$L$146,3,FALSE),0)</f>
        <v>0</v>
      </c>
      <c r="G144" s="79">
        <f>IFERROR(VLOOKUP(B144,[1]NUM9!$H$3:$L$146,4,FALSE),0)</f>
        <v>3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47">
        <f t="shared" ref="Q144:Q150" si="95">SUM(E144:P144)</f>
        <v>6</v>
      </c>
      <c r="R144" s="4">
        <f>IFERROR(VLOOKUP(B144,[2]DEN9!$H$3:$K$159,3,FALSE),0)</f>
        <v>17</v>
      </c>
      <c r="S144" s="48"/>
      <c r="T144" s="47"/>
      <c r="U144" s="93">
        <f t="shared" si="63"/>
        <v>0</v>
      </c>
      <c r="V144" s="49">
        <f t="shared" ref="V144:V150" si="96">+T144</f>
        <v>0</v>
      </c>
      <c r="W144" s="47"/>
    </row>
    <row r="145" spans="1:23" ht="15" thickBot="1" x14ac:dyDescent="0.25">
      <c r="A145" s="75" t="s">
        <v>172</v>
      </c>
      <c r="B145" s="112" t="s">
        <v>166</v>
      </c>
      <c r="C145" s="53"/>
      <c r="D145" s="53"/>
      <c r="E145" s="79">
        <f>IFERROR(VLOOKUP(B145,[1]NUM9!$H$3:$L$146,2,FALSE),0)</f>
        <v>0</v>
      </c>
      <c r="F145" s="79">
        <f>IFERROR(VLOOKUP(B145,[1]NUM9!$H$3:$L$146,3,FALSE),0)</f>
        <v>0</v>
      </c>
      <c r="G145" s="79">
        <f>IFERROR(VLOOKUP(B145,[1]NUM9!$H$3:$L$146,4,FALSE),0)</f>
        <v>0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47">
        <f t="shared" si="95"/>
        <v>0</v>
      </c>
      <c r="R145" s="4">
        <f>IFERROR(VLOOKUP(B145,[2]DEN9!$H$3:$K$159,3,FALSE),0)</f>
        <v>1</v>
      </c>
      <c r="S145" s="48"/>
      <c r="T145" s="47"/>
      <c r="U145" s="93">
        <f t="shared" si="63"/>
        <v>0</v>
      </c>
      <c r="V145" s="49">
        <f t="shared" si="96"/>
        <v>0</v>
      </c>
      <c r="W145" s="47"/>
    </row>
    <row r="146" spans="1:23" ht="15" thickBot="1" x14ac:dyDescent="0.25">
      <c r="A146" s="75" t="s">
        <v>172</v>
      </c>
      <c r="B146" s="112" t="s">
        <v>167</v>
      </c>
      <c r="C146" s="53"/>
      <c r="D146" s="53"/>
      <c r="E146" s="79">
        <f>IFERROR(VLOOKUP(B146,[1]NUM9!$H$3:$L$146,2,FALSE),0)</f>
        <v>0</v>
      </c>
      <c r="F146" s="79">
        <f>IFERROR(VLOOKUP(B146,[1]NUM9!$H$3:$L$146,3,FALSE),0)</f>
        <v>0</v>
      </c>
      <c r="G146" s="79">
        <f>IFERROR(VLOOKUP(B146,[1]NUM9!$H$3:$L$146,4,FALSE),0)</f>
        <v>0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47">
        <f t="shared" si="95"/>
        <v>0</v>
      </c>
      <c r="R146" s="4">
        <f>IFERROR(VLOOKUP(B146,[2]DEN9!$H$3:$K$159,3,FALSE),0)</f>
        <v>0</v>
      </c>
      <c r="S146" s="48"/>
      <c r="T146" s="47"/>
      <c r="U146" s="93">
        <f t="shared" si="63"/>
        <v>0</v>
      </c>
      <c r="V146" s="49">
        <f t="shared" si="96"/>
        <v>0</v>
      </c>
      <c r="W146" s="47"/>
    </row>
    <row r="147" spans="1:23" ht="15" thickBot="1" x14ac:dyDescent="0.25">
      <c r="A147" s="75" t="s">
        <v>172</v>
      </c>
      <c r="B147" s="112" t="s">
        <v>168</v>
      </c>
      <c r="C147" s="53"/>
      <c r="D147" s="53"/>
      <c r="E147" s="79">
        <f>IFERROR(VLOOKUP(B147,[1]NUM9!$H$3:$L$146,2,FALSE),0)</f>
        <v>0</v>
      </c>
      <c r="F147" s="79">
        <f>IFERROR(VLOOKUP(B147,[1]NUM9!$H$3:$L$146,3,FALSE),0)</f>
        <v>0</v>
      </c>
      <c r="G147" s="79">
        <f>IFERROR(VLOOKUP(B147,[1]NUM9!$H$3:$L$146,4,FALSE),0)</f>
        <v>0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47">
        <f t="shared" si="95"/>
        <v>0</v>
      </c>
      <c r="R147" s="4">
        <f>IFERROR(VLOOKUP(B147,[2]DEN9!$H$3:$K$159,3,FALSE),0)</f>
        <v>3</v>
      </c>
      <c r="S147" s="48"/>
      <c r="T147" s="47"/>
      <c r="U147" s="93">
        <f t="shared" si="63"/>
        <v>0</v>
      </c>
      <c r="V147" s="49">
        <f t="shared" si="96"/>
        <v>0</v>
      </c>
      <c r="W147" s="47"/>
    </row>
    <row r="148" spans="1:23" ht="15" thickBot="1" x14ac:dyDescent="0.25">
      <c r="A148" s="75" t="s">
        <v>172</v>
      </c>
      <c r="B148" s="112" t="s">
        <v>169</v>
      </c>
      <c r="C148" s="53"/>
      <c r="D148" s="53"/>
      <c r="E148" s="79">
        <f>IFERROR(VLOOKUP(B148,[1]NUM9!$H$3:$L$146,2,FALSE),0)</f>
        <v>0</v>
      </c>
      <c r="F148" s="79">
        <f>IFERROR(VLOOKUP(B148,[1]NUM9!$H$3:$L$146,3,FALSE),0)</f>
        <v>1</v>
      </c>
      <c r="G148" s="79">
        <f>IFERROR(VLOOKUP(B148,[1]NUM9!$H$3:$L$146,4,FALSE),0)</f>
        <v>0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47">
        <f t="shared" si="95"/>
        <v>1</v>
      </c>
      <c r="R148" s="4">
        <f>IFERROR(VLOOKUP(B148,[2]DEN9!$H$3:$K$159,3,FALSE),0)</f>
        <v>5</v>
      </c>
      <c r="S148" s="48"/>
      <c r="T148" s="47"/>
      <c r="U148" s="93">
        <f t="shared" si="63"/>
        <v>0</v>
      </c>
      <c r="V148" s="49">
        <f t="shared" si="96"/>
        <v>0</v>
      </c>
      <c r="W148" s="47"/>
    </row>
    <row r="149" spans="1:23" ht="15" thickBot="1" x14ac:dyDescent="0.25">
      <c r="A149" s="75" t="s">
        <v>172</v>
      </c>
      <c r="B149" s="112" t="s">
        <v>170</v>
      </c>
      <c r="C149" s="53"/>
      <c r="D149" s="53"/>
      <c r="E149" s="79">
        <f>IFERROR(VLOOKUP(B149,[1]NUM9!$H$3:$L$146,2,FALSE),0)</f>
        <v>0</v>
      </c>
      <c r="F149" s="79">
        <f>IFERROR(VLOOKUP(B149,[1]NUM9!$H$3:$L$146,3,FALSE),0)</f>
        <v>0</v>
      </c>
      <c r="G149" s="79">
        <f>IFERROR(VLOOKUP(B149,[1]NUM9!$H$3:$L$146,4,FALSE),0)</f>
        <v>1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47">
        <f t="shared" si="95"/>
        <v>1</v>
      </c>
      <c r="R149" s="4">
        <f>IFERROR(VLOOKUP(B149,[2]DEN9!$H$3:$K$159,3,FALSE),0)</f>
        <v>6</v>
      </c>
      <c r="S149" s="48"/>
      <c r="T149" s="47"/>
      <c r="U149" s="93">
        <f t="shared" si="63"/>
        <v>0</v>
      </c>
      <c r="V149" s="49">
        <f t="shared" si="96"/>
        <v>0</v>
      </c>
      <c r="W149" s="47"/>
    </row>
    <row r="150" spans="1:23" ht="15" thickBot="1" x14ac:dyDescent="0.25">
      <c r="A150" s="75" t="s">
        <v>172</v>
      </c>
      <c r="B150" s="112" t="s">
        <v>171</v>
      </c>
      <c r="C150" s="53"/>
      <c r="D150" s="53"/>
      <c r="E150" s="79">
        <f>IFERROR(VLOOKUP(B150,[1]NUM9!$H$3:$L$146,2,FALSE),0)</f>
        <v>0</v>
      </c>
      <c r="F150" s="79">
        <f>IFERROR(VLOOKUP(B150,[1]NUM9!$H$3:$L$146,3,FALSE),0)</f>
        <v>0</v>
      </c>
      <c r="G150" s="79">
        <f>IFERROR(VLOOKUP(B150,[1]NUM9!$H$3:$L$146,4,FALSE),0)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47">
        <f t="shared" si="95"/>
        <v>0</v>
      </c>
      <c r="R150" s="4">
        <f>IFERROR(VLOOKUP(B150,[2]DEN9!$H$3:$K$159,3,FALSE),0)</f>
        <v>3</v>
      </c>
      <c r="S150" s="48"/>
      <c r="T150" s="47"/>
      <c r="U150" s="93">
        <f t="shared" si="63"/>
        <v>0</v>
      </c>
      <c r="V150" s="49">
        <f t="shared" si="96"/>
        <v>0</v>
      </c>
      <c r="W150" s="47"/>
    </row>
    <row r="151" spans="1:23" s="54" customFormat="1" ht="15" thickBot="1" x14ac:dyDescent="0.25">
      <c r="A151" s="308" t="s">
        <v>183</v>
      </c>
      <c r="B151" s="309"/>
      <c r="C151" s="181">
        <f>+D151/Metas!O15</f>
        <v>0.24241322364134965</v>
      </c>
      <c r="D151" s="180">
        <f>+Q151/R151</f>
        <v>0.22857142857142856</v>
      </c>
      <c r="E151" s="46">
        <f>SUM(E144:E150)</f>
        <v>3</v>
      </c>
      <c r="F151" s="46">
        <f t="shared" ref="F151:H151" si="97">SUM(F144:F150)</f>
        <v>1</v>
      </c>
      <c r="G151" s="46">
        <f t="shared" si="97"/>
        <v>4</v>
      </c>
      <c r="H151" s="46">
        <f t="shared" si="97"/>
        <v>0</v>
      </c>
      <c r="I151" s="46">
        <f t="shared" ref="I151:J151" si="98">SUM(I144:I150)</f>
        <v>0</v>
      </c>
      <c r="J151" s="46">
        <f t="shared" si="98"/>
        <v>0</v>
      </c>
      <c r="K151" s="46">
        <f t="shared" ref="K151:L151" si="99">SUM(K144:K150)</f>
        <v>0</v>
      </c>
      <c r="L151" s="46">
        <f t="shared" si="99"/>
        <v>0</v>
      </c>
      <c r="M151" s="46">
        <f t="shared" ref="M151:N151" si="100">SUM(M144:M150)</f>
        <v>0</v>
      </c>
      <c r="N151" s="46">
        <f t="shared" si="100"/>
        <v>0</v>
      </c>
      <c r="O151" s="46">
        <f t="shared" ref="O151:P151" si="101">SUM(O144:O150)</f>
        <v>0</v>
      </c>
      <c r="P151" s="46">
        <f t="shared" si="101"/>
        <v>0</v>
      </c>
      <c r="Q151" s="67">
        <f t="shared" ref="Q151:V151" si="102">SUM(Q144:Q150)</f>
        <v>8</v>
      </c>
      <c r="R151" s="46">
        <f t="shared" si="102"/>
        <v>35</v>
      </c>
      <c r="S151" s="46">
        <f t="shared" si="102"/>
        <v>0</v>
      </c>
      <c r="T151" s="46">
        <f t="shared" si="102"/>
        <v>0</v>
      </c>
      <c r="U151" s="46">
        <f t="shared" si="102"/>
        <v>0</v>
      </c>
      <c r="V151" s="46">
        <f t="shared" si="102"/>
        <v>0</v>
      </c>
      <c r="W151" s="46">
        <f t="shared" ref="W151" si="103">SUM(W144:W150)</f>
        <v>0</v>
      </c>
    </row>
    <row r="152" spans="1:23" ht="15" x14ac:dyDescent="0.25">
      <c r="B152" s="80" t="s">
        <v>188</v>
      </c>
      <c r="C152" s="192"/>
      <c r="D152" s="70"/>
      <c r="E152" s="64">
        <f t="shared" ref="E152:V152" si="104">+E26+E38+E49+E64+E75+E81+E92+E111+E124+E138+E143+E151</f>
        <v>659</v>
      </c>
      <c r="F152" s="64">
        <f t="shared" si="104"/>
        <v>457</v>
      </c>
      <c r="G152" s="64">
        <f t="shared" si="104"/>
        <v>659</v>
      </c>
      <c r="H152" s="64">
        <f t="shared" si="104"/>
        <v>0</v>
      </c>
      <c r="I152" s="64">
        <f t="shared" ref="I152:J152" si="105">+I26+I38+I49+I64+I75+I81+I92+I111+I124+I138+I143+I151</f>
        <v>0</v>
      </c>
      <c r="J152" s="64">
        <f t="shared" si="105"/>
        <v>0</v>
      </c>
      <c r="K152" s="64">
        <f t="shared" ref="K152:L152" si="106">+K26+K38+K49+K64+K75+K81+K92+K111+K124+K138+K143+K151</f>
        <v>0</v>
      </c>
      <c r="L152" s="64">
        <f t="shared" si="106"/>
        <v>0</v>
      </c>
      <c r="M152" s="64">
        <f t="shared" ref="M152:N152" si="107">+M26+M38+M49+M64+M75+M81+M92+M111+M124+M138+M143+M151</f>
        <v>0</v>
      </c>
      <c r="N152" s="64">
        <f t="shared" si="107"/>
        <v>0</v>
      </c>
      <c r="O152" s="64">
        <f t="shared" ref="O152:P152" si="108">+O26+O38+O49+O64+O75+O81+O92+O111+O124+O138+O143+O151</f>
        <v>0</v>
      </c>
      <c r="P152" s="64">
        <f t="shared" si="108"/>
        <v>0</v>
      </c>
      <c r="Q152" s="64">
        <f>+Q26+Q38+Q49+Q64+Q75+Q81+Q92+Q111+Q124+Q138+Q143+Q151</f>
        <v>1775</v>
      </c>
      <c r="R152" s="64">
        <f t="shared" si="104"/>
        <v>6880</v>
      </c>
      <c r="S152" s="64">
        <f>+S26+S38+S49+S64+S75+S81+S92+S111+S124+S138+S143+S151</f>
        <v>0</v>
      </c>
      <c r="T152" s="64">
        <f>+T26+T38+T49+T64+T75+T81+T92+T111+T124+T138+T143+T151</f>
        <v>0</v>
      </c>
      <c r="U152" s="66">
        <f t="shared" si="104"/>
        <v>0</v>
      </c>
      <c r="V152" s="64">
        <f t="shared" si="104"/>
        <v>0</v>
      </c>
      <c r="W152" s="64">
        <f>+W26+W38+W49+W64+W75+W81+W92+W111+W124+W138+W143+W151</f>
        <v>0</v>
      </c>
    </row>
    <row r="153" spans="1:23" x14ac:dyDescent="0.2">
      <c r="C153" s="189"/>
      <c r="D153" s="71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51:B151"/>
    <mergeCell ref="A49:B49"/>
    <mergeCell ref="A64:B64"/>
    <mergeCell ref="A75:B75"/>
    <mergeCell ref="A81:B81"/>
    <mergeCell ref="A1:A10"/>
    <mergeCell ref="A138:B138"/>
    <mergeCell ref="A124:B124"/>
    <mergeCell ref="A143:B143"/>
    <mergeCell ref="A111:B111"/>
    <mergeCell ref="A92:B92"/>
    <mergeCell ref="A26:B26"/>
    <mergeCell ref="A38:B3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5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28515625" style="54" bestFit="1" customWidth="1"/>
    <col min="4" max="4" width="14.140625" style="52" customWidth="1"/>
    <col min="5" max="5" width="8.42578125" style="62" bestFit="1" customWidth="1"/>
    <col min="6" max="6" width="9.85546875" style="62" bestFit="1" customWidth="1"/>
    <col min="7" max="8" width="9.7109375" style="52" bestFit="1" customWidth="1"/>
    <col min="9" max="13" width="9.7109375" style="52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31" t="s">
        <v>292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3"/>
    </row>
    <row r="2" spans="1:19" s="226" customFormat="1" ht="15" customHeight="1" thickTop="1" x14ac:dyDescent="0.2">
      <c r="A2" s="311"/>
      <c r="B2" s="313"/>
      <c r="C2" s="286"/>
      <c r="D2" s="329"/>
      <c r="E2" s="365" t="s">
        <v>2</v>
      </c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34" t="s">
        <v>3</v>
      </c>
      <c r="S2" s="335"/>
    </row>
    <row r="3" spans="1:19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34"/>
      <c r="S3" s="335"/>
    </row>
    <row r="4" spans="1:19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34"/>
      <c r="S4" s="335"/>
    </row>
    <row r="5" spans="1:19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34"/>
      <c r="S5" s="335"/>
    </row>
    <row r="6" spans="1:19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34"/>
      <c r="S6" s="335"/>
    </row>
    <row r="7" spans="1:19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34"/>
      <c r="S7" s="335"/>
    </row>
    <row r="8" spans="1:19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34"/>
      <c r="S8" s="335"/>
    </row>
    <row r="9" spans="1:19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36"/>
      <c r="S9" s="337"/>
    </row>
    <row r="10" spans="1:19" s="226" customFormat="1" ht="57.75" customHeight="1" thickTop="1" thickBot="1" x14ac:dyDescent="0.25">
      <c r="A10" s="312"/>
      <c r="B10" s="287"/>
      <c r="C10" s="286"/>
      <c r="D10" s="330"/>
      <c r="E10" s="357" t="s">
        <v>257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38" t="s">
        <v>258</v>
      </c>
      <c r="S10" s="339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8" t="s">
        <v>14</v>
      </c>
      <c r="P11" s="228" t="s">
        <v>15</v>
      </c>
      <c r="Q11" s="237" t="s">
        <v>16</v>
      </c>
      <c r="R11" s="340"/>
      <c r="S11" s="341"/>
    </row>
    <row r="12" spans="1:19" ht="15" thickBot="1" x14ac:dyDescent="0.25">
      <c r="A12" s="75" t="s">
        <v>51</v>
      </c>
      <c r="B12" s="112" t="s">
        <v>38</v>
      </c>
      <c r="C12" s="53"/>
      <c r="D12" s="53"/>
      <c r="E12" s="79">
        <f>IFERROR(VLOOKUP(B12,[1]NUM10!$H$3:$L$48,2,FALSE),0)</f>
        <v>2</v>
      </c>
      <c r="F12" s="79">
        <f>IFERROR(VLOOKUP(B12,[1]NUM10!$H$3:$L$48,3,FALSE),0)</f>
        <v>0</v>
      </c>
      <c r="G12" s="79">
        <f>IFERROR(VLOOKUP(B12,[1]NUM10!$H$3:$L$48,4,FALSE),0)</f>
        <v>2</v>
      </c>
      <c r="H12" s="79"/>
      <c r="I12" s="79"/>
      <c r="J12" s="79"/>
      <c r="K12" s="79"/>
      <c r="L12" s="79"/>
      <c r="M12" s="79"/>
      <c r="N12" s="79"/>
      <c r="O12" s="79"/>
      <c r="P12" s="79"/>
      <c r="Q12" s="12">
        <f>SUM(E12:P12)</f>
        <v>4</v>
      </c>
    </row>
    <row r="13" spans="1:19" ht="15" thickBot="1" x14ac:dyDescent="0.25">
      <c r="A13" s="75" t="s">
        <v>51</v>
      </c>
      <c r="B13" s="112" t="s">
        <v>39</v>
      </c>
      <c r="C13" s="53"/>
      <c r="D13" s="53"/>
      <c r="E13" s="79">
        <f>IFERROR(VLOOKUP(B13,[1]NUM10!$H$3:$L$48,2,FALSE),0)</f>
        <v>5</v>
      </c>
      <c r="F13" s="79">
        <f>IFERROR(VLOOKUP(B13,[1]NUM10!$H$3:$L$48,3,FALSE),0)</f>
        <v>0</v>
      </c>
      <c r="G13" s="79">
        <f>IFERROR(VLOOKUP(B13,[1]NUM10!$H$3:$L$48,4,FALSE),0)</f>
        <v>17</v>
      </c>
      <c r="H13" s="79"/>
      <c r="I13" s="79"/>
      <c r="J13" s="79"/>
      <c r="K13" s="79"/>
      <c r="L13" s="79"/>
      <c r="M13" s="79"/>
      <c r="N13" s="79"/>
      <c r="O13" s="79"/>
      <c r="P13" s="79"/>
      <c r="Q13" s="12">
        <f t="shared" ref="Q13:Q24" si="0">SUM(E13:P13)</f>
        <v>22</v>
      </c>
    </row>
    <row r="14" spans="1:19" ht="15" thickBot="1" x14ac:dyDescent="0.25">
      <c r="A14" s="75" t="s">
        <v>51</v>
      </c>
      <c r="B14" s="112" t="s">
        <v>40</v>
      </c>
      <c r="C14" s="53"/>
      <c r="D14" s="53"/>
      <c r="E14" s="79">
        <f>IFERROR(VLOOKUP(B14,[1]NUM10!$H$3:$L$48,2,FALSE),0)</f>
        <v>0</v>
      </c>
      <c r="F14" s="79">
        <f>IFERROR(VLOOKUP(B14,[1]NUM10!$H$3:$L$48,3,FALSE),0)</f>
        <v>0</v>
      </c>
      <c r="G14" s="79">
        <f>IFERROR(VLOOKUP(B14,[1]NUM10!$H$3:$L$48,4,FALSE),0)</f>
        <v>0</v>
      </c>
      <c r="H14" s="79"/>
      <c r="I14" s="79"/>
      <c r="J14" s="79"/>
      <c r="K14" s="79"/>
      <c r="L14" s="79"/>
      <c r="M14" s="79"/>
      <c r="N14" s="79"/>
      <c r="O14" s="79"/>
      <c r="P14" s="79"/>
      <c r="Q14" s="12">
        <f t="shared" si="0"/>
        <v>0</v>
      </c>
    </row>
    <row r="15" spans="1:19" ht="15" thickBot="1" x14ac:dyDescent="0.25">
      <c r="A15" s="75" t="s">
        <v>51</v>
      </c>
      <c r="B15" s="112" t="s">
        <v>41</v>
      </c>
      <c r="C15" s="53"/>
      <c r="D15" s="53"/>
      <c r="E15" s="79">
        <f>IFERROR(VLOOKUP(B15,[1]NUM10!$H$3:$L$48,2,FALSE),0)</f>
        <v>0</v>
      </c>
      <c r="F15" s="79">
        <f>IFERROR(VLOOKUP(B15,[1]NUM10!$H$3:$L$48,3,FALSE),0)</f>
        <v>1</v>
      </c>
      <c r="G15" s="79">
        <f>IFERROR(VLOOKUP(B15,[1]NUM10!$H$3:$L$48,4,FALSE),0)</f>
        <v>95</v>
      </c>
      <c r="H15" s="79"/>
      <c r="I15" s="79"/>
      <c r="J15" s="79"/>
      <c r="K15" s="79"/>
      <c r="L15" s="79"/>
      <c r="M15" s="79"/>
      <c r="N15" s="79"/>
      <c r="O15" s="79"/>
      <c r="P15" s="79"/>
      <c r="Q15" s="12">
        <f t="shared" si="0"/>
        <v>96</v>
      </c>
    </row>
    <row r="16" spans="1:19" ht="15" thickBot="1" x14ac:dyDescent="0.25">
      <c r="A16" s="75" t="s">
        <v>51</v>
      </c>
      <c r="B16" s="112" t="s">
        <v>42</v>
      </c>
      <c r="C16" s="55"/>
      <c r="D16" s="53"/>
      <c r="E16" s="79">
        <f>IFERROR(VLOOKUP(B16,[1]NUM10!$H$3:$L$48,2,FALSE),0)</f>
        <v>0</v>
      </c>
      <c r="F16" s="79">
        <f>IFERROR(VLOOKUP(B16,[1]NUM10!$H$3:$L$48,3,FALSE),0)</f>
        <v>0</v>
      </c>
      <c r="G16" s="79">
        <f>IFERROR(VLOOKUP(B16,[1]NUM10!$H$3:$L$48,4,FALSE),0)</f>
        <v>23</v>
      </c>
      <c r="H16" s="79"/>
      <c r="I16" s="79"/>
      <c r="J16" s="79"/>
      <c r="K16" s="79"/>
      <c r="L16" s="79"/>
      <c r="M16" s="79"/>
      <c r="N16" s="79"/>
      <c r="O16" s="79"/>
      <c r="P16" s="79"/>
      <c r="Q16" s="12">
        <f t="shared" si="0"/>
        <v>23</v>
      </c>
    </row>
    <row r="17" spans="1:19" ht="15" thickBot="1" x14ac:dyDescent="0.25">
      <c r="A17" s="75" t="s">
        <v>51</v>
      </c>
      <c r="B17" s="112" t="s">
        <v>43</v>
      </c>
      <c r="C17" s="53"/>
      <c r="D17" s="53"/>
      <c r="E17" s="79">
        <f>IFERROR(VLOOKUP(B17,[1]NUM10!$H$3:$L$48,2,FALSE),0)</f>
        <v>9</v>
      </c>
      <c r="F17" s="79">
        <f>IFERROR(VLOOKUP(B17,[1]NUM10!$H$3:$L$48,3,FALSE),0)</f>
        <v>5</v>
      </c>
      <c r="G17" s="79">
        <f>IFERROR(VLOOKUP(B17,[1]NUM10!$H$3:$L$48,4,FALSE),0)</f>
        <v>8</v>
      </c>
      <c r="H17" s="79"/>
      <c r="I17" s="79"/>
      <c r="J17" s="79"/>
      <c r="K17" s="79"/>
      <c r="L17" s="79"/>
      <c r="M17" s="79"/>
      <c r="N17" s="79"/>
      <c r="O17" s="79"/>
      <c r="P17" s="79"/>
      <c r="Q17" s="12">
        <f t="shared" si="0"/>
        <v>22</v>
      </c>
    </row>
    <row r="18" spans="1:19" ht="15" thickBot="1" x14ac:dyDescent="0.25">
      <c r="A18" s="75" t="s">
        <v>51</v>
      </c>
      <c r="B18" s="112" t="s">
        <v>44</v>
      </c>
      <c r="C18" s="53"/>
      <c r="D18" s="53"/>
      <c r="E18" s="79">
        <f>IFERROR(VLOOKUP(B18,[1]NUM10!$H$3:$L$48,2,FALSE),0)</f>
        <v>2</v>
      </c>
      <c r="F18" s="79">
        <f>IFERROR(VLOOKUP(B18,[1]NUM10!$H$3:$L$48,3,FALSE),0)</f>
        <v>4</v>
      </c>
      <c r="G18" s="79">
        <f>IFERROR(VLOOKUP(B18,[1]NUM10!$H$3:$L$48,4,FALSE),0)</f>
        <v>2</v>
      </c>
      <c r="H18" s="79"/>
      <c r="I18" s="79"/>
      <c r="J18" s="79"/>
      <c r="K18" s="79"/>
      <c r="L18" s="79"/>
      <c r="M18" s="79"/>
      <c r="N18" s="79"/>
      <c r="O18" s="79"/>
      <c r="P18" s="79"/>
      <c r="Q18" s="12">
        <f t="shared" si="0"/>
        <v>8</v>
      </c>
    </row>
    <row r="19" spans="1:19" ht="15" thickBot="1" x14ac:dyDescent="0.25">
      <c r="A19" s="75" t="s">
        <v>51</v>
      </c>
      <c r="B19" s="112" t="s">
        <v>45</v>
      </c>
      <c r="C19" s="53"/>
      <c r="D19" s="53"/>
      <c r="E19" s="79">
        <f>IFERROR(VLOOKUP(B19,[1]NUM10!$H$3:$L$48,2,FALSE),0)</f>
        <v>0</v>
      </c>
      <c r="F19" s="79">
        <f>IFERROR(VLOOKUP(B19,[1]NUM10!$H$3:$L$48,3,FALSE),0)</f>
        <v>0</v>
      </c>
      <c r="G19" s="79">
        <f>IFERROR(VLOOKUP(B19,[1]NUM10!$H$3:$L$48,4,FALSE),0)</f>
        <v>0</v>
      </c>
      <c r="H19" s="79"/>
      <c r="I19" s="79"/>
      <c r="J19" s="79"/>
      <c r="K19" s="79"/>
      <c r="L19" s="79"/>
      <c r="M19" s="79"/>
      <c r="N19" s="79"/>
      <c r="O19" s="79"/>
      <c r="P19" s="79"/>
      <c r="Q19" s="12">
        <f t="shared" si="0"/>
        <v>0</v>
      </c>
    </row>
    <row r="20" spans="1:19" ht="15" thickBot="1" x14ac:dyDescent="0.25">
      <c r="A20" s="75" t="s">
        <v>51</v>
      </c>
      <c r="B20" s="112" t="s">
        <v>46</v>
      </c>
      <c r="C20" s="53"/>
      <c r="D20" s="53"/>
      <c r="E20" s="79">
        <f>IFERROR(VLOOKUP(B20,[1]NUM10!$H$3:$L$48,2,FALSE),0)</f>
        <v>0</v>
      </c>
      <c r="F20" s="79">
        <f>IFERROR(VLOOKUP(B20,[1]NUM10!$H$3:$L$48,3,FALSE),0)</f>
        <v>0</v>
      </c>
      <c r="G20" s="79">
        <f>IFERROR(VLOOKUP(B20,[1]NUM10!$H$3:$L$48,4,FALSE),0)</f>
        <v>0</v>
      </c>
      <c r="H20" s="79"/>
      <c r="I20" s="79"/>
      <c r="J20" s="79"/>
      <c r="K20" s="79"/>
      <c r="L20" s="79"/>
      <c r="M20" s="79"/>
      <c r="N20" s="79"/>
      <c r="O20" s="79"/>
      <c r="P20" s="79"/>
      <c r="Q20" s="12">
        <f t="shared" si="0"/>
        <v>0</v>
      </c>
    </row>
    <row r="21" spans="1:19" ht="15" thickBot="1" x14ac:dyDescent="0.25">
      <c r="A21" s="75" t="s">
        <v>51</v>
      </c>
      <c r="B21" s="112" t="s">
        <v>47</v>
      </c>
      <c r="C21" s="56"/>
      <c r="D21" s="53"/>
      <c r="E21" s="79">
        <f>IFERROR(VLOOKUP(B21,[1]NUM10!$H$3:$L$48,2,FALSE),0)</f>
        <v>0</v>
      </c>
      <c r="F21" s="79">
        <f>IFERROR(VLOOKUP(B21,[1]NUM10!$H$3:$L$48,3,FALSE),0)</f>
        <v>0</v>
      </c>
      <c r="G21" s="79">
        <f>IFERROR(VLOOKUP(B21,[1]NUM10!$H$3:$L$48,4,FALSE),0)</f>
        <v>0</v>
      </c>
      <c r="H21" s="79"/>
      <c r="I21" s="79"/>
      <c r="J21" s="79"/>
      <c r="K21" s="79"/>
      <c r="L21" s="79"/>
      <c r="M21" s="79"/>
      <c r="N21" s="79"/>
      <c r="O21" s="79"/>
      <c r="P21" s="79"/>
      <c r="Q21" s="12">
        <f t="shared" si="0"/>
        <v>0</v>
      </c>
    </row>
    <row r="22" spans="1:19" ht="15" thickBot="1" x14ac:dyDescent="0.25">
      <c r="A22" s="75" t="s">
        <v>51</v>
      </c>
      <c r="B22" s="112" t="s">
        <v>48</v>
      </c>
      <c r="C22" s="53"/>
      <c r="D22" s="53"/>
      <c r="E22" s="79">
        <f>IFERROR(VLOOKUP(B22,[1]NUM10!$H$3:$L$48,2,FALSE),0)</f>
        <v>4</v>
      </c>
      <c r="F22" s="79">
        <f>IFERROR(VLOOKUP(B22,[1]NUM10!$H$3:$L$48,3,FALSE),0)</f>
        <v>1</v>
      </c>
      <c r="G22" s="79">
        <f>IFERROR(VLOOKUP(B22,[1]NUM10!$H$3:$L$48,4,FALSE),0)</f>
        <v>1</v>
      </c>
      <c r="H22" s="79"/>
      <c r="I22" s="79"/>
      <c r="J22" s="79"/>
      <c r="K22" s="79"/>
      <c r="L22" s="79"/>
      <c r="M22" s="79"/>
      <c r="N22" s="79"/>
      <c r="O22" s="79"/>
      <c r="P22" s="79"/>
      <c r="Q22" s="12">
        <f t="shared" si="0"/>
        <v>6</v>
      </c>
    </row>
    <row r="23" spans="1:19" ht="15" thickBot="1" x14ac:dyDescent="0.25">
      <c r="A23" s="75" t="s">
        <v>51</v>
      </c>
      <c r="B23" s="112" t="s">
        <v>49</v>
      </c>
      <c r="C23" s="53"/>
      <c r="D23" s="53"/>
      <c r="E23" s="79">
        <f>IFERROR(VLOOKUP(B23,[1]NUM10!$H$3:$L$48,2,FALSE),0)</f>
        <v>0</v>
      </c>
      <c r="F23" s="79">
        <f>IFERROR(VLOOKUP(B23,[1]NUM10!$H$3:$L$48,3,FALSE),0)</f>
        <v>5</v>
      </c>
      <c r="G23" s="79">
        <f>IFERROR(VLOOKUP(B23,[1]NUM10!$H$3:$L$48,4,FALSE),0)</f>
        <v>1</v>
      </c>
      <c r="H23" s="79"/>
      <c r="I23" s="79"/>
      <c r="J23" s="79"/>
      <c r="K23" s="79"/>
      <c r="L23" s="79"/>
      <c r="M23" s="79"/>
      <c r="N23" s="79"/>
      <c r="O23" s="79"/>
      <c r="P23" s="79"/>
      <c r="Q23" s="12">
        <f>SUM(E23:P23)</f>
        <v>6</v>
      </c>
    </row>
    <row r="24" spans="1:19" ht="15" thickBot="1" x14ac:dyDescent="0.25">
      <c r="A24" s="75" t="s">
        <v>51</v>
      </c>
      <c r="B24" s="112" t="s">
        <v>50</v>
      </c>
      <c r="C24" s="53"/>
      <c r="D24" s="53"/>
      <c r="E24" s="79">
        <f>IFERROR(VLOOKUP(B24,[1]NUM10!$H$3:$L$48,2,FALSE),0)</f>
        <v>0</v>
      </c>
      <c r="F24" s="79">
        <f>IFERROR(VLOOKUP(B24,[1]NUM10!$H$3:$L$48,3,FALSE),0)</f>
        <v>0</v>
      </c>
      <c r="G24" s="79">
        <f>IFERROR(VLOOKUP(B24,[1]NUM10!$H$3:$L$48,4,FALSE),0)</f>
        <v>1</v>
      </c>
      <c r="H24" s="79"/>
      <c r="I24" s="79"/>
      <c r="J24" s="79"/>
      <c r="K24" s="79"/>
      <c r="L24" s="79"/>
      <c r="M24" s="79"/>
      <c r="N24" s="79"/>
      <c r="O24" s="79"/>
      <c r="P24" s="79"/>
      <c r="Q24" s="12">
        <f t="shared" si="0"/>
        <v>1</v>
      </c>
    </row>
    <row r="25" spans="1:19" ht="15" thickBot="1" x14ac:dyDescent="0.25">
      <c r="A25" s="72" t="s">
        <v>51</v>
      </c>
      <c r="B25" s="112" t="s">
        <v>389</v>
      </c>
      <c r="C25" s="53"/>
      <c r="D25" s="53"/>
      <c r="E25" s="79">
        <f>IFERROR(VLOOKUP(B25,[1]NUM10!$H$3:$L$48,2,FALSE),0)</f>
        <v>0</v>
      </c>
      <c r="F25" s="79">
        <f>IFERROR(VLOOKUP(B25,[1]NUM10!$H$3:$L$48,3,FALSE),0)</f>
        <v>0</v>
      </c>
      <c r="G25" s="79">
        <f>IFERROR(VLOOKUP(B25,[1]NUM10!$H$3:$L$48,4,FALSE),0)</f>
        <v>1</v>
      </c>
      <c r="H25" s="79"/>
      <c r="I25" s="79"/>
      <c r="J25" s="79"/>
      <c r="K25" s="79"/>
      <c r="L25" s="79"/>
      <c r="M25" s="79"/>
      <c r="N25" s="79"/>
      <c r="O25" s="79"/>
      <c r="P25" s="79"/>
      <c r="Q25" s="12">
        <f t="shared" ref="Q25" si="1">SUM(E25:P25)</f>
        <v>1</v>
      </c>
    </row>
    <row r="26" spans="1:19" s="54" customFormat="1" ht="15" thickBot="1" x14ac:dyDescent="0.25">
      <c r="A26" s="308" t="s">
        <v>173</v>
      </c>
      <c r="B26" s="309"/>
      <c r="C26" s="181">
        <f>+D26/Metas!P10</f>
        <v>8.4329936190348287E-2</v>
      </c>
      <c r="D26" s="14">
        <f>+Q26/R26</f>
        <v>1.4884233737596472E-2</v>
      </c>
      <c r="E26" s="65">
        <f>SUM(E12:E25)</f>
        <v>22</v>
      </c>
      <c r="F26" s="65">
        <f t="shared" ref="F26:N26" si="2">SUM(F12:F25)</f>
        <v>16</v>
      </c>
      <c r="G26" s="65">
        <f t="shared" si="2"/>
        <v>151</v>
      </c>
      <c r="H26" s="65">
        <f t="shared" si="2"/>
        <v>0</v>
      </c>
      <c r="I26" s="65">
        <f t="shared" si="2"/>
        <v>0</v>
      </c>
      <c r="J26" s="65">
        <f t="shared" si="2"/>
        <v>0</v>
      </c>
      <c r="K26" s="65">
        <f t="shared" si="2"/>
        <v>0</v>
      </c>
      <c r="L26" s="65">
        <f t="shared" si="2"/>
        <v>0</v>
      </c>
      <c r="M26" s="65">
        <f t="shared" si="2"/>
        <v>0</v>
      </c>
      <c r="N26" s="65">
        <f t="shared" si="2"/>
        <v>0</v>
      </c>
      <c r="O26" s="65">
        <f t="shared" ref="O26:P26" si="3">SUM(O12:O25)</f>
        <v>0</v>
      </c>
      <c r="P26" s="65">
        <f t="shared" si="3"/>
        <v>0</v>
      </c>
      <c r="Q26" s="9">
        <f>SUM(Q12:Q25)</f>
        <v>189</v>
      </c>
      <c r="R26" s="380">
        <v>12698</v>
      </c>
      <c r="S26" s="381"/>
    </row>
    <row r="27" spans="1:19" ht="15" thickBot="1" x14ac:dyDescent="0.25">
      <c r="A27" s="75" t="s">
        <v>52</v>
      </c>
      <c r="B27" s="112" t="s">
        <v>53</v>
      </c>
      <c r="C27" s="53"/>
      <c r="D27" s="53"/>
      <c r="E27" s="79">
        <f>IFERROR(VLOOKUP(B27,[1]NUM10!$H$3:$L$48,2,FALSE),0)</f>
        <v>21</v>
      </c>
      <c r="F27" s="79">
        <f>IFERROR(VLOOKUP(B27,[1]NUM10!$H$3:$L$48,3,FALSE),0)</f>
        <v>11</v>
      </c>
      <c r="G27" s="79">
        <f>IFERROR(VLOOKUP(B27,[1]NUM10!$H$3:$L$48,4,FALSE),0)</f>
        <v>8</v>
      </c>
      <c r="H27" s="79"/>
      <c r="I27" s="79"/>
      <c r="J27" s="79"/>
      <c r="K27" s="79"/>
      <c r="L27" s="79"/>
      <c r="M27" s="79"/>
      <c r="N27" s="79"/>
      <c r="O27" s="79"/>
      <c r="P27" s="79"/>
      <c r="Q27" s="12">
        <f t="shared" ref="Q27:Q59" si="4">SUM(E27:P27)</f>
        <v>40</v>
      </c>
    </row>
    <row r="28" spans="1:19" ht="15" thickBot="1" x14ac:dyDescent="0.25">
      <c r="A28" s="75" t="s">
        <v>52</v>
      </c>
      <c r="B28" s="112" t="s">
        <v>54</v>
      </c>
      <c r="C28" s="53"/>
      <c r="D28" s="53"/>
      <c r="E28" s="79">
        <f>IFERROR(VLOOKUP(B28,[1]NUM10!$H$3:$L$48,2,FALSE),0)</f>
        <v>10</v>
      </c>
      <c r="F28" s="79">
        <f>IFERROR(VLOOKUP(B28,[1]NUM10!$H$3:$L$48,3,FALSE),0)</f>
        <v>7</v>
      </c>
      <c r="G28" s="79">
        <f>IFERROR(VLOOKUP(B28,[1]NUM10!$H$3:$L$48,4,FALSE),0)</f>
        <v>14</v>
      </c>
      <c r="H28" s="79"/>
      <c r="I28" s="79"/>
      <c r="J28" s="79"/>
      <c r="K28" s="79"/>
      <c r="L28" s="79"/>
      <c r="M28" s="79"/>
      <c r="N28" s="79"/>
      <c r="O28" s="79"/>
      <c r="P28" s="79"/>
      <c r="Q28" s="12">
        <f t="shared" si="4"/>
        <v>31</v>
      </c>
    </row>
    <row r="29" spans="1:19" ht="15" thickBot="1" x14ac:dyDescent="0.25">
      <c r="A29" s="75" t="s">
        <v>52</v>
      </c>
      <c r="B29" s="112" t="s">
        <v>55</v>
      </c>
      <c r="C29" s="53"/>
      <c r="D29" s="53"/>
      <c r="E29" s="79">
        <f>IFERROR(VLOOKUP(B29,[1]NUM10!$H$3:$L$48,2,FALSE),0)</f>
        <v>58</v>
      </c>
      <c r="F29" s="79">
        <f>IFERROR(VLOOKUP(B29,[1]NUM10!$H$3:$L$48,3,FALSE),0)</f>
        <v>44</v>
      </c>
      <c r="G29" s="79">
        <f>IFERROR(VLOOKUP(B29,[1]NUM10!$H$3:$L$48,4,FALSE),0)</f>
        <v>48</v>
      </c>
      <c r="H29" s="79"/>
      <c r="I29" s="79"/>
      <c r="J29" s="79"/>
      <c r="K29" s="79"/>
      <c r="L29" s="79"/>
      <c r="M29" s="79"/>
      <c r="N29" s="79"/>
      <c r="O29" s="79"/>
      <c r="P29" s="79"/>
      <c r="Q29" s="12">
        <f t="shared" si="4"/>
        <v>150</v>
      </c>
    </row>
    <row r="30" spans="1:19" ht="15" thickBot="1" x14ac:dyDescent="0.25">
      <c r="A30" s="75" t="s">
        <v>52</v>
      </c>
      <c r="B30" s="112" t="s">
        <v>56</v>
      </c>
      <c r="C30" s="53"/>
      <c r="D30" s="53"/>
      <c r="E30" s="79">
        <f>IFERROR(VLOOKUP(B30,[1]NUM10!$H$3:$L$48,2,FALSE),0)</f>
        <v>0</v>
      </c>
      <c r="F30" s="79">
        <f>IFERROR(VLOOKUP(B30,[1]NUM10!$H$3:$L$48,3,FALSE),0)</f>
        <v>0</v>
      </c>
      <c r="G30" s="79">
        <f>IFERROR(VLOOKUP(B30,[1]NUM10!$H$3:$L$48,4,FALSE),0)</f>
        <v>0</v>
      </c>
      <c r="H30" s="79"/>
      <c r="I30" s="79"/>
      <c r="J30" s="79"/>
      <c r="K30" s="79"/>
      <c r="L30" s="79"/>
      <c r="M30" s="79"/>
      <c r="N30" s="79"/>
      <c r="O30" s="79"/>
      <c r="P30" s="79"/>
      <c r="Q30" s="12">
        <f t="shared" si="4"/>
        <v>0</v>
      </c>
    </row>
    <row r="31" spans="1:19" ht="15" thickBot="1" x14ac:dyDescent="0.25">
      <c r="A31" s="75" t="s">
        <v>52</v>
      </c>
      <c r="B31" s="112" t="s">
        <v>57</v>
      </c>
      <c r="C31" s="53"/>
      <c r="D31" s="53"/>
      <c r="E31" s="79">
        <f>IFERROR(VLOOKUP(B31,[1]NUM10!$H$3:$L$48,2,FALSE),0)</f>
        <v>5</v>
      </c>
      <c r="F31" s="79">
        <f>IFERROR(VLOOKUP(B31,[1]NUM10!$H$3:$L$48,3,FALSE),0)</f>
        <v>1</v>
      </c>
      <c r="G31" s="79">
        <f>IFERROR(VLOOKUP(B31,[1]NUM10!$H$3:$L$48,4,FALSE),0)</f>
        <v>5</v>
      </c>
      <c r="H31" s="79"/>
      <c r="I31" s="79"/>
      <c r="J31" s="79"/>
      <c r="K31" s="79"/>
      <c r="L31" s="79"/>
      <c r="M31" s="79"/>
      <c r="N31" s="79"/>
      <c r="O31" s="79"/>
      <c r="P31" s="79"/>
      <c r="Q31" s="12">
        <f t="shared" si="4"/>
        <v>11</v>
      </c>
    </row>
    <row r="32" spans="1:19" ht="15" thickBot="1" x14ac:dyDescent="0.25">
      <c r="A32" s="75" t="s">
        <v>52</v>
      </c>
      <c r="B32" s="112" t="s">
        <v>58</v>
      </c>
      <c r="C32" s="53"/>
      <c r="D32" s="53"/>
      <c r="E32" s="79">
        <f>IFERROR(VLOOKUP(B32,[1]NUM10!$H$3:$L$48,2,FALSE),0)</f>
        <v>0</v>
      </c>
      <c r="F32" s="79">
        <f>IFERROR(VLOOKUP(B32,[1]NUM10!$H$3:$L$48,3,FALSE),0)</f>
        <v>0</v>
      </c>
      <c r="G32" s="79">
        <f>IFERROR(VLOOKUP(B32,[1]NUM10!$H$3:$L$48,4,FALSE),0)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12">
        <f t="shared" si="4"/>
        <v>0</v>
      </c>
    </row>
    <row r="33" spans="1:19" ht="15" thickBot="1" x14ac:dyDescent="0.25">
      <c r="A33" s="75" t="s">
        <v>52</v>
      </c>
      <c r="B33" s="112" t="s">
        <v>59</v>
      </c>
      <c r="C33" s="53"/>
      <c r="D33" s="53"/>
      <c r="E33" s="79">
        <f>IFERROR(VLOOKUP(B33,[1]NUM10!$H$3:$L$48,2,FALSE),0)</f>
        <v>0</v>
      </c>
      <c r="F33" s="79">
        <f>IFERROR(VLOOKUP(B33,[1]NUM10!$H$3:$L$48,3,FALSE),0)</f>
        <v>0</v>
      </c>
      <c r="G33" s="79">
        <f>IFERROR(VLOOKUP(B33,[1]NUM10!$H$3:$L$48,4,FALSE),0)</f>
        <v>0</v>
      </c>
      <c r="H33" s="79"/>
      <c r="I33" s="79"/>
      <c r="J33" s="79"/>
      <c r="K33" s="79"/>
      <c r="L33" s="79"/>
      <c r="M33" s="79"/>
      <c r="N33" s="79"/>
      <c r="O33" s="79"/>
      <c r="P33" s="79"/>
      <c r="Q33" s="12">
        <f t="shared" si="4"/>
        <v>0</v>
      </c>
    </row>
    <row r="34" spans="1:19" ht="15" thickBot="1" x14ac:dyDescent="0.25">
      <c r="A34" s="75" t="s">
        <v>52</v>
      </c>
      <c r="B34" s="112" t="s">
        <v>60</v>
      </c>
      <c r="C34" s="53"/>
      <c r="D34" s="53"/>
      <c r="E34" s="79">
        <f>IFERROR(VLOOKUP(B34,[1]NUM10!$H$3:$L$48,2,FALSE),0)</f>
        <v>2</v>
      </c>
      <c r="F34" s="79">
        <f>IFERROR(VLOOKUP(B34,[1]NUM10!$H$3:$L$48,3,FALSE),0)</f>
        <v>4</v>
      </c>
      <c r="G34" s="79">
        <f>IFERROR(VLOOKUP(B34,[1]NUM10!$H$3:$L$48,4,FALSE),0)</f>
        <v>1</v>
      </c>
      <c r="H34" s="79"/>
      <c r="I34" s="79"/>
      <c r="J34" s="79"/>
      <c r="K34" s="79"/>
      <c r="L34" s="79"/>
      <c r="M34" s="79"/>
      <c r="N34" s="79"/>
      <c r="O34" s="79"/>
      <c r="P34" s="79"/>
      <c r="Q34" s="12">
        <f t="shared" si="4"/>
        <v>7</v>
      </c>
    </row>
    <row r="35" spans="1:19" ht="15" thickBot="1" x14ac:dyDescent="0.25">
      <c r="A35" s="75" t="s">
        <v>52</v>
      </c>
      <c r="B35" s="112" t="s">
        <v>61</v>
      </c>
      <c r="C35" s="53"/>
      <c r="D35" s="53"/>
      <c r="E35" s="79">
        <f>IFERROR(VLOOKUP(B35,[1]NUM10!$H$3:$L$48,2,FALSE),0)</f>
        <v>0</v>
      </c>
      <c r="F35" s="79">
        <f>IFERROR(VLOOKUP(B35,[1]NUM10!$H$3:$L$48,3,FALSE),0)</f>
        <v>1</v>
      </c>
      <c r="G35" s="79">
        <f>IFERROR(VLOOKUP(B35,[1]NUM10!$H$3:$L$48,4,FALSE),0)</f>
        <v>0</v>
      </c>
      <c r="H35" s="79"/>
      <c r="I35" s="79"/>
      <c r="J35" s="79"/>
      <c r="K35" s="79"/>
      <c r="L35" s="79"/>
      <c r="M35" s="79"/>
      <c r="N35" s="79"/>
      <c r="O35" s="79"/>
      <c r="P35" s="79"/>
      <c r="Q35" s="12">
        <f t="shared" si="4"/>
        <v>1</v>
      </c>
    </row>
    <row r="36" spans="1:19" ht="15" thickBot="1" x14ac:dyDescent="0.25">
      <c r="A36" s="75" t="s">
        <v>52</v>
      </c>
      <c r="B36" s="112" t="s">
        <v>62</v>
      </c>
      <c r="C36" s="53"/>
      <c r="D36" s="53"/>
      <c r="E36" s="79">
        <f>IFERROR(VLOOKUP(B36,[1]NUM10!$H$3:$L$48,2,FALSE),0)</f>
        <v>9</v>
      </c>
      <c r="F36" s="79">
        <f>IFERROR(VLOOKUP(B36,[1]NUM10!$H$3:$L$48,3,FALSE),0)</f>
        <v>3</v>
      </c>
      <c r="G36" s="79">
        <f>IFERROR(VLOOKUP(B36,[1]NUM10!$H$3:$L$48,4,FALSE),0)</f>
        <v>10</v>
      </c>
      <c r="H36" s="79"/>
      <c r="I36" s="79"/>
      <c r="J36" s="79"/>
      <c r="K36" s="79"/>
      <c r="L36" s="79"/>
      <c r="M36" s="79"/>
      <c r="N36" s="79"/>
      <c r="O36" s="79"/>
      <c r="P36" s="79"/>
      <c r="Q36" s="12">
        <f t="shared" si="4"/>
        <v>22</v>
      </c>
    </row>
    <row r="37" spans="1:19" ht="15" thickBot="1" x14ac:dyDescent="0.25">
      <c r="A37" s="75" t="s">
        <v>52</v>
      </c>
      <c r="B37" s="112" t="s">
        <v>341</v>
      </c>
      <c r="C37" s="53"/>
      <c r="D37" s="53"/>
      <c r="E37" s="79">
        <f>IFERROR(VLOOKUP(B37,[1]NUM10!$H$3:$L$48,2,FALSE),0)</f>
        <v>0</v>
      </c>
      <c r="F37" s="79">
        <f>IFERROR(VLOOKUP(B37,[1]NUM10!$H$3:$L$48,3,FALSE),0)</f>
        <v>0</v>
      </c>
      <c r="G37" s="79">
        <f>IFERROR(VLOOKUP(B37,[1]NUM10!$H$3:$L$48,4,FALSE),0)</f>
        <v>0</v>
      </c>
      <c r="H37" s="79"/>
      <c r="I37" s="79"/>
      <c r="J37" s="79"/>
      <c r="K37" s="79"/>
      <c r="L37" s="79"/>
      <c r="M37" s="79"/>
      <c r="N37" s="79"/>
      <c r="O37" s="79"/>
      <c r="P37" s="79"/>
      <c r="Q37" s="12">
        <f t="shared" si="4"/>
        <v>0</v>
      </c>
    </row>
    <row r="38" spans="1:19" s="54" customFormat="1" ht="15" thickBot="1" x14ac:dyDescent="0.25">
      <c r="A38" s="308" t="s">
        <v>174</v>
      </c>
      <c r="B38" s="309"/>
      <c r="C38" s="181">
        <f>+D38/Metas!P8</f>
        <v>0.10890038254376747</v>
      </c>
      <c r="D38" s="14">
        <f>+Q38/R38</f>
        <v>1.998322019678133E-2</v>
      </c>
      <c r="E38" s="65">
        <f>SUM(E27:E37)</f>
        <v>105</v>
      </c>
      <c r="F38" s="65">
        <f t="shared" ref="F38:H38" si="5">SUM(F27:F37)</f>
        <v>71</v>
      </c>
      <c r="G38" s="65">
        <f t="shared" si="5"/>
        <v>86</v>
      </c>
      <c r="H38" s="65">
        <f t="shared" si="5"/>
        <v>0</v>
      </c>
      <c r="I38" s="65">
        <f t="shared" ref="I38:J38" si="6">SUM(I27:I37)</f>
        <v>0</v>
      </c>
      <c r="J38" s="65">
        <f t="shared" si="6"/>
        <v>0</v>
      </c>
      <c r="K38" s="65">
        <f t="shared" ref="K38:L38" si="7">SUM(K27:K37)</f>
        <v>0</v>
      </c>
      <c r="L38" s="65">
        <f t="shared" si="7"/>
        <v>0</v>
      </c>
      <c r="M38" s="65">
        <f t="shared" ref="M38:N38" si="8">SUM(M27:M37)</f>
        <v>0</v>
      </c>
      <c r="N38" s="65">
        <f t="shared" si="8"/>
        <v>0</v>
      </c>
      <c r="O38" s="65">
        <f t="shared" ref="O38:P38" si="9">SUM(O27:O37)</f>
        <v>0</v>
      </c>
      <c r="P38" s="65">
        <f t="shared" si="9"/>
        <v>0</v>
      </c>
      <c r="Q38" s="65">
        <f>SUM(Q27:Q37)</f>
        <v>262</v>
      </c>
      <c r="R38" s="376">
        <v>13111</v>
      </c>
      <c r="S38" s="377"/>
    </row>
    <row r="39" spans="1:19" ht="15" thickBot="1" x14ac:dyDescent="0.25">
      <c r="A39" s="75" t="s">
        <v>73</v>
      </c>
      <c r="B39" s="112" t="s">
        <v>63</v>
      </c>
      <c r="C39" s="53"/>
      <c r="D39" s="53"/>
      <c r="E39" s="79">
        <f>IFERROR(VLOOKUP(B39,[1]NUM10!$H$3:$L$48,2,FALSE),0)</f>
        <v>0</v>
      </c>
      <c r="F39" s="79">
        <f>IFERROR(VLOOKUP(B39,[1]NUM10!$H$3:$L$48,3,FALSE),0)</f>
        <v>0</v>
      </c>
      <c r="G39" s="79">
        <f>IFERROR(VLOOKUP(B39,[1]NUM10!$H$3:$L$48,4,FALSE),0)</f>
        <v>0</v>
      </c>
      <c r="H39" s="79"/>
      <c r="I39" s="79"/>
      <c r="J39" s="79"/>
      <c r="K39" s="79"/>
      <c r="L39" s="79"/>
      <c r="M39" s="79"/>
      <c r="N39" s="79"/>
      <c r="O39" s="79"/>
      <c r="P39" s="79"/>
      <c r="Q39" s="12">
        <f t="shared" si="4"/>
        <v>0</v>
      </c>
    </row>
    <row r="40" spans="1:19" ht="15" thickBot="1" x14ac:dyDescent="0.25">
      <c r="A40" s="75" t="s">
        <v>73</v>
      </c>
      <c r="B40" s="112" t="s">
        <v>64</v>
      </c>
      <c r="C40" s="53"/>
      <c r="D40" s="53"/>
      <c r="E40" s="79">
        <f>IFERROR(VLOOKUP(B40,[1]NUM10!$H$3:$L$48,2,FALSE),0)</f>
        <v>3</v>
      </c>
      <c r="F40" s="79">
        <f>IFERROR(VLOOKUP(B40,[1]NUM10!$H$3:$L$48,3,FALSE),0)</f>
        <v>0</v>
      </c>
      <c r="G40" s="79">
        <f>IFERROR(VLOOKUP(B40,[1]NUM10!$H$3:$L$48,4,FALSE),0)</f>
        <v>0</v>
      </c>
      <c r="H40" s="79"/>
      <c r="I40" s="79"/>
      <c r="J40" s="79"/>
      <c r="K40" s="79"/>
      <c r="L40" s="79"/>
      <c r="M40" s="79"/>
      <c r="N40" s="79"/>
      <c r="O40" s="79"/>
      <c r="P40" s="79"/>
      <c r="Q40" s="12">
        <f t="shared" si="4"/>
        <v>3</v>
      </c>
    </row>
    <row r="41" spans="1:19" ht="15" thickBot="1" x14ac:dyDescent="0.25">
      <c r="A41" s="75" t="s">
        <v>73</v>
      </c>
      <c r="B41" s="112" t="s">
        <v>65</v>
      </c>
      <c r="C41" s="53"/>
      <c r="D41" s="53"/>
      <c r="E41" s="79">
        <f>IFERROR(VLOOKUP(B41,[1]NUM10!$H$3:$L$48,2,FALSE),0)</f>
        <v>0</v>
      </c>
      <c r="F41" s="79">
        <f>IFERROR(VLOOKUP(B41,[1]NUM10!$H$3:$L$48,3,FALSE),0)</f>
        <v>0</v>
      </c>
      <c r="G41" s="79">
        <f>IFERROR(VLOOKUP(B41,[1]NUM10!$H$3:$L$48,4,FALSE),0)</f>
        <v>0</v>
      </c>
      <c r="H41" s="79"/>
      <c r="I41" s="79"/>
      <c r="J41" s="79"/>
      <c r="K41" s="79"/>
      <c r="L41" s="79"/>
      <c r="M41" s="79"/>
      <c r="N41" s="79"/>
      <c r="O41" s="79"/>
      <c r="P41" s="79"/>
      <c r="Q41" s="12">
        <f t="shared" si="4"/>
        <v>0</v>
      </c>
    </row>
    <row r="42" spans="1:19" ht="15" thickBot="1" x14ac:dyDescent="0.25">
      <c r="A42" s="75" t="s">
        <v>73</v>
      </c>
      <c r="B42" s="112" t="s">
        <v>66</v>
      </c>
      <c r="C42" s="53"/>
      <c r="D42" s="53"/>
      <c r="E42" s="79">
        <f>IFERROR(VLOOKUP(B42,[1]NUM10!$H$3:$L$48,2,FALSE),0)</f>
        <v>0</v>
      </c>
      <c r="F42" s="79">
        <f>IFERROR(VLOOKUP(B42,[1]NUM10!$H$3:$L$48,3,FALSE),0)</f>
        <v>0</v>
      </c>
      <c r="G42" s="79">
        <f>IFERROR(VLOOKUP(B42,[1]NUM10!$H$3:$L$48,4,FALSE),0)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12">
        <f t="shared" si="4"/>
        <v>0</v>
      </c>
    </row>
    <row r="43" spans="1:19" ht="15" thickBot="1" x14ac:dyDescent="0.25">
      <c r="A43" s="75" t="s">
        <v>73</v>
      </c>
      <c r="B43" s="112" t="s">
        <v>67</v>
      </c>
      <c r="C43" s="53"/>
      <c r="D43" s="53"/>
      <c r="E43" s="79">
        <f>IFERROR(VLOOKUP(B43,[1]NUM10!$H$3:$L$48,2,FALSE),0)</f>
        <v>0</v>
      </c>
      <c r="F43" s="79">
        <f>IFERROR(VLOOKUP(B43,[1]NUM10!$H$3:$L$48,3,FALSE),0)</f>
        <v>0</v>
      </c>
      <c r="G43" s="79">
        <f>IFERROR(VLOOKUP(B43,[1]NUM10!$H$3:$L$48,4,FALSE),0)</f>
        <v>7</v>
      </c>
      <c r="H43" s="79"/>
      <c r="I43" s="79"/>
      <c r="J43" s="79"/>
      <c r="K43" s="79"/>
      <c r="L43" s="79"/>
      <c r="M43" s="79"/>
      <c r="N43" s="79"/>
      <c r="O43" s="79"/>
      <c r="P43" s="79"/>
      <c r="Q43" s="12">
        <f t="shared" si="4"/>
        <v>7</v>
      </c>
    </row>
    <row r="44" spans="1:19" ht="15" thickBot="1" x14ac:dyDescent="0.25">
      <c r="A44" s="75" t="s">
        <v>73</v>
      </c>
      <c r="B44" s="112" t="s">
        <v>68</v>
      </c>
      <c r="C44" s="53"/>
      <c r="D44" s="53"/>
      <c r="E44" s="79">
        <f>IFERROR(VLOOKUP(B44,[1]NUM10!$H$3:$L$48,2,FALSE),0)</f>
        <v>0</v>
      </c>
      <c r="F44" s="79">
        <f>IFERROR(VLOOKUP(B44,[1]NUM10!$H$3:$L$48,3,FALSE),0)</f>
        <v>0</v>
      </c>
      <c r="G44" s="79">
        <f>IFERROR(VLOOKUP(B44,[1]NUM10!$H$3:$L$48,4,FALSE),0)</f>
        <v>13</v>
      </c>
      <c r="H44" s="79"/>
      <c r="I44" s="79"/>
      <c r="J44" s="79"/>
      <c r="K44" s="79"/>
      <c r="L44" s="79"/>
      <c r="M44" s="79"/>
      <c r="N44" s="79"/>
      <c r="O44" s="79"/>
      <c r="P44" s="79"/>
      <c r="Q44" s="12">
        <f t="shared" si="4"/>
        <v>13</v>
      </c>
    </row>
    <row r="45" spans="1:19" ht="15" thickBot="1" x14ac:dyDescent="0.25">
      <c r="A45" s="75" t="s">
        <v>73</v>
      </c>
      <c r="B45" s="112" t="s">
        <v>69</v>
      </c>
      <c r="C45" s="53"/>
      <c r="D45" s="53"/>
      <c r="E45" s="79">
        <f>IFERROR(VLOOKUP(B45,[1]NUM10!$H$3:$L$48,2,FALSE),0)</f>
        <v>0</v>
      </c>
      <c r="F45" s="79">
        <f>IFERROR(VLOOKUP(B45,[1]NUM10!$H$3:$L$48,3,FALSE),0)</f>
        <v>0</v>
      </c>
      <c r="G45" s="79">
        <f>IFERROR(VLOOKUP(B45,[1]NUM10!$H$3:$L$48,4,FALSE),0)</f>
        <v>0</v>
      </c>
      <c r="H45" s="79"/>
      <c r="I45" s="79"/>
      <c r="J45" s="79"/>
      <c r="K45" s="79"/>
      <c r="L45" s="79"/>
      <c r="M45" s="79"/>
      <c r="N45" s="79"/>
      <c r="O45" s="79"/>
      <c r="P45" s="79"/>
      <c r="Q45" s="12">
        <f t="shared" si="4"/>
        <v>0</v>
      </c>
    </row>
    <row r="46" spans="1:19" ht="15" thickBot="1" x14ac:dyDescent="0.25">
      <c r="A46" s="75" t="s">
        <v>73</v>
      </c>
      <c r="B46" s="112" t="s">
        <v>70</v>
      </c>
      <c r="C46" s="53"/>
      <c r="D46" s="53"/>
      <c r="E46" s="79">
        <f>IFERROR(VLOOKUP(B46,[1]NUM10!$H$3:$L$48,2,FALSE),0)</f>
        <v>0</v>
      </c>
      <c r="F46" s="79">
        <f>IFERROR(VLOOKUP(B46,[1]NUM10!$H$3:$L$48,3,FALSE),0)</f>
        <v>0</v>
      </c>
      <c r="G46" s="79">
        <f>IFERROR(VLOOKUP(B46,[1]NUM10!$H$3:$L$48,4,FALSE),0)</f>
        <v>0</v>
      </c>
      <c r="H46" s="79"/>
      <c r="I46" s="79"/>
      <c r="J46" s="79"/>
      <c r="K46" s="79"/>
      <c r="L46" s="79"/>
      <c r="M46" s="79"/>
      <c r="N46" s="79"/>
      <c r="O46" s="79"/>
      <c r="P46" s="79"/>
      <c r="Q46" s="12">
        <f t="shared" si="4"/>
        <v>0</v>
      </c>
    </row>
    <row r="47" spans="1:19" ht="15" thickBot="1" x14ac:dyDescent="0.25">
      <c r="A47" s="75" t="s">
        <v>73</v>
      </c>
      <c r="B47" s="112" t="s">
        <v>71</v>
      </c>
      <c r="C47" s="53"/>
      <c r="D47" s="53"/>
      <c r="E47" s="79">
        <f>IFERROR(VLOOKUP(B47,[1]NUM10!$H$3:$L$48,2,FALSE),0)</f>
        <v>0</v>
      </c>
      <c r="F47" s="79">
        <f>IFERROR(VLOOKUP(B47,[1]NUM10!$H$3:$L$48,3,FALSE),0)</f>
        <v>0</v>
      </c>
      <c r="G47" s="79">
        <f>IFERROR(VLOOKUP(B47,[1]NUM10!$H$3:$L$48,4,FALSE),0)</f>
        <v>1</v>
      </c>
      <c r="H47" s="79"/>
      <c r="I47" s="79"/>
      <c r="J47" s="79"/>
      <c r="K47" s="79"/>
      <c r="L47" s="79"/>
      <c r="M47" s="79"/>
      <c r="N47" s="79"/>
      <c r="O47" s="79"/>
      <c r="P47" s="79"/>
      <c r="Q47" s="12">
        <f t="shared" si="4"/>
        <v>1</v>
      </c>
    </row>
    <row r="48" spans="1:19" ht="15" thickBot="1" x14ac:dyDescent="0.25">
      <c r="A48" s="75" t="s">
        <v>73</v>
      </c>
      <c r="B48" s="112" t="s">
        <v>72</v>
      </c>
      <c r="C48" s="53"/>
      <c r="D48" s="53"/>
      <c r="E48" s="79">
        <f>IFERROR(VLOOKUP(B48,[1]NUM10!$H$3:$L$48,2,FALSE),0)</f>
        <v>0</v>
      </c>
      <c r="F48" s="79">
        <f>IFERROR(VLOOKUP(B48,[1]NUM10!$H$3:$L$48,3,FALSE),0)</f>
        <v>0</v>
      </c>
      <c r="G48" s="79">
        <f>IFERROR(VLOOKUP(B48,[1]NUM10!$H$3:$L$48,4,FALSE),0)</f>
        <v>0</v>
      </c>
      <c r="H48" s="79"/>
      <c r="I48" s="79"/>
      <c r="J48" s="79"/>
      <c r="K48" s="79"/>
      <c r="L48" s="79"/>
      <c r="M48" s="79"/>
      <c r="N48" s="79"/>
      <c r="O48" s="79"/>
      <c r="P48" s="79"/>
      <c r="Q48" s="12">
        <f t="shared" si="4"/>
        <v>0</v>
      </c>
    </row>
    <row r="49" spans="1:19" s="54" customFormat="1" ht="15" thickBot="1" x14ac:dyDescent="0.25">
      <c r="A49" s="308" t="s">
        <v>175</v>
      </c>
      <c r="B49" s="309"/>
      <c r="C49" s="181">
        <f>+D49/Metas!P17</f>
        <v>0.13871549452073798</v>
      </c>
      <c r="D49" s="14">
        <f>+Q49/R49</f>
        <v>2.4691358024691357E-2</v>
      </c>
      <c r="E49" s="65">
        <f>SUM(E39:E48)</f>
        <v>3</v>
      </c>
      <c r="F49" s="65">
        <f t="shared" ref="F49:H49" si="10">SUM(F39:F48)</f>
        <v>0</v>
      </c>
      <c r="G49" s="65">
        <f t="shared" si="10"/>
        <v>21</v>
      </c>
      <c r="H49" s="65">
        <f t="shared" si="10"/>
        <v>0</v>
      </c>
      <c r="I49" s="65">
        <f t="shared" ref="I49:J49" si="11">SUM(I39:I48)</f>
        <v>0</v>
      </c>
      <c r="J49" s="65">
        <f t="shared" si="11"/>
        <v>0</v>
      </c>
      <c r="K49" s="65">
        <f t="shared" ref="K49:L49" si="12">SUM(K39:K48)</f>
        <v>0</v>
      </c>
      <c r="L49" s="65">
        <f t="shared" si="12"/>
        <v>0</v>
      </c>
      <c r="M49" s="65">
        <f t="shared" ref="M49:N49" si="13">SUM(M39:M48)</f>
        <v>0</v>
      </c>
      <c r="N49" s="65">
        <f t="shared" si="13"/>
        <v>0</v>
      </c>
      <c r="O49" s="65">
        <f t="shared" ref="O49:P49" si="14">SUM(O39:O48)</f>
        <v>0</v>
      </c>
      <c r="P49" s="65">
        <f t="shared" si="14"/>
        <v>0</v>
      </c>
      <c r="Q49" s="9">
        <f>SUM(Q39:Q48)</f>
        <v>24</v>
      </c>
      <c r="R49" s="376">
        <v>972</v>
      </c>
      <c r="S49" s="377"/>
    </row>
    <row r="50" spans="1:19" ht="15" thickBot="1" x14ac:dyDescent="0.25">
      <c r="A50" s="113" t="s">
        <v>87</v>
      </c>
      <c r="B50" s="112" t="s">
        <v>74</v>
      </c>
      <c r="C50" s="53"/>
      <c r="D50" s="53"/>
      <c r="E50" s="79">
        <f>IFERROR(VLOOKUP(B50,[1]NUM10!$H$3:$L$48,2,FALSE),0)</f>
        <v>0</v>
      </c>
      <c r="F50" s="79">
        <f>IFERROR(VLOOKUP(B50,[1]NUM10!$H$3:$L$48,3,FALSE),0)</f>
        <v>0</v>
      </c>
      <c r="G50" s="79">
        <f>IFERROR(VLOOKUP(B50,[1]NUM10!$H$3:$L$48,4,FALSE),0)</f>
        <v>26</v>
      </c>
      <c r="H50" s="79"/>
      <c r="I50" s="79"/>
      <c r="J50" s="79"/>
      <c r="K50" s="79"/>
      <c r="L50" s="79"/>
      <c r="M50" s="79"/>
      <c r="N50" s="79"/>
      <c r="O50" s="79"/>
      <c r="P50" s="79"/>
      <c r="Q50" s="12">
        <f t="shared" si="4"/>
        <v>26</v>
      </c>
    </row>
    <row r="51" spans="1:19" ht="15" thickBot="1" x14ac:dyDescent="0.25">
      <c r="A51" s="113" t="s">
        <v>87</v>
      </c>
      <c r="B51" s="112" t="s">
        <v>75</v>
      </c>
      <c r="C51" s="53"/>
      <c r="D51" s="53"/>
      <c r="E51" s="79">
        <f>IFERROR(VLOOKUP(B51,[1]NUM10!$H$3:$L$48,2,FALSE),0)</f>
        <v>0</v>
      </c>
      <c r="F51" s="79">
        <f>IFERROR(VLOOKUP(B51,[1]NUM10!$H$3:$L$48,3,FALSE),0)</f>
        <v>0</v>
      </c>
      <c r="G51" s="79">
        <f>IFERROR(VLOOKUP(B51,[1]NUM10!$H$3:$L$48,4,FALSE),0)</f>
        <v>7</v>
      </c>
      <c r="H51" s="79"/>
      <c r="I51" s="79"/>
      <c r="J51" s="79"/>
      <c r="K51" s="79"/>
      <c r="L51" s="79"/>
      <c r="M51" s="79"/>
      <c r="N51" s="79"/>
      <c r="O51" s="79"/>
      <c r="P51" s="79"/>
      <c r="Q51" s="12">
        <f t="shared" si="4"/>
        <v>7</v>
      </c>
    </row>
    <row r="52" spans="1:19" ht="15" thickBot="1" x14ac:dyDescent="0.25">
      <c r="A52" s="113" t="s">
        <v>87</v>
      </c>
      <c r="B52" s="112" t="s">
        <v>76</v>
      </c>
      <c r="C52" s="53"/>
      <c r="D52" s="53"/>
      <c r="E52" s="79">
        <f>IFERROR(VLOOKUP(B52,[1]NUM10!$H$3:$L$48,2,FALSE),0)</f>
        <v>0</v>
      </c>
      <c r="F52" s="79">
        <f>IFERROR(VLOOKUP(B52,[1]NUM10!$H$3:$L$48,3,FALSE),0)</f>
        <v>0</v>
      </c>
      <c r="G52" s="79">
        <f>IFERROR(VLOOKUP(B52,[1]NUM10!$H$3:$L$48,4,FALSE),0)</f>
        <v>0</v>
      </c>
      <c r="H52" s="79"/>
      <c r="I52" s="79"/>
      <c r="J52" s="79"/>
      <c r="K52" s="79"/>
      <c r="L52" s="79"/>
      <c r="M52" s="79"/>
      <c r="N52" s="79"/>
      <c r="O52" s="79"/>
      <c r="P52" s="79"/>
      <c r="Q52" s="12">
        <f t="shared" si="4"/>
        <v>0</v>
      </c>
    </row>
    <row r="53" spans="1:19" ht="15" thickBot="1" x14ac:dyDescent="0.25">
      <c r="A53" s="113" t="s">
        <v>87</v>
      </c>
      <c r="B53" s="112" t="s">
        <v>77</v>
      </c>
      <c r="C53" s="53"/>
      <c r="D53" s="53"/>
      <c r="E53" s="79">
        <f>IFERROR(VLOOKUP(B53,[1]NUM10!$H$3:$L$48,2,FALSE),0)</f>
        <v>0</v>
      </c>
      <c r="F53" s="79">
        <f>IFERROR(VLOOKUP(B53,[1]NUM10!$H$3:$L$48,3,FALSE),0)</f>
        <v>0</v>
      </c>
      <c r="G53" s="79">
        <f>IFERROR(VLOOKUP(B53,[1]NUM10!$H$3:$L$48,4,FALSE),0)</f>
        <v>0</v>
      </c>
      <c r="H53" s="79"/>
      <c r="I53" s="79"/>
      <c r="J53" s="79"/>
      <c r="K53" s="79"/>
      <c r="L53" s="79"/>
      <c r="M53" s="79"/>
      <c r="N53" s="79"/>
      <c r="O53" s="79"/>
      <c r="P53" s="79"/>
      <c r="Q53" s="12">
        <f t="shared" si="4"/>
        <v>0</v>
      </c>
    </row>
    <row r="54" spans="1:19" ht="15" thickBot="1" x14ac:dyDescent="0.25">
      <c r="A54" s="113" t="s">
        <v>87</v>
      </c>
      <c r="B54" s="112" t="s">
        <v>78</v>
      </c>
      <c r="C54" s="53"/>
      <c r="D54" s="53"/>
      <c r="E54" s="79">
        <f>IFERROR(VLOOKUP(B54,[1]NUM10!$H$3:$L$48,2,FALSE),0)</f>
        <v>0</v>
      </c>
      <c r="F54" s="79">
        <f>IFERROR(VLOOKUP(B54,[1]NUM10!$H$3:$L$48,3,FALSE),0)</f>
        <v>0</v>
      </c>
      <c r="G54" s="79">
        <f>IFERROR(VLOOKUP(B54,[1]NUM10!$H$3:$L$48,4,FALSE),0)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12">
        <f t="shared" si="4"/>
        <v>0</v>
      </c>
    </row>
    <row r="55" spans="1:19" ht="15" thickBot="1" x14ac:dyDescent="0.25">
      <c r="A55" s="113" t="s">
        <v>87</v>
      </c>
      <c r="B55" s="112" t="s">
        <v>79</v>
      </c>
      <c r="C55" s="53"/>
      <c r="D55" s="53"/>
      <c r="E55" s="79">
        <f>IFERROR(VLOOKUP(B55,[1]NUM10!$H$3:$L$48,2,FALSE),0)</f>
        <v>0</v>
      </c>
      <c r="F55" s="79">
        <f>IFERROR(VLOOKUP(B55,[1]NUM10!$H$3:$L$48,3,FALSE),0)</f>
        <v>0</v>
      </c>
      <c r="G55" s="79">
        <f>IFERROR(VLOOKUP(B55,[1]NUM10!$H$3:$L$48,4,FALSE),0)</f>
        <v>0</v>
      </c>
      <c r="H55" s="79"/>
      <c r="I55" s="79"/>
      <c r="J55" s="79"/>
      <c r="K55" s="79"/>
      <c r="L55" s="79"/>
      <c r="M55" s="79"/>
      <c r="N55" s="79"/>
      <c r="O55" s="79"/>
      <c r="P55" s="79"/>
      <c r="Q55" s="12">
        <f t="shared" si="4"/>
        <v>0</v>
      </c>
    </row>
    <row r="56" spans="1:19" ht="15" thickBot="1" x14ac:dyDescent="0.25">
      <c r="A56" s="113" t="s">
        <v>87</v>
      </c>
      <c r="B56" s="112" t="s">
        <v>80</v>
      </c>
      <c r="C56" s="53"/>
      <c r="D56" s="53"/>
      <c r="E56" s="79">
        <f>IFERROR(VLOOKUP(B56,[1]NUM10!$H$3:$L$48,2,FALSE),0)</f>
        <v>0</v>
      </c>
      <c r="F56" s="79">
        <f>IFERROR(VLOOKUP(B56,[1]NUM10!$H$3:$L$48,3,FALSE),0)</f>
        <v>0</v>
      </c>
      <c r="G56" s="79">
        <f>IFERROR(VLOOKUP(B56,[1]NUM10!$H$3:$L$48,4,FALSE),0)</f>
        <v>16</v>
      </c>
      <c r="H56" s="79"/>
      <c r="I56" s="79"/>
      <c r="J56" s="79"/>
      <c r="K56" s="79"/>
      <c r="L56" s="79"/>
      <c r="M56" s="79"/>
      <c r="N56" s="79"/>
      <c r="O56" s="79"/>
      <c r="P56" s="79"/>
      <c r="Q56" s="12">
        <f t="shared" si="4"/>
        <v>16</v>
      </c>
    </row>
    <row r="57" spans="1:19" ht="15" thickBot="1" x14ac:dyDescent="0.25">
      <c r="A57" s="113" t="s">
        <v>87</v>
      </c>
      <c r="B57" s="112" t="s">
        <v>81</v>
      </c>
      <c r="C57" s="53"/>
      <c r="D57" s="53"/>
      <c r="E57" s="79">
        <f>IFERROR(VLOOKUP(B57,[1]NUM10!$H$3:$L$48,2,FALSE),0)</f>
        <v>0</v>
      </c>
      <c r="F57" s="79">
        <f>IFERROR(VLOOKUP(B57,[1]NUM10!$H$3:$L$48,3,FALSE),0)</f>
        <v>0</v>
      </c>
      <c r="G57" s="79">
        <f>IFERROR(VLOOKUP(B57,[1]NUM10!$H$3:$L$48,4,FALSE),0)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12">
        <f t="shared" si="4"/>
        <v>0</v>
      </c>
    </row>
    <row r="58" spans="1:19" ht="15" thickBot="1" x14ac:dyDescent="0.25">
      <c r="A58" s="113" t="s">
        <v>87</v>
      </c>
      <c r="B58" s="112" t="s">
        <v>82</v>
      </c>
      <c r="C58" s="53"/>
      <c r="D58" s="53"/>
      <c r="E58" s="79">
        <f>IFERROR(VLOOKUP(B58,[1]NUM10!$H$3:$L$48,2,FALSE),0)</f>
        <v>0</v>
      </c>
      <c r="F58" s="79">
        <f>IFERROR(VLOOKUP(B58,[1]NUM10!$H$3:$L$48,3,FALSE),0)</f>
        <v>0</v>
      </c>
      <c r="G58" s="79">
        <f>IFERROR(VLOOKUP(B58,[1]NUM10!$H$3:$L$48,4,FALSE),0)</f>
        <v>37</v>
      </c>
      <c r="H58" s="79"/>
      <c r="I58" s="79"/>
      <c r="J58" s="79"/>
      <c r="K58" s="79"/>
      <c r="L58" s="79"/>
      <c r="M58" s="79"/>
      <c r="N58" s="79"/>
      <c r="O58" s="79"/>
      <c r="P58" s="79"/>
      <c r="Q58" s="12">
        <f t="shared" si="4"/>
        <v>37</v>
      </c>
    </row>
    <row r="59" spans="1:19" ht="15" thickBot="1" x14ac:dyDescent="0.25">
      <c r="A59" s="113" t="s">
        <v>87</v>
      </c>
      <c r="B59" s="112" t="s">
        <v>83</v>
      </c>
      <c r="C59" s="53"/>
      <c r="D59" s="53"/>
      <c r="E59" s="79">
        <f>IFERROR(VLOOKUP(B59,[1]NUM10!$H$3:$L$48,2,FALSE),0)</f>
        <v>0</v>
      </c>
      <c r="F59" s="79">
        <f>IFERROR(VLOOKUP(B59,[1]NUM10!$H$3:$L$48,3,FALSE),0)</f>
        <v>0</v>
      </c>
      <c r="G59" s="79">
        <f>IFERROR(VLOOKUP(B59,[1]NUM10!$H$3:$L$48,4,FALSE),0)</f>
        <v>0</v>
      </c>
      <c r="H59" s="79"/>
      <c r="I59" s="79"/>
      <c r="J59" s="79"/>
      <c r="K59" s="79"/>
      <c r="L59" s="79"/>
      <c r="M59" s="79"/>
      <c r="N59" s="79"/>
      <c r="O59" s="79"/>
      <c r="P59" s="79"/>
      <c r="Q59" s="12">
        <f t="shared" si="4"/>
        <v>0</v>
      </c>
    </row>
    <row r="60" spans="1:19" ht="15" thickBot="1" x14ac:dyDescent="0.25">
      <c r="A60" s="113" t="s">
        <v>87</v>
      </c>
      <c r="B60" s="112" t="s">
        <v>84</v>
      </c>
      <c r="C60" s="53"/>
      <c r="D60" s="53"/>
      <c r="E60" s="79">
        <f>IFERROR(VLOOKUP(B60,[1]NUM10!$H$3:$L$48,2,FALSE),0)</f>
        <v>0</v>
      </c>
      <c r="F60" s="79">
        <f>IFERROR(VLOOKUP(B60,[1]NUM10!$H$3:$L$48,3,FALSE),0)</f>
        <v>0</v>
      </c>
      <c r="G60" s="79">
        <f>IFERROR(VLOOKUP(B60,[1]NUM10!$H$3:$L$48,4,FALSE),0)</f>
        <v>0</v>
      </c>
      <c r="H60" s="79"/>
      <c r="I60" s="79"/>
      <c r="J60" s="79"/>
      <c r="K60" s="79"/>
      <c r="L60" s="79"/>
      <c r="M60" s="79"/>
      <c r="N60" s="79"/>
      <c r="O60" s="79"/>
      <c r="P60" s="79"/>
      <c r="Q60" s="12">
        <f>SUM(E60:P60)</f>
        <v>0</v>
      </c>
    </row>
    <row r="61" spans="1:19" ht="15" thickBot="1" x14ac:dyDescent="0.25">
      <c r="A61" s="113" t="s">
        <v>87</v>
      </c>
      <c r="B61" s="112" t="s">
        <v>85</v>
      </c>
      <c r="C61" s="53"/>
      <c r="D61" s="53"/>
      <c r="E61" s="79">
        <f>IFERROR(VLOOKUP(B61,[1]NUM10!$H$3:$L$48,2,FALSE),0)</f>
        <v>0</v>
      </c>
      <c r="F61" s="79">
        <f>IFERROR(VLOOKUP(B61,[1]NUM10!$H$3:$L$48,3,FALSE),0)</f>
        <v>0</v>
      </c>
      <c r="G61" s="79">
        <f>IFERROR(VLOOKUP(B61,[1]NUM10!$H$3:$L$48,4,FALSE),0)</f>
        <v>0</v>
      </c>
      <c r="H61" s="79"/>
      <c r="I61" s="79"/>
      <c r="J61" s="79"/>
      <c r="K61" s="79"/>
      <c r="L61" s="79"/>
      <c r="M61" s="79"/>
      <c r="N61" s="79"/>
      <c r="O61" s="79"/>
      <c r="P61" s="79"/>
      <c r="Q61" s="12">
        <f>SUM(E61:P61)</f>
        <v>0</v>
      </c>
    </row>
    <row r="62" spans="1:19" ht="15" thickBot="1" x14ac:dyDescent="0.25">
      <c r="A62" s="113" t="s">
        <v>87</v>
      </c>
      <c r="B62" s="112" t="s">
        <v>86</v>
      </c>
      <c r="C62" s="53"/>
      <c r="D62" s="53"/>
      <c r="E62" s="79">
        <f>IFERROR(VLOOKUP(B62,[1]NUM10!$H$3:$L$48,2,FALSE),0)</f>
        <v>0</v>
      </c>
      <c r="F62" s="79">
        <f>IFERROR(VLOOKUP(B62,[1]NUM10!$H$3:$L$48,3,FALSE),0)</f>
        <v>0</v>
      </c>
      <c r="G62" s="79">
        <f>IFERROR(VLOOKUP(B62,[1]NUM10!$H$3:$L$48,4,FALSE),0)</f>
        <v>0</v>
      </c>
      <c r="H62" s="79"/>
      <c r="I62" s="79"/>
      <c r="J62" s="79"/>
      <c r="K62" s="79"/>
      <c r="L62" s="79"/>
      <c r="M62" s="79"/>
      <c r="N62" s="79"/>
      <c r="O62" s="79"/>
      <c r="P62" s="79"/>
      <c r="Q62" s="12">
        <f>SUM(E62:P62)</f>
        <v>0</v>
      </c>
    </row>
    <row r="63" spans="1:19" ht="15" thickBot="1" x14ac:dyDescent="0.25">
      <c r="A63" s="111" t="s">
        <v>87</v>
      </c>
      <c r="B63" s="112" t="s">
        <v>393</v>
      </c>
      <c r="C63" s="53"/>
      <c r="D63" s="53"/>
      <c r="E63" s="79">
        <f>IFERROR(VLOOKUP(B63,[1]NUM10!$H$3:$L$48,2,FALSE),0)</f>
        <v>0</v>
      </c>
      <c r="F63" s="79">
        <f>IFERROR(VLOOKUP(B63,[1]NUM10!$H$3:$L$48,3,FALSE),0)</f>
        <v>0</v>
      </c>
      <c r="G63" s="79">
        <f>IFERROR(VLOOKUP(B63,[1]NUM10!$H$3:$L$48,4,FALSE),0)</f>
        <v>0</v>
      </c>
      <c r="H63" s="79"/>
      <c r="I63" s="79"/>
      <c r="J63" s="79"/>
      <c r="K63" s="79"/>
      <c r="L63" s="79"/>
      <c r="M63" s="79"/>
      <c r="N63" s="79"/>
      <c r="O63" s="79"/>
      <c r="P63" s="79"/>
      <c r="Q63" s="12">
        <f>SUM(E63:P63)</f>
        <v>0</v>
      </c>
    </row>
    <row r="64" spans="1:19" s="54" customFormat="1" ht="15" thickBot="1" x14ac:dyDescent="0.25">
      <c r="A64" s="308" t="s">
        <v>176</v>
      </c>
      <c r="B64" s="309"/>
      <c r="C64" s="181">
        <f>+D64/Metas!P9</f>
        <v>0.24289284245631315</v>
      </c>
      <c r="D64" s="14">
        <f>+Q64/R64</f>
        <v>6.0820367751060818E-2</v>
      </c>
      <c r="E64" s="65">
        <f>SUM(E50:E63)</f>
        <v>0</v>
      </c>
      <c r="F64" s="65">
        <f t="shared" ref="F64:P64" si="15">SUM(F50:F63)</f>
        <v>0</v>
      </c>
      <c r="G64" s="65">
        <f t="shared" si="15"/>
        <v>86</v>
      </c>
      <c r="H64" s="65">
        <f t="shared" si="15"/>
        <v>0</v>
      </c>
      <c r="I64" s="65">
        <f t="shared" si="15"/>
        <v>0</v>
      </c>
      <c r="J64" s="65">
        <f t="shared" si="15"/>
        <v>0</v>
      </c>
      <c r="K64" s="65">
        <f t="shared" si="15"/>
        <v>0</v>
      </c>
      <c r="L64" s="65">
        <f t="shared" si="15"/>
        <v>0</v>
      </c>
      <c r="M64" s="65">
        <f t="shared" si="15"/>
        <v>0</v>
      </c>
      <c r="N64" s="65">
        <f t="shared" si="15"/>
        <v>0</v>
      </c>
      <c r="O64" s="65">
        <f t="shared" si="15"/>
        <v>0</v>
      </c>
      <c r="P64" s="65">
        <f t="shared" si="15"/>
        <v>0</v>
      </c>
      <c r="Q64" s="9">
        <f>SUM(Q50:Q63)</f>
        <v>86</v>
      </c>
      <c r="R64" s="376">
        <v>1414</v>
      </c>
      <c r="S64" s="377"/>
    </row>
    <row r="65" spans="1:19" ht="15" thickBot="1" x14ac:dyDescent="0.25">
      <c r="A65" s="113" t="s">
        <v>98</v>
      </c>
      <c r="B65" s="112" t="s">
        <v>88</v>
      </c>
      <c r="C65" s="53"/>
      <c r="D65" s="53"/>
      <c r="E65" s="79">
        <f>IFERROR(VLOOKUP(B65,[1]NUM10!$H$3:$L$48,2,FALSE),0)</f>
        <v>0</v>
      </c>
      <c r="F65" s="79">
        <f>IFERROR(VLOOKUP(B65,[1]NUM10!$H$3:$L$48,3,FALSE),0)</f>
        <v>0</v>
      </c>
      <c r="G65" s="79">
        <f>IFERROR(VLOOKUP(B65,[1]NUM10!$H$3:$L$48,4,FALSE),0)</f>
        <v>0</v>
      </c>
      <c r="H65" s="79"/>
      <c r="I65" s="79"/>
      <c r="J65" s="79"/>
      <c r="K65" s="79"/>
      <c r="L65" s="79"/>
      <c r="M65" s="79"/>
      <c r="N65" s="79"/>
      <c r="O65" s="79"/>
      <c r="P65" s="79"/>
      <c r="Q65" s="12">
        <f t="shared" ref="Q65:Q74" si="16">SUM(E65:P65)</f>
        <v>0</v>
      </c>
    </row>
    <row r="66" spans="1:19" ht="15" thickBot="1" x14ac:dyDescent="0.25">
      <c r="A66" s="113" t="s">
        <v>98</v>
      </c>
      <c r="B66" s="112" t="s">
        <v>89</v>
      </c>
      <c r="C66" s="53"/>
      <c r="D66" s="53"/>
      <c r="E66" s="79">
        <f>IFERROR(VLOOKUP(B66,[1]NUM10!$H$3:$L$48,2,FALSE),0)</f>
        <v>0</v>
      </c>
      <c r="F66" s="79">
        <f>IFERROR(VLOOKUP(B66,[1]NUM10!$H$3:$L$48,3,FALSE),0)</f>
        <v>0</v>
      </c>
      <c r="G66" s="79">
        <f>IFERROR(VLOOKUP(B66,[1]NUM10!$H$3:$L$48,4,FALSE),0)</f>
        <v>0</v>
      </c>
      <c r="H66" s="79"/>
      <c r="I66" s="79"/>
      <c r="J66" s="79"/>
      <c r="K66" s="79"/>
      <c r="L66" s="79"/>
      <c r="M66" s="79"/>
      <c r="N66" s="79"/>
      <c r="O66" s="79"/>
      <c r="P66" s="79"/>
      <c r="Q66" s="12">
        <f t="shared" si="16"/>
        <v>0</v>
      </c>
    </row>
    <row r="67" spans="1:19" ht="15" thickBot="1" x14ac:dyDescent="0.25">
      <c r="A67" s="113" t="s">
        <v>98</v>
      </c>
      <c r="B67" s="112" t="s">
        <v>90</v>
      </c>
      <c r="C67" s="53"/>
      <c r="D67" s="53"/>
      <c r="E67" s="79">
        <f>IFERROR(VLOOKUP(B67,[1]NUM10!$H$3:$L$48,2,FALSE),0)</f>
        <v>0</v>
      </c>
      <c r="F67" s="79">
        <f>IFERROR(VLOOKUP(B67,[1]NUM10!$H$3:$L$48,3,FALSE),0)</f>
        <v>0</v>
      </c>
      <c r="G67" s="79">
        <f>IFERROR(VLOOKUP(B67,[1]NUM10!$H$3:$L$48,4,FALSE),0)</f>
        <v>0</v>
      </c>
      <c r="H67" s="79"/>
      <c r="I67" s="79"/>
      <c r="J67" s="79"/>
      <c r="K67" s="79"/>
      <c r="L67" s="79"/>
      <c r="M67" s="79"/>
      <c r="N67" s="79"/>
      <c r="O67" s="79"/>
      <c r="P67" s="79"/>
      <c r="Q67" s="12">
        <f t="shared" si="16"/>
        <v>0</v>
      </c>
    </row>
    <row r="68" spans="1:19" ht="15" thickBot="1" x14ac:dyDescent="0.25">
      <c r="A68" s="113" t="s">
        <v>98</v>
      </c>
      <c r="B68" s="112" t="s">
        <v>91</v>
      </c>
      <c r="C68" s="53"/>
      <c r="D68" s="53"/>
      <c r="E68" s="79">
        <f>IFERROR(VLOOKUP(B68,[1]NUM10!$H$3:$L$48,2,FALSE),0)</f>
        <v>0</v>
      </c>
      <c r="F68" s="79">
        <f>IFERROR(VLOOKUP(B68,[1]NUM10!$H$3:$L$48,3,FALSE),0)</f>
        <v>0</v>
      </c>
      <c r="G68" s="79">
        <f>IFERROR(VLOOKUP(B68,[1]NUM10!$H$3:$L$48,4,FALSE),0)</f>
        <v>0</v>
      </c>
      <c r="H68" s="79"/>
      <c r="I68" s="79"/>
      <c r="J68" s="79"/>
      <c r="K68" s="79"/>
      <c r="L68" s="79"/>
      <c r="M68" s="79"/>
      <c r="N68" s="79"/>
      <c r="O68" s="79"/>
      <c r="P68" s="79"/>
      <c r="Q68" s="12">
        <f t="shared" si="16"/>
        <v>0</v>
      </c>
    </row>
    <row r="69" spans="1:19" ht="15" thickBot="1" x14ac:dyDescent="0.25">
      <c r="A69" s="113" t="s">
        <v>98</v>
      </c>
      <c r="B69" s="112" t="s">
        <v>92</v>
      </c>
      <c r="C69" s="53"/>
      <c r="D69" s="53"/>
      <c r="E69" s="79">
        <f>IFERROR(VLOOKUP(B69,[1]NUM10!$H$3:$L$48,2,FALSE),0)</f>
        <v>0</v>
      </c>
      <c r="F69" s="79">
        <f>IFERROR(VLOOKUP(B69,[1]NUM10!$H$3:$L$48,3,FALSE),0)</f>
        <v>0</v>
      </c>
      <c r="G69" s="79">
        <f>IFERROR(VLOOKUP(B69,[1]NUM10!$H$3:$L$48,4,FALSE),0)</f>
        <v>0</v>
      </c>
      <c r="H69" s="79"/>
      <c r="I69" s="79"/>
      <c r="J69" s="79"/>
      <c r="K69" s="79"/>
      <c r="L69" s="79"/>
      <c r="M69" s="79"/>
      <c r="N69" s="79"/>
      <c r="O69" s="79"/>
      <c r="P69" s="79"/>
      <c r="Q69" s="12">
        <f t="shared" si="16"/>
        <v>0</v>
      </c>
    </row>
    <row r="70" spans="1:19" ht="15" thickBot="1" x14ac:dyDescent="0.25">
      <c r="A70" s="113" t="s">
        <v>98</v>
      </c>
      <c r="B70" s="112" t="s">
        <v>93</v>
      </c>
      <c r="C70" s="53"/>
      <c r="D70" s="53"/>
      <c r="E70" s="79">
        <f>IFERROR(VLOOKUP(B70,[1]NUM10!$H$3:$L$48,2,FALSE),0)</f>
        <v>0</v>
      </c>
      <c r="F70" s="79">
        <f>IFERROR(VLOOKUP(B70,[1]NUM10!$H$3:$L$48,3,FALSE),0)</f>
        <v>0</v>
      </c>
      <c r="G70" s="79">
        <f>IFERROR(VLOOKUP(B70,[1]NUM10!$H$3:$L$48,4,FALSE),0)</f>
        <v>0</v>
      </c>
      <c r="H70" s="79"/>
      <c r="I70" s="79"/>
      <c r="J70" s="79"/>
      <c r="K70" s="79"/>
      <c r="L70" s="79"/>
      <c r="M70" s="79"/>
      <c r="N70" s="79"/>
      <c r="O70" s="79"/>
      <c r="P70" s="79"/>
      <c r="Q70" s="12">
        <f t="shared" si="16"/>
        <v>0</v>
      </c>
    </row>
    <row r="71" spans="1:19" ht="15" thickBot="1" x14ac:dyDescent="0.25">
      <c r="A71" s="113" t="s">
        <v>98</v>
      </c>
      <c r="B71" s="112" t="s">
        <v>94</v>
      </c>
      <c r="C71" s="53"/>
      <c r="D71" s="53"/>
      <c r="E71" s="79">
        <f>IFERROR(VLOOKUP(B71,[1]NUM10!$H$3:$L$48,2,FALSE),0)</f>
        <v>0</v>
      </c>
      <c r="F71" s="79">
        <f>IFERROR(VLOOKUP(B71,[1]NUM10!$H$3:$L$48,3,FALSE),0)</f>
        <v>0</v>
      </c>
      <c r="G71" s="79">
        <f>IFERROR(VLOOKUP(B71,[1]NUM10!$H$3:$L$48,4,FALSE),0)</f>
        <v>0</v>
      </c>
      <c r="H71" s="79"/>
      <c r="I71" s="79"/>
      <c r="J71" s="79"/>
      <c r="K71" s="79"/>
      <c r="L71" s="79"/>
      <c r="M71" s="79"/>
      <c r="N71" s="79"/>
      <c r="O71" s="79"/>
      <c r="P71" s="79"/>
      <c r="Q71" s="12">
        <f t="shared" si="16"/>
        <v>0</v>
      </c>
    </row>
    <row r="72" spans="1:19" ht="15" thickBot="1" x14ac:dyDescent="0.25">
      <c r="A72" s="113" t="s">
        <v>98</v>
      </c>
      <c r="B72" s="112" t="s">
        <v>95</v>
      </c>
      <c r="C72" s="53"/>
      <c r="D72" s="53"/>
      <c r="E72" s="79">
        <f>IFERROR(VLOOKUP(B72,[1]NUM10!$H$3:$L$48,2,FALSE),0)</f>
        <v>0</v>
      </c>
      <c r="F72" s="79">
        <f>IFERROR(VLOOKUP(B72,[1]NUM10!$H$3:$L$48,3,FALSE),0)</f>
        <v>0</v>
      </c>
      <c r="G72" s="79">
        <f>IFERROR(VLOOKUP(B72,[1]NUM10!$H$3:$L$48,4,FALSE),0)</f>
        <v>0</v>
      </c>
      <c r="H72" s="79"/>
      <c r="I72" s="79"/>
      <c r="J72" s="79"/>
      <c r="K72" s="79"/>
      <c r="L72" s="79"/>
      <c r="M72" s="79"/>
      <c r="N72" s="79"/>
      <c r="O72" s="79"/>
      <c r="P72" s="79"/>
      <c r="Q72" s="12">
        <f t="shared" si="16"/>
        <v>0</v>
      </c>
    </row>
    <row r="73" spans="1:19" ht="15" thickBot="1" x14ac:dyDescent="0.25">
      <c r="A73" s="113" t="s">
        <v>98</v>
      </c>
      <c r="B73" s="112" t="s">
        <v>96</v>
      </c>
      <c r="C73" s="53"/>
      <c r="D73" s="53"/>
      <c r="E73" s="79">
        <f>IFERROR(VLOOKUP(B73,[1]NUM10!$H$3:$L$48,2,FALSE),0)</f>
        <v>0</v>
      </c>
      <c r="F73" s="79">
        <f>IFERROR(VLOOKUP(B73,[1]NUM10!$H$3:$L$48,3,FALSE),0)</f>
        <v>0</v>
      </c>
      <c r="G73" s="79">
        <f>IFERROR(VLOOKUP(B73,[1]NUM10!$H$3:$L$48,4,FALSE),0)</f>
        <v>0</v>
      </c>
      <c r="H73" s="79"/>
      <c r="I73" s="79"/>
      <c r="J73" s="79"/>
      <c r="K73" s="79"/>
      <c r="L73" s="79"/>
      <c r="M73" s="79"/>
      <c r="N73" s="79"/>
      <c r="O73" s="79"/>
      <c r="P73" s="79"/>
      <c r="Q73" s="12">
        <f t="shared" si="16"/>
        <v>0</v>
      </c>
    </row>
    <row r="74" spans="1:19" ht="15" thickBot="1" x14ac:dyDescent="0.25">
      <c r="A74" s="113" t="s">
        <v>98</v>
      </c>
      <c r="B74" s="112" t="s">
        <v>97</v>
      </c>
      <c r="C74" s="53"/>
      <c r="D74" s="53"/>
      <c r="E74" s="79">
        <f>IFERROR(VLOOKUP(B74,[1]NUM10!$H$3:$L$48,2,FALSE),0)</f>
        <v>0</v>
      </c>
      <c r="F74" s="79">
        <f>IFERROR(VLOOKUP(B74,[1]NUM10!$H$3:$L$48,3,FALSE),0)</f>
        <v>0</v>
      </c>
      <c r="G74" s="79">
        <f>IFERROR(VLOOKUP(B74,[1]NUM10!$H$3:$L$48,4,FALSE),0)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12">
        <f t="shared" si="16"/>
        <v>0</v>
      </c>
    </row>
    <row r="75" spans="1:19" s="54" customFormat="1" ht="15" thickBot="1" x14ac:dyDescent="0.25">
      <c r="A75" s="308" t="s">
        <v>18</v>
      </c>
      <c r="B75" s="309"/>
      <c r="C75" s="181">
        <f>+D75/Metas!P6</f>
        <v>0</v>
      </c>
      <c r="D75" s="14">
        <f>+Q75/R75</f>
        <v>0</v>
      </c>
      <c r="E75" s="65">
        <f>SUM(E65:E74)</f>
        <v>0</v>
      </c>
      <c r="F75" s="65">
        <f t="shared" ref="F75:H75" si="17">SUM(F65:F74)</f>
        <v>0</v>
      </c>
      <c r="G75" s="65">
        <f t="shared" si="17"/>
        <v>0</v>
      </c>
      <c r="H75" s="65">
        <f t="shared" si="17"/>
        <v>0</v>
      </c>
      <c r="I75" s="65">
        <f t="shared" ref="I75:J75" si="18">SUM(I65:I74)</f>
        <v>0</v>
      </c>
      <c r="J75" s="65">
        <f t="shared" si="18"/>
        <v>0</v>
      </c>
      <c r="K75" s="65">
        <f t="shared" ref="K75:L75" si="19">SUM(K65:K74)</f>
        <v>0</v>
      </c>
      <c r="L75" s="65">
        <f t="shared" si="19"/>
        <v>0</v>
      </c>
      <c r="M75" s="65">
        <f t="shared" ref="M75:N75" si="20">SUM(M65:M74)</f>
        <v>0</v>
      </c>
      <c r="N75" s="65">
        <f t="shared" si="20"/>
        <v>0</v>
      </c>
      <c r="O75" s="65">
        <f t="shared" ref="O75:P75" si="21">SUM(O65:O74)</f>
        <v>0</v>
      </c>
      <c r="P75" s="65">
        <f t="shared" si="21"/>
        <v>0</v>
      </c>
      <c r="Q75" s="65">
        <f>SUM(Q65:Q74)</f>
        <v>0</v>
      </c>
      <c r="R75" s="376">
        <v>577</v>
      </c>
      <c r="S75" s="377"/>
    </row>
    <row r="76" spans="1:19" ht="15" thickBot="1" x14ac:dyDescent="0.25">
      <c r="A76" s="75" t="s">
        <v>104</v>
      </c>
      <c r="B76" s="112" t="s">
        <v>99</v>
      </c>
      <c r="C76" s="53"/>
      <c r="D76" s="53"/>
      <c r="E76" s="79">
        <f>IFERROR(VLOOKUP(B76,[1]NUM10!$H$3:$L$48,2,FALSE),0)</f>
        <v>0</v>
      </c>
      <c r="F76" s="79">
        <f>IFERROR(VLOOKUP(B76,[1]NUM10!$H$3:$L$48,3,FALSE),0)</f>
        <v>0</v>
      </c>
      <c r="G76" s="79">
        <f>IFERROR(VLOOKUP(B76,[1]NUM10!$H$3:$L$48,4,FALSE),0)</f>
        <v>0</v>
      </c>
      <c r="H76" s="79"/>
      <c r="I76" s="79"/>
      <c r="J76" s="79"/>
      <c r="K76" s="79"/>
      <c r="L76" s="79"/>
      <c r="M76" s="79"/>
      <c r="N76" s="79"/>
      <c r="O76" s="79"/>
      <c r="P76" s="79"/>
      <c r="Q76" s="12">
        <f>SUM(E76:P76)</f>
        <v>0</v>
      </c>
    </row>
    <row r="77" spans="1:19" ht="15" thickBot="1" x14ac:dyDescent="0.25">
      <c r="A77" s="75" t="s">
        <v>104</v>
      </c>
      <c r="B77" s="112" t="s">
        <v>100</v>
      </c>
      <c r="C77" s="53"/>
      <c r="D77" s="53"/>
      <c r="E77" s="79">
        <f>IFERROR(VLOOKUP(B77,[1]NUM10!$H$3:$L$48,2,FALSE),0)</f>
        <v>0</v>
      </c>
      <c r="F77" s="79">
        <f>IFERROR(VLOOKUP(B77,[1]NUM10!$H$3:$L$48,3,FALSE),0)</f>
        <v>0</v>
      </c>
      <c r="G77" s="79">
        <f>IFERROR(VLOOKUP(B77,[1]NUM10!$H$3:$L$48,4,FALSE),0)</f>
        <v>0</v>
      </c>
      <c r="H77" s="79"/>
      <c r="I77" s="79"/>
      <c r="J77" s="79"/>
      <c r="K77" s="79"/>
      <c r="L77" s="79"/>
      <c r="M77" s="79"/>
      <c r="N77" s="79"/>
      <c r="O77" s="79"/>
      <c r="P77" s="79"/>
      <c r="Q77" s="12">
        <f>SUM(E77:P77)</f>
        <v>0</v>
      </c>
    </row>
    <row r="78" spans="1:19" ht="15" thickBot="1" x14ac:dyDescent="0.25">
      <c r="A78" s="75" t="s">
        <v>104</v>
      </c>
      <c r="B78" s="112" t="s">
        <v>101</v>
      </c>
      <c r="C78" s="53"/>
      <c r="D78" s="53"/>
      <c r="E78" s="79">
        <f>IFERROR(VLOOKUP(B78,[1]NUM10!$H$3:$L$48,2,FALSE),0)</f>
        <v>0</v>
      </c>
      <c r="F78" s="79">
        <f>IFERROR(VLOOKUP(B78,[1]NUM10!$H$3:$L$48,3,FALSE),0)</f>
        <v>0</v>
      </c>
      <c r="G78" s="79">
        <f>IFERROR(VLOOKUP(B78,[1]NUM10!$H$3:$L$48,4,FALSE),0)</f>
        <v>0</v>
      </c>
      <c r="H78" s="79"/>
      <c r="I78" s="79"/>
      <c r="J78" s="79"/>
      <c r="K78" s="79"/>
      <c r="L78" s="79"/>
      <c r="M78" s="79"/>
      <c r="N78" s="79"/>
      <c r="O78" s="79"/>
      <c r="P78" s="79"/>
      <c r="Q78" s="12">
        <f>SUM(E78:P78)</f>
        <v>0</v>
      </c>
    </row>
    <row r="79" spans="1:19" ht="15" thickBot="1" x14ac:dyDescent="0.25">
      <c r="A79" s="75" t="s">
        <v>104</v>
      </c>
      <c r="B79" s="112" t="s">
        <v>102</v>
      </c>
      <c r="C79" s="53"/>
      <c r="D79" s="53"/>
      <c r="E79" s="79">
        <f>IFERROR(VLOOKUP(B79,[1]NUM10!$H$3:$L$48,2,FALSE),0)</f>
        <v>0</v>
      </c>
      <c r="F79" s="79">
        <f>IFERROR(VLOOKUP(B79,[1]NUM10!$H$3:$L$48,3,FALSE),0)</f>
        <v>0</v>
      </c>
      <c r="G79" s="79">
        <f>IFERROR(VLOOKUP(B79,[1]NUM10!$H$3:$L$48,4,FALSE),0)</f>
        <v>0</v>
      </c>
      <c r="H79" s="79"/>
      <c r="I79" s="79"/>
      <c r="J79" s="79"/>
      <c r="K79" s="79"/>
      <c r="L79" s="79"/>
      <c r="M79" s="79"/>
      <c r="N79" s="79"/>
      <c r="O79" s="79"/>
      <c r="P79" s="79"/>
      <c r="Q79" s="12">
        <f>SUM(E79:P79)</f>
        <v>0</v>
      </c>
    </row>
    <row r="80" spans="1:19" ht="15" thickBot="1" x14ac:dyDescent="0.25">
      <c r="A80" s="75" t="s">
        <v>104</v>
      </c>
      <c r="B80" s="112" t="s">
        <v>103</v>
      </c>
      <c r="C80" s="53"/>
      <c r="D80" s="53"/>
      <c r="E80" s="79">
        <f>IFERROR(VLOOKUP(B80,[1]NUM10!$H$3:$L$48,2,FALSE),0)</f>
        <v>0</v>
      </c>
      <c r="F80" s="79">
        <f>IFERROR(VLOOKUP(B80,[1]NUM10!$H$3:$L$48,3,FALSE),0)</f>
        <v>0</v>
      </c>
      <c r="G80" s="79">
        <f>IFERROR(VLOOKUP(B80,[1]NUM10!$H$3:$L$48,4,FALSE),0)</f>
        <v>0</v>
      </c>
      <c r="H80" s="79"/>
      <c r="I80" s="79"/>
      <c r="J80" s="79"/>
      <c r="K80" s="79"/>
      <c r="L80" s="79"/>
      <c r="M80" s="79"/>
      <c r="N80" s="79"/>
      <c r="O80" s="79"/>
      <c r="P80" s="79"/>
      <c r="Q80" s="12">
        <f>SUM(E80:P80)</f>
        <v>0</v>
      </c>
    </row>
    <row r="81" spans="1:19" s="54" customFormat="1" ht="15" thickBot="1" x14ac:dyDescent="0.25">
      <c r="A81" s="308" t="s">
        <v>177</v>
      </c>
      <c r="B81" s="309"/>
      <c r="C81" s="181">
        <f>+D81/Metas!P11</f>
        <v>0</v>
      </c>
      <c r="D81" s="14">
        <f>+Q81/R81</f>
        <v>0</v>
      </c>
      <c r="E81" s="65">
        <f t="shared" ref="E81:Q81" si="22">SUM(E76:E80)</f>
        <v>0</v>
      </c>
      <c r="F81" s="65">
        <f t="shared" si="22"/>
        <v>0</v>
      </c>
      <c r="G81" s="65">
        <f t="shared" si="22"/>
        <v>0</v>
      </c>
      <c r="H81" s="65">
        <f t="shared" si="22"/>
        <v>0</v>
      </c>
      <c r="I81" s="65">
        <f t="shared" ref="I81:J81" si="23">SUM(I76:I80)</f>
        <v>0</v>
      </c>
      <c r="J81" s="65">
        <f t="shared" si="23"/>
        <v>0</v>
      </c>
      <c r="K81" s="65">
        <f t="shared" ref="K81:L81" si="24">SUM(K76:K80)</f>
        <v>0</v>
      </c>
      <c r="L81" s="65">
        <f t="shared" si="24"/>
        <v>0</v>
      </c>
      <c r="M81" s="65">
        <f t="shared" ref="M81:N81" si="25">SUM(M76:M80)</f>
        <v>0</v>
      </c>
      <c r="N81" s="65">
        <f t="shared" si="25"/>
        <v>0</v>
      </c>
      <c r="O81" s="65">
        <f t="shared" ref="O81:P81" si="26">SUM(O76:O80)</f>
        <v>0</v>
      </c>
      <c r="P81" s="65">
        <f t="shared" si="26"/>
        <v>0</v>
      </c>
      <c r="Q81" s="65">
        <f t="shared" si="22"/>
        <v>0</v>
      </c>
      <c r="R81" s="376">
        <v>428</v>
      </c>
      <c r="S81" s="377"/>
    </row>
    <row r="82" spans="1:19" ht="15" thickBot="1" x14ac:dyDescent="0.25">
      <c r="A82" s="75" t="s">
        <v>115</v>
      </c>
      <c r="B82" s="112" t="s">
        <v>105</v>
      </c>
      <c r="C82" s="53"/>
      <c r="D82" s="53"/>
      <c r="E82" s="79">
        <f>IFERROR(VLOOKUP(B82,[1]NUM10!$H$3:$L$48,2,FALSE),0)</f>
        <v>0</v>
      </c>
      <c r="F82" s="79">
        <f>IFERROR(VLOOKUP(B82,[1]NUM10!$H$3:$L$48,3,FALSE),0)</f>
        <v>0</v>
      </c>
      <c r="G82" s="79">
        <f>IFERROR(VLOOKUP(B82,[1]NUM10!$H$3:$L$48,4,FALSE),0)</f>
        <v>0</v>
      </c>
      <c r="H82" s="79"/>
      <c r="I82" s="79"/>
      <c r="J82" s="79"/>
      <c r="K82" s="79"/>
      <c r="L82" s="79"/>
      <c r="M82" s="79"/>
      <c r="N82" s="79"/>
      <c r="O82" s="79"/>
      <c r="P82" s="79"/>
      <c r="Q82" s="12">
        <f t="shared" ref="Q82:Q91" si="27">SUM(E82:P82)</f>
        <v>0</v>
      </c>
    </row>
    <row r="83" spans="1:19" ht="15" thickBot="1" x14ac:dyDescent="0.25">
      <c r="A83" s="75" t="s">
        <v>115</v>
      </c>
      <c r="B83" s="112" t="s">
        <v>106</v>
      </c>
      <c r="C83" s="53"/>
      <c r="D83" s="53"/>
      <c r="E83" s="79">
        <f>IFERROR(VLOOKUP(B83,[1]NUM10!$H$3:$L$48,2,FALSE),0)</f>
        <v>0</v>
      </c>
      <c r="F83" s="79">
        <f>IFERROR(VLOOKUP(B83,[1]NUM10!$H$3:$L$48,3,FALSE),0)</f>
        <v>0</v>
      </c>
      <c r="G83" s="79">
        <f>IFERROR(VLOOKUP(B83,[1]NUM10!$H$3:$L$48,4,FALSE),0)</f>
        <v>0</v>
      </c>
      <c r="H83" s="79"/>
      <c r="I83" s="79"/>
      <c r="J83" s="79"/>
      <c r="K83" s="79"/>
      <c r="L83" s="79"/>
      <c r="M83" s="79"/>
      <c r="N83" s="79"/>
      <c r="O83" s="79"/>
      <c r="P83" s="79"/>
      <c r="Q83" s="12">
        <f t="shared" si="27"/>
        <v>0</v>
      </c>
    </row>
    <row r="84" spans="1:19" ht="15" thickBot="1" x14ac:dyDescent="0.25">
      <c r="A84" s="75" t="s">
        <v>115</v>
      </c>
      <c r="B84" s="112" t="s">
        <v>107</v>
      </c>
      <c r="C84" s="53"/>
      <c r="D84" s="53"/>
      <c r="E84" s="79">
        <f>IFERROR(VLOOKUP(B84,[1]NUM10!$H$3:$L$48,2,FALSE),0)</f>
        <v>0</v>
      </c>
      <c r="F84" s="79">
        <f>IFERROR(VLOOKUP(B84,[1]NUM10!$H$3:$L$48,3,FALSE),0)</f>
        <v>0</v>
      </c>
      <c r="G84" s="79">
        <f>IFERROR(VLOOKUP(B84,[1]NUM10!$H$3:$L$48,4,FALSE),0)</f>
        <v>0</v>
      </c>
      <c r="H84" s="79"/>
      <c r="I84" s="79"/>
      <c r="J84" s="79"/>
      <c r="K84" s="79"/>
      <c r="L84" s="79"/>
      <c r="M84" s="79"/>
      <c r="N84" s="79"/>
      <c r="O84" s="79"/>
      <c r="P84" s="79"/>
      <c r="Q84" s="12">
        <f t="shared" si="27"/>
        <v>0</v>
      </c>
    </row>
    <row r="85" spans="1:19" ht="15" thickBot="1" x14ac:dyDescent="0.25">
      <c r="A85" s="75" t="s">
        <v>115</v>
      </c>
      <c r="B85" s="112" t="s">
        <v>108</v>
      </c>
      <c r="C85" s="53"/>
      <c r="D85" s="53"/>
      <c r="E85" s="79">
        <f>IFERROR(VLOOKUP(B85,[1]NUM10!$H$3:$L$48,2,FALSE),0)</f>
        <v>0</v>
      </c>
      <c r="F85" s="79">
        <f>IFERROR(VLOOKUP(B85,[1]NUM10!$H$3:$L$48,3,FALSE),0)</f>
        <v>0</v>
      </c>
      <c r="G85" s="79">
        <f>IFERROR(VLOOKUP(B85,[1]NUM10!$H$3:$L$48,4,FALSE),0)</f>
        <v>0</v>
      </c>
      <c r="H85" s="79"/>
      <c r="I85" s="79"/>
      <c r="J85" s="79"/>
      <c r="K85" s="79"/>
      <c r="L85" s="79"/>
      <c r="M85" s="79"/>
      <c r="N85" s="79"/>
      <c r="O85" s="79"/>
      <c r="P85" s="79"/>
      <c r="Q85" s="12">
        <f t="shared" si="27"/>
        <v>0</v>
      </c>
    </row>
    <row r="86" spans="1:19" ht="15" thickBot="1" x14ac:dyDescent="0.25">
      <c r="A86" s="75" t="s">
        <v>115</v>
      </c>
      <c r="B86" s="112" t="s">
        <v>109</v>
      </c>
      <c r="C86" s="53"/>
      <c r="D86" s="53"/>
      <c r="E86" s="79">
        <f>IFERROR(VLOOKUP(B86,[1]NUM10!$H$3:$L$48,2,FALSE),0)</f>
        <v>0</v>
      </c>
      <c r="F86" s="79">
        <f>IFERROR(VLOOKUP(B86,[1]NUM10!$H$3:$L$48,3,FALSE),0)</f>
        <v>0</v>
      </c>
      <c r="G86" s="79">
        <f>IFERROR(VLOOKUP(B86,[1]NUM10!$H$3:$L$48,4,FALSE),0)</f>
        <v>0</v>
      </c>
      <c r="H86" s="79"/>
      <c r="I86" s="79"/>
      <c r="J86" s="79"/>
      <c r="K86" s="79"/>
      <c r="L86" s="79"/>
      <c r="M86" s="79"/>
      <c r="N86" s="79"/>
      <c r="O86" s="79"/>
      <c r="P86" s="79"/>
      <c r="Q86" s="12">
        <f t="shared" si="27"/>
        <v>0</v>
      </c>
    </row>
    <row r="87" spans="1:19" ht="15" thickBot="1" x14ac:dyDescent="0.25">
      <c r="A87" s="75" t="s">
        <v>115</v>
      </c>
      <c r="B87" s="112" t="s">
        <v>110</v>
      </c>
      <c r="C87" s="53"/>
      <c r="D87" s="53"/>
      <c r="E87" s="79">
        <f>IFERROR(VLOOKUP(B87,[1]NUM10!$H$3:$L$48,2,FALSE),0)</f>
        <v>0</v>
      </c>
      <c r="F87" s="79">
        <f>IFERROR(VLOOKUP(B87,[1]NUM10!$H$3:$L$48,3,FALSE),0)</f>
        <v>0</v>
      </c>
      <c r="G87" s="79">
        <f>IFERROR(VLOOKUP(B87,[1]NUM10!$H$3:$L$48,4,FALSE),0)</f>
        <v>0</v>
      </c>
      <c r="H87" s="79"/>
      <c r="I87" s="79"/>
      <c r="J87" s="79"/>
      <c r="K87" s="79"/>
      <c r="L87" s="79"/>
      <c r="M87" s="79"/>
      <c r="N87" s="79"/>
      <c r="O87" s="79"/>
      <c r="P87" s="79"/>
      <c r="Q87" s="12">
        <f t="shared" si="27"/>
        <v>0</v>
      </c>
    </row>
    <row r="88" spans="1:19" ht="15" thickBot="1" x14ac:dyDescent="0.25">
      <c r="A88" s="75" t="s">
        <v>115</v>
      </c>
      <c r="B88" s="112" t="s">
        <v>111</v>
      </c>
      <c r="C88" s="53"/>
      <c r="D88" s="53"/>
      <c r="E88" s="79">
        <f>IFERROR(VLOOKUP(B88,[1]NUM10!$H$3:$L$48,2,FALSE),0)</f>
        <v>0</v>
      </c>
      <c r="F88" s="79">
        <f>IFERROR(VLOOKUP(B88,[1]NUM10!$H$3:$L$48,3,FALSE),0)</f>
        <v>0</v>
      </c>
      <c r="G88" s="79">
        <f>IFERROR(VLOOKUP(B88,[1]NUM10!$H$3:$L$48,4,FALSE),0)</f>
        <v>0</v>
      </c>
      <c r="H88" s="79"/>
      <c r="I88" s="79"/>
      <c r="J88" s="79"/>
      <c r="K88" s="79"/>
      <c r="L88" s="79"/>
      <c r="M88" s="79"/>
      <c r="N88" s="79"/>
      <c r="O88" s="79"/>
      <c r="P88" s="79"/>
      <c r="Q88" s="12">
        <f t="shared" si="27"/>
        <v>0</v>
      </c>
    </row>
    <row r="89" spans="1:19" ht="15" thickBot="1" x14ac:dyDescent="0.25">
      <c r="A89" s="75" t="s">
        <v>115</v>
      </c>
      <c r="B89" s="112" t="s">
        <v>112</v>
      </c>
      <c r="C89" s="53"/>
      <c r="D89" s="53"/>
      <c r="E89" s="79">
        <f>IFERROR(VLOOKUP(B89,[1]NUM10!$H$3:$L$48,2,FALSE),0)</f>
        <v>0</v>
      </c>
      <c r="F89" s="79">
        <f>IFERROR(VLOOKUP(B89,[1]NUM10!$H$3:$L$48,3,FALSE),0)</f>
        <v>0</v>
      </c>
      <c r="G89" s="79">
        <f>IFERROR(VLOOKUP(B89,[1]NUM10!$H$3:$L$48,4,FALSE),0)</f>
        <v>11</v>
      </c>
      <c r="H89" s="79"/>
      <c r="I89" s="79"/>
      <c r="J89" s="79"/>
      <c r="K89" s="79"/>
      <c r="L89" s="79"/>
      <c r="M89" s="79"/>
      <c r="N89" s="79"/>
      <c r="O89" s="79"/>
      <c r="P89" s="79"/>
      <c r="Q89" s="12">
        <f t="shared" si="27"/>
        <v>11</v>
      </c>
    </row>
    <row r="90" spans="1:19" ht="15" thickBot="1" x14ac:dyDescent="0.25">
      <c r="A90" s="75" t="s">
        <v>115</v>
      </c>
      <c r="B90" s="112" t="s">
        <v>113</v>
      </c>
      <c r="C90" s="53"/>
      <c r="D90" s="53"/>
      <c r="E90" s="79">
        <f>IFERROR(VLOOKUP(B90,[1]NUM10!$H$3:$L$48,2,FALSE),0)</f>
        <v>0</v>
      </c>
      <c r="F90" s="79">
        <f>IFERROR(VLOOKUP(B90,[1]NUM10!$H$3:$L$48,3,FALSE),0)</f>
        <v>0</v>
      </c>
      <c r="G90" s="79">
        <f>IFERROR(VLOOKUP(B90,[1]NUM10!$H$3:$L$48,4,FALSE),0)</f>
        <v>0</v>
      </c>
      <c r="H90" s="79"/>
      <c r="I90" s="79"/>
      <c r="J90" s="79"/>
      <c r="K90" s="79"/>
      <c r="L90" s="79"/>
      <c r="M90" s="79"/>
      <c r="N90" s="79"/>
      <c r="O90" s="79"/>
      <c r="P90" s="79"/>
      <c r="Q90" s="12">
        <f t="shared" si="27"/>
        <v>0</v>
      </c>
    </row>
    <row r="91" spans="1:19" ht="15" thickBot="1" x14ac:dyDescent="0.25">
      <c r="A91" s="75" t="s">
        <v>115</v>
      </c>
      <c r="B91" s="112" t="s">
        <v>114</v>
      </c>
      <c r="C91" s="53"/>
      <c r="D91" s="53"/>
      <c r="E91" s="79">
        <f>IFERROR(VLOOKUP(B91,[1]NUM10!$H$3:$L$48,2,FALSE),0)</f>
        <v>0</v>
      </c>
      <c r="F91" s="79">
        <f>IFERROR(VLOOKUP(B91,[1]NUM10!$H$3:$L$48,3,FALSE),0)</f>
        <v>0</v>
      </c>
      <c r="G91" s="79">
        <f>IFERROR(VLOOKUP(B91,[1]NUM10!$H$3:$L$48,4,FALSE),0)</f>
        <v>0</v>
      </c>
      <c r="H91" s="79"/>
      <c r="I91" s="79"/>
      <c r="J91" s="79"/>
      <c r="K91" s="79"/>
      <c r="L91" s="79"/>
      <c r="M91" s="79"/>
      <c r="N91" s="79"/>
      <c r="O91" s="79"/>
      <c r="P91" s="79"/>
      <c r="Q91" s="12">
        <f t="shared" si="27"/>
        <v>0</v>
      </c>
    </row>
    <row r="92" spans="1:19" s="54" customFormat="1" ht="15" thickBot="1" x14ac:dyDescent="0.25">
      <c r="A92" s="308" t="s">
        <v>178</v>
      </c>
      <c r="B92" s="309"/>
      <c r="C92" s="181">
        <f>+D92/Metas!P16</f>
        <v>5.5001210026620583E-2</v>
      </c>
      <c r="D92" s="14">
        <f>+Q92/R92</f>
        <v>1.3398294762484775E-2</v>
      </c>
      <c r="E92" s="65">
        <f>SUM(E82:E91)</f>
        <v>0</v>
      </c>
      <c r="F92" s="65">
        <f t="shared" ref="F92:H92" si="28">SUM(F82:F91)</f>
        <v>0</v>
      </c>
      <c r="G92" s="65">
        <f t="shared" si="28"/>
        <v>11</v>
      </c>
      <c r="H92" s="65">
        <f t="shared" si="28"/>
        <v>0</v>
      </c>
      <c r="I92" s="65">
        <f t="shared" ref="I92:J92" si="29">SUM(I82:I91)</f>
        <v>0</v>
      </c>
      <c r="J92" s="65">
        <f t="shared" si="29"/>
        <v>0</v>
      </c>
      <c r="K92" s="65">
        <f t="shared" ref="K92:L92" si="30">SUM(K82:K91)</f>
        <v>0</v>
      </c>
      <c r="L92" s="65">
        <f t="shared" si="30"/>
        <v>0</v>
      </c>
      <c r="M92" s="65">
        <f t="shared" ref="M92:N92" si="31">SUM(M82:M91)</f>
        <v>0</v>
      </c>
      <c r="N92" s="65">
        <f t="shared" si="31"/>
        <v>0</v>
      </c>
      <c r="O92" s="65">
        <f t="shared" ref="O92:P92" si="32">SUM(O82:O91)</f>
        <v>0</v>
      </c>
      <c r="P92" s="65">
        <f t="shared" si="32"/>
        <v>0</v>
      </c>
      <c r="Q92" s="65">
        <f>SUM(Q82:Q91)</f>
        <v>11</v>
      </c>
      <c r="R92" s="376">
        <v>821</v>
      </c>
      <c r="S92" s="377"/>
    </row>
    <row r="93" spans="1:19" ht="15" thickBot="1" x14ac:dyDescent="0.25">
      <c r="A93" s="75" t="s">
        <v>132</v>
      </c>
      <c r="B93" s="112" t="s">
        <v>116</v>
      </c>
      <c r="C93" s="53"/>
      <c r="D93" s="53"/>
      <c r="E93" s="79">
        <f>IFERROR(VLOOKUP(B93,[1]NUM10!$H$3:$L$48,2,FALSE),0)</f>
        <v>0</v>
      </c>
      <c r="F93" s="79">
        <f>IFERROR(VLOOKUP(B93,[1]NUM10!$H$3:$L$48,3,FALSE),0)</f>
        <v>0</v>
      </c>
      <c r="G93" s="79">
        <f>IFERROR(VLOOKUP(B93,[1]NUM10!$H$3:$L$48,4,FALSE),0)</f>
        <v>0</v>
      </c>
      <c r="H93" s="79"/>
      <c r="I93" s="79"/>
      <c r="J93" s="79"/>
      <c r="K93" s="79"/>
      <c r="L93" s="79"/>
      <c r="M93" s="79"/>
      <c r="N93" s="79"/>
      <c r="O93" s="79"/>
      <c r="P93" s="79"/>
      <c r="Q93" s="12">
        <f t="shared" ref="Q93:Q110" si="33">SUM(E93:P93)</f>
        <v>0</v>
      </c>
    </row>
    <row r="94" spans="1:19" ht="15" thickBot="1" x14ac:dyDescent="0.25">
      <c r="A94" s="75" t="s">
        <v>132</v>
      </c>
      <c r="B94" s="112" t="s">
        <v>117</v>
      </c>
      <c r="C94" s="53"/>
      <c r="D94" s="53"/>
      <c r="E94" s="79">
        <f>IFERROR(VLOOKUP(B94,[1]NUM10!$H$3:$L$48,2,FALSE),0)</f>
        <v>0</v>
      </c>
      <c r="F94" s="79">
        <f>IFERROR(VLOOKUP(B94,[1]NUM10!$H$3:$L$48,3,FALSE),0)</f>
        <v>0</v>
      </c>
      <c r="G94" s="79">
        <f>IFERROR(VLOOKUP(B94,[1]NUM10!$H$3:$L$48,4,FALSE),0)</f>
        <v>17</v>
      </c>
      <c r="H94" s="79"/>
      <c r="I94" s="79"/>
      <c r="J94" s="79"/>
      <c r="K94" s="79"/>
      <c r="L94" s="79"/>
      <c r="M94" s="79"/>
      <c r="N94" s="79"/>
      <c r="O94" s="79"/>
      <c r="P94" s="79"/>
      <c r="Q94" s="12">
        <f t="shared" si="33"/>
        <v>17</v>
      </c>
    </row>
    <row r="95" spans="1:19" ht="15" thickBot="1" x14ac:dyDescent="0.25">
      <c r="A95" s="75" t="s">
        <v>132</v>
      </c>
      <c r="B95" s="112" t="s">
        <v>118</v>
      </c>
      <c r="C95" s="53"/>
      <c r="D95" s="53"/>
      <c r="E95" s="79">
        <f>IFERROR(VLOOKUP(B95,[1]NUM10!$H$3:$L$48,2,FALSE),0)</f>
        <v>0</v>
      </c>
      <c r="F95" s="79">
        <f>IFERROR(VLOOKUP(B95,[1]NUM10!$H$3:$L$48,3,FALSE),0)</f>
        <v>0</v>
      </c>
      <c r="G95" s="79">
        <f>IFERROR(VLOOKUP(B95,[1]NUM10!$H$3:$L$48,4,FALSE),0)</f>
        <v>0</v>
      </c>
      <c r="H95" s="79"/>
      <c r="I95" s="79"/>
      <c r="J95" s="79"/>
      <c r="K95" s="79"/>
      <c r="L95" s="79"/>
      <c r="M95" s="79"/>
      <c r="N95" s="79"/>
      <c r="O95" s="79"/>
      <c r="P95" s="79"/>
      <c r="Q95" s="12">
        <f t="shared" si="33"/>
        <v>0</v>
      </c>
    </row>
    <row r="96" spans="1:19" ht="15" thickBot="1" x14ac:dyDescent="0.25">
      <c r="A96" s="75" t="s">
        <v>132</v>
      </c>
      <c r="B96" s="112" t="s">
        <v>119</v>
      </c>
      <c r="C96" s="53"/>
      <c r="D96" s="53"/>
      <c r="E96" s="79">
        <f>IFERROR(VLOOKUP(B96,[1]NUM10!$H$3:$L$48,2,FALSE),0)</f>
        <v>0</v>
      </c>
      <c r="F96" s="79">
        <f>IFERROR(VLOOKUP(B96,[1]NUM10!$H$3:$L$48,3,FALSE),0)</f>
        <v>0</v>
      </c>
      <c r="G96" s="79">
        <f>IFERROR(VLOOKUP(B96,[1]NUM10!$H$3:$L$48,4,FALSE),0)</f>
        <v>0</v>
      </c>
      <c r="H96" s="79"/>
      <c r="I96" s="79"/>
      <c r="J96" s="79"/>
      <c r="K96" s="79"/>
      <c r="L96" s="79"/>
      <c r="M96" s="79"/>
      <c r="N96" s="79"/>
      <c r="O96" s="79"/>
      <c r="P96" s="79"/>
      <c r="Q96" s="12">
        <f t="shared" si="33"/>
        <v>0</v>
      </c>
    </row>
    <row r="97" spans="1:19" ht="15" thickBot="1" x14ac:dyDescent="0.25">
      <c r="A97" s="75" t="s">
        <v>132</v>
      </c>
      <c r="B97" s="112" t="s">
        <v>120</v>
      </c>
      <c r="C97" s="53"/>
      <c r="D97" s="53"/>
      <c r="E97" s="79">
        <f>IFERROR(VLOOKUP(B97,[1]NUM10!$H$3:$L$48,2,FALSE),0)</f>
        <v>0</v>
      </c>
      <c r="F97" s="79">
        <f>IFERROR(VLOOKUP(B97,[1]NUM10!$H$3:$L$48,3,FALSE),0)</f>
        <v>0</v>
      </c>
      <c r="G97" s="79">
        <f>IFERROR(VLOOKUP(B97,[1]NUM10!$H$3:$L$48,4,FALSE),0)</f>
        <v>0</v>
      </c>
      <c r="H97" s="79"/>
      <c r="I97" s="79"/>
      <c r="J97" s="79"/>
      <c r="K97" s="79"/>
      <c r="L97" s="79"/>
      <c r="M97" s="79"/>
      <c r="N97" s="79"/>
      <c r="O97" s="79"/>
      <c r="P97" s="79"/>
      <c r="Q97" s="12">
        <f t="shared" si="33"/>
        <v>0</v>
      </c>
    </row>
    <row r="98" spans="1:19" ht="15" thickBot="1" x14ac:dyDescent="0.25">
      <c r="A98" s="75" t="s">
        <v>132</v>
      </c>
      <c r="B98" s="112" t="s">
        <v>121</v>
      </c>
      <c r="C98" s="53"/>
      <c r="D98" s="53"/>
      <c r="E98" s="79">
        <f>IFERROR(VLOOKUP(B98,[1]NUM10!$H$3:$L$48,2,FALSE),0)</f>
        <v>0</v>
      </c>
      <c r="F98" s="79">
        <f>IFERROR(VLOOKUP(B98,[1]NUM10!$H$3:$L$48,3,FALSE),0)</f>
        <v>0</v>
      </c>
      <c r="G98" s="79">
        <f>IFERROR(VLOOKUP(B98,[1]NUM10!$H$3:$L$48,4,FALSE),0)</f>
        <v>0</v>
      </c>
      <c r="H98" s="79"/>
      <c r="I98" s="79"/>
      <c r="J98" s="79"/>
      <c r="K98" s="79"/>
      <c r="L98" s="79"/>
      <c r="M98" s="79"/>
      <c r="N98" s="79"/>
      <c r="O98" s="79"/>
      <c r="P98" s="79"/>
      <c r="Q98" s="12">
        <f t="shared" si="33"/>
        <v>0</v>
      </c>
    </row>
    <row r="99" spans="1:19" ht="15" thickBot="1" x14ac:dyDescent="0.25">
      <c r="A99" s="75" t="s">
        <v>132</v>
      </c>
      <c r="B99" s="112" t="s">
        <v>122</v>
      </c>
      <c r="C99" s="53"/>
      <c r="D99" s="53"/>
      <c r="E99" s="79">
        <f>IFERROR(VLOOKUP(B99,[1]NUM10!$H$3:$L$48,2,FALSE),0)</f>
        <v>0</v>
      </c>
      <c r="F99" s="79">
        <f>IFERROR(VLOOKUP(B99,[1]NUM10!$H$3:$L$48,3,FALSE),0)</f>
        <v>0</v>
      </c>
      <c r="G99" s="79">
        <f>IFERROR(VLOOKUP(B99,[1]NUM10!$H$3:$L$48,4,FALSE),0)</f>
        <v>0</v>
      </c>
      <c r="H99" s="79"/>
      <c r="I99" s="79"/>
      <c r="J99" s="79"/>
      <c r="K99" s="79"/>
      <c r="L99" s="79"/>
      <c r="M99" s="79"/>
      <c r="N99" s="79"/>
      <c r="O99" s="79"/>
      <c r="P99" s="79"/>
      <c r="Q99" s="12">
        <f t="shared" si="33"/>
        <v>0</v>
      </c>
    </row>
    <row r="100" spans="1:19" ht="15" thickBot="1" x14ac:dyDescent="0.25">
      <c r="A100" s="75" t="s">
        <v>132</v>
      </c>
      <c r="B100" s="112" t="s">
        <v>123</v>
      </c>
      <c r="C100" s="53"/>
      <c r="D100" s="53"/>
      <c r="E100" s="79">
        <f>IFERROR(VLOOKUP(B100,[1]NUM10!$H$3:$L$48,2,FALSE),0)</f>
        <v>0</v>
      </c>
      <c r="F100" s="79">
        <f>IFERROR(VLOOKUP(B100,[1]NUM10!$H$3:$L$48,3,FALSE),0)</f>
        <v>0</v>
      </c>
      <c r="G100" s="79">
        <f>IFERROR(VLOOKUP(B100,[1]NUM10!$H$3:$L$48,4,FALSE),0)</f>
        <v>0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12">
        <f t="shared" si="33"/>
        <v>0</v>
      </c>
    </row>
    <row r="101" spans="1:19" ht="15" thickBot="1" x14ac:dyDescent="0.25">
      <c r="A101" s="75" t="s">
        <v>132</v>
      </c>
      <c r="B101" s="112" t="s">
        <v>124</v>
      </c>
      <c r="C101" s="53"/>
      <c r="D101" s="53"/>
      <c r="E101" s="79">
        <f>IFERROR(VLOOKUP(B101,[1]NUM10!$H$3:$L$48,2,FALSE),0)</f>
        <v>0</v>
      </c>
      <c r="F101" s="79">
        <f>IFERROR(VLOOKUP(B101,[1]NUM10!$H$3:$L$48,3,FALSE),0)</f>
        <v>0</v>
      </c>
      <c r="G101" s="79">
        <f>IFERROR(VLOOKUP(B101,[1]NUM10!$H$3:$L$48,4,FALSE),0)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12">
        <f t="shared" si="33"/>
        <v>0</v>
      </c>
    </row>
    <row r="102" spans="1:19" ht="15" thickBot="1" x14ac:dyDescent="0.25">
      <c r="A102" s="75" t="s">
        <v>132</v>
      </c>
      <c r="B102" s="112" t="s">
        <v>125</v>
      </c>
      <c r="C102" s="53"/>
      <c r="D102" s="53"/>
      <c r="E102" s="79">
        <f>IFERROR(VLOOKUP(B102,[1]NUM10!$H$3:$L$48,2,FALSE),0)</f>
        <v>0</v>
      </c>
      <c r="F102" s="79">
        <f>IFERROR(VLOOKUP(B102,[1]NUM10!$H$3:$L$48,3,FALSE),0)</f>
        <v>0</v>
      </c>
      <c r="G102" s="79">
        <f>IFERROR(VLOOKUP(B102,[1]NUM10!$H$3:$L$48,4,FALSE),0)</f>
        <v>0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12">
        <f t="shared" si="33"/>
        <v>0</v>
      </c>
    </row>
    <row r="103" spans="1:19" ht="15" thickBot="1" x14ac:dyDescent="0.25">
      <c r="A103" s="75" t="s">
        <v>132</v>
      </c>
      <c r="B103" s="112" t="s">
        <v>126</v>
      </c>
      <c r="C103" s="53"/>
      <c r="D103" s="53"/>
      <c r="E103" s="79">
        <f>IFERROR(VLOOKUP(B103,[1]NUM10!$H$3:$L$48,2,FALSE),0)</f>
        <v>0</v>
      </c>
      <c r="F103" s="79">
        <f>IFERROR(VLOOKUP(B103,[1]NUM10!$H$3:$L$48,3,FALSE),0)</f>
        <v>0</v>
      </c>
      <c r="G103" s="79">
        <f>IFERROR(VLOOKUP(B103,[1]NUM10!$H$3:$L$48,4,FALSE),0)</f>
        <v>0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12">
        <f t="shared" si="33"/>
        <v>0</v>
      </c>
    </row>
    <row r="104" spans="1:19" ht="15" thickBot="1" x14ac:dyDescent="0.25">
      <c r="A104" s="75" t="s">
        <v>132</v>
      </c>
      <c r="B104" s="112" t="s">
        <v>127</v>
      </c>
      <c r="C104" s="53"/>
      <c r="D104" s="53"/>
      <c r="E104" s="79">
        <f>IFERROR(VLOOKUP(B104,[1]NUM10!$H$3:$L$48,2,FALSE),0)</f>
        <v>0</v>
      </c>
      <c r="F104" s="79">
        <f>IFERROR(VLOOKUP(B104,[1]NUM10!$H$3:$L$48,3,FALSE),0)</f>
        <v>0</v>
      </c>
      <c r="G104" s="79">
        <f>IFERROR(VLOOKUP(B104,[1]NUM10!$H$3:$L$48,4,FALSE),0)</f>
        <v>0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12">
        <f t="shared" si="33"/>
        <v>0</v>
      </c>
    </row>
    <row r="105" spans="1:19" ht="15" thickBot="1" x14ac:dyDescent="0.25">
      <c r="A105" s="75" t="s">
        <v>132</v>
      </c>
      <c r="B105" s="112" t="s">
        <v>128</v>
      </c>
      <c r="C105" s="53"/>
      <c r="D105" s="53"/>
      <c r="E105" s="79">
        <f>IFERROR(VLOOKUP(B105,[1]NUM10!$H$3:$L$48,2,FALSE),0)</f>
        <v>0</v>
      </c>
      <c r="F105" s="79">
        <f>IFERROR(VLOOKUP(B105,[1]NUM10!$H$3:$L$48,3,FALSE),0)</f>
        <v>0</v>
      </c>
      <c r="G105" s="79">
        <f>IFERROR(VLOOKUP(B105,[1]NUM10!$H$3:$L$48,4,FALSE),0)</f>
        <v>0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12">
        <f t="shared" si="33"/>
        <v>0</v>
      </c>
    </row>
    <row r="106" spans="1:19" ht="15" thickBot="1" x14ac:dyDescent="0.25">
      <c r="A106" s="75" t="s">
        <v>132</v>
      </c>
      <c r="B106" s="112" t="s">
        <v>129</v>
      </c>
      <c r="C106" s="53"/>
      <c r="D106" s="53"/>
      <c r="E106" s="79">
        <f>IFERROR(VLOOKUP(B106,[1]NUM10!$H$3:$L$48,2,FALSE),0)</f>
        <v>0</v>
      </c>
      <c r="F106" s="79">
        <f>IFERROR(VLOOKUP(B106,[1]NUM10!$H$3:$L$48,3,FALSE),0)</f>
        <v>0</v>
      </c>
      <c r="G106" s="79">
        <f>IFERROR(VLOOKUP(B106,[1]NUM10!$H$3:$L$48,4,FALSE),0)</f>
        <v>0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12">
        <f t="shared" si="33"/>
        <v>0</v>
      </c>
    </row>
    <row r="107" spans="1:19" ht="15" thickBot="1" x14ac:dyDescent="0.25">
      <c r="A107" s="75" t="s">
        <v>132</v>
      </c>
      <c r="B107" s="112" t="s">
        <v>130</v>
      </c>
      <c r="C107" s="53"/>
      <c r="D107" s="53"/>
      <c r="E107" s="79">
        <f>IFERROR(VLOOKUP(B107,[1]NUM10!$H$3:$L$48,2,FALSE),0)</f>
        <v>0</v>
      </c>
      <c r="F107" s="79">
        <f>IFERROR(VLOOKUP(B107,[1]NUM10!$H$3:$L$48,3,FALSE),0)</f>
        <v>0</v>
      </c>
      <c r="G107" s="79">
        <f>IFERROR(VLOOKUP(B107,[1]NUM10!$H$3:$L$48,4,FALSE),0)</f>
        <v>0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12">
        <f t="shared" si="33"/>
        <v>0</v>
      </c>
    </row>
    <row r="108" spans="1:19" ht="15" thickBot="1" x14ac:dyDescent="0.25">
      <c r="A108" s="75" t="s">
        <v>132</v>
      </c>
      <c r="B108" s="112" t="s">
        <v>131</v>
      </c>
      <c r="C108" s="53"/>
      <c r="D108" s="53"/>
      <c r="E108" s="79">
        <f>IFERROR(VLOOKUP(B108,[1]NUM10!$H$3:$L$48,2,FALSE),0)</f>
        <v>11</v>
      </c>
      <c r="F108" s="79">
        <f>IFERROR(VLOOKUP(B108,[1]NUM10!$H$3:$L$48,3,FALSE),0)</f>
        <v>4</v>
      </c>
      <c r="G108" s="79">
        <f>IFERROR(VLOOKUP(B108,[1]NUM10!$H$3:$L$48,4,FALSE),0)</f>
        <v>9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12">
        <f t="shared" si="33"/>
        <v>24</v>
      </c>
    </row>
    <row r="109" spans="1:19" ht="15" thickBot="1" x14ac:dyDescent="0.25">
      <c r="A109" s="75" t="s">
        <v>132</v>
      </c>
      <c r="B109" s="112" t="s">
        <v>342</v>
      </c>
      <c r="C109" s="53"/>
      <c r="D109" s="53"/>
      <c r="E109" s="79">
        <f>IFERROR(VLOOKUP(B109,[1]NUM10!$H$3:$L$48,2,FALSE),0)</f>
        <v>0</v>
      </c>
      <c r="F109" s="79">
        <f>IFERROR(VLOOKUP(B109,[1]NUM10!$H$3:$L$48,3,FALSE),0)</f>
        <v>0</v>
      </c>
      <c r="G109" s="79">
        <f>IFERROR(VLOOKUP(B109,[1]NUM10!$H$3:$L$48,4,FALSE),0)</f>
        <v>0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12">
        <f t="shared" si="33"/>
        <v>0</v>
      </c>
    </row>
    <row r="110" spans="1:19" ht="15" thickBot="1" x14ac:dyDescent="0.25">
      <c r="A110" s="75" t="s">
        <v>132</v>
      </c>
      <c r="B110" s="112" t="s">
        <v>388</v>
      </c>
      <c r="C110" s="53"/>
      <c r="D110" s="53"/>
      <c r="E110" s="79">
        <f>IFERROR(VLOOKUP(B110,[1]NUM10!$H$3:$L$48,2,FALSE),0)</f>
        <v>1</v>
      </c>
      <c r="F110" s="79">
        <f>IFERROR(VLOOKUP(B110,[1]NUM10!$H$3:$L$48,3,FALSE),0)</f>
        <v>1</v>
      </c>
      <c r="G110" s="79">
        <f>IFERROR(VLOOKUP(B110,[1]NUM10!$H$3:$L$48,4,FALSE),0)</f>
        <v>0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12">
        <f t="shared" si="33"/>
        <v>2</v>
      </c>
    </row>
    <row r="111" spans="1:19" s="54" customFormat="1" ht="15" thickBot="1" x14ac:dyDescent="0.25">
      <c r="A111" s="308" t="s">
        <v>179</v>
      </c>
      <c r="B111" s="309"/>
      <c r="C111" s="181">
        <f>+D111/Metas!P13</f>
        <v>2.1129590876576801E-2</v>
      </c>
      <c r="D111" s="14">
        <f>+Q111/R111</f>
        <v>6.1719534950480841E-3</v>
      </c>
      <c r="E111" s="65">
        <f>SUM(E93:E110)</f>
        <v>12</v>
      </c>
      <c r="F111" s="65">
        <f t="shared" ref="F111:Q111" si="34">SUM(F93:F110)</f>
        <v>5</v>
      </c>
      <c r="G111" s="65">
        <f t="shared" si="34"/>
        <v>26</v>
      </c>
      <c r="H111" s="65">
        <f t="shared" si="34"/>
        <v>0</v>
      </c>
      <c r="I111" s="65">
        <f t="shared" si="34"/>
        <v>0</v>
      </c>
      <c r="J111" s="65">
        <f t="shared" si="34"/>
        <v>0</v>
      </c>
      <c r="K111" s="65">
        <f t="shared" si="34"/>
        <v>0</v>
      </c>
      <c r="L111" s="65">
        <f t="shared" si="34"/>
        <v>0</v>
      </c>
      <c r="M111" s="65">
        <f t="shared" si="34"/>
        <v>0</v>
      </c>
      <c r="N111" s="65">
        <f t="shared" si="34"/>
        <v>0</v>
      </c>
      <c r="O111" s="65">
        <f t="shared" si="34"/>
        <v>0</v>
      </c>
      <c r="P111" s="65">
        <f t="shared" si="34"/>
        <v>0</v>
      </c>
      <c r="Q111" s="65">
        <f t="shared" si="34"/>
        <v>43</v>
      </c>
      <c r="R111" s="376">
        <v>6967</v>
      </c>
      <c r="S111" s="377"/>
    </row>
    <row r="112" spans="1:19" ht="15" thickBot="1" x14ac:dyDescent="0.25">
      <c r="A112" s="75" t="s">
        <v>145</v>
      </c>
      <c r="B112" s="112" t="s">
        <v>133</v>
      </c>
      <c r="C112" s="53"/>
      <c r="D112" s="53"/>
      <c r="E112" s="79">
        <f>IFERROR(VLOOKUP(B112,[1]NUM10!$H$3:$L$48,2,FALSE),0)</f>
        <v>0</v>
      </c>
      <c r="F112" s="79">
        <f>IFERROR(VLOOKUP(B112,[1]NUM10!$H$3:$L$48,3,FALSE),0)</f>
        <v>0</v>
      </c>
      <c r="G112" s="79">
        <f>IFERROR(VLOOKUP(B112,[1]NUM10!$H$3:$L$48,4,FALSE),0)</f>
        <v>0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12">
        <f t="shared" ref="Q112:Q123" si="35">SUM(E112:P112)</f>
        <v>0</v>
      </c>
    </row>
    <row r="113" spans="1:19" ht="15" thickBot="1" x14ac:dyDescent="0.25">
      <c r="A113" s="75" t="s">
        <v>145</v>
      </c>
      <c r="B113" s="112" t="s">
        <v>134</v>
      </c>
      <c r="C113" s="53"/>
      <c r="D113" s="53"/>
      <c r="E113" s="79">
        <f>IFERROR(VLOOKUP(B113,[1]NUM10!$H$3:$L$48,2,FALSE),0)</f>
        <v>0</v>
      </c>
      <c r="F113" s="79">
        <f>IFERROR(VLOOKUP(B113,[1]NUM10!$H$3:$L$48,3,FALSE),0)</f>
        <v>0</v>
      </c>
      <c r="G113" s="79">
        <f>IFERROR(VLOOKUP(B113,[1]NUM10!$H$3:$L$48,4,FALSE),0)</f>
        <v>0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12">
        <f t="shared" si="35"/>
        <v>0</v>
      </c>
    </row>
    <row r="114" spans="1:19" ht="15" thickBot="1" x14ac:dyDescent="0.25">
      <c r="A114" s="75" t="s">
        <v>145</v>
      </c>
      <c r="B114" s="112" t="s">
        <v>135</v>
      </c>
      <c r="C114" s="53"/>
      <c r="D114" s="53"/>
      <c r="E114" s="79">
        <f>IFERROR(VLOOKUP(B114,[1]NUM10!$H$3:$L$48,2,FALSE),0)</f>
        <v>0</v>
      </c>
      <c r="F114" s="79">
        <f>IFERROR(VLOOKUP(B114,[1]NUM10!$H$3:$L$48,3,FALSE),0)</f>
        <v>0</v>
      </c>
      <c r="G114" s="79">
        <f>IFERROR(VLOOKUP(B114,[1]NUM10!$H$3:$L$48,4,FALSE),0)</f>
        <v>0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12">
        <f t="shared" si="35"/>
        <v>0</v>
      </c>
    </row>
    <row r="115" spans="1:19" ht="15" thickBot="1" x14ac:dyDescent="0.25">
      <c r="A115" s="75" t="s">
        <v>145</v>
      </c>
      <c r="B115" s="112" t="s">
        <v>136</v>
      </c>
      <c r="C115" s="53"/>
      <c r="D115" s="53"/>
      <c r="E115" s="79">
        <f>IFERROR(VLOOKUP(B115,[1]NUM10!$H$3:$L$48,2,FALSE),0)</f>
        <v>0</v>
      </c>
      <c r="F115" s="79">
        <f>IFERROR(VLOOKUP(B115,[1]NUM10!$H$3:$L$48,3,FALSE),0)</f>
        <v>0</v>
      </c>
      <c r="G115" s="79">
        <f>IFERROR(VLOOKUP(B115,[1]NUM10!$H$3:$L$48,4,FALSE),0)</f>
        <v>0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12">
        <f t="shared" si="35"/>
        <v>0</v>
      </c>
    </row>
    <row r="116" spans="1:19" ht="15" thickBot="1" x14ac:dyDescent="0.25">
      <c r="A116" s="75" t="s">
        <v>145</v>
      </c>
      <c r="B116" s="112" t="s">
        <v>137</v>
      </c>
      <c r="C116" s="53"/>
      <c r="D116" s="53"/>
      <c r="E116" s="79">
        <f>IFERROR(VLOOKUP(B116,[1]NUM10!$H$3:$L$48,2,FALSE),0)</f>
        <v>0</v>
      </c>
      <c r="F116" s="79">
        <f>IFERROR(VLOOKUP(B116,[1]NUM10!$H$3:$L$48,3,FALSE),0)</f>
        <v>0</v>
      </c>
      <c r="G116" s="79">
        <f>IFERROR(VLOOKUP(B116,[1]NUM10!$H$3:$L$48,4,FALSE),0)</f>
        <v>0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12">
        <f t="shared" si="35"/>
        <v>0</v>
      </c>
    </row>
    <row r="117" spans="1:19" ht="15" thickBot="1" x14ac:dyDescent="0.25">
      <c r="A117" s="75" t="s">
        <v>145</v>
      </c>
      <c r="B117" s="112" t="s">
        <v>138</v>
      </c>
      <c r="C117" s="53"/>
      <c r="D117" s="53"/>
      <c r="E117" s="79">
        <f>IFERROR(VLOOKUP(B117,[1]NUM10!$H$3:$L$48,2,FALSE),0)</f>
        <v>0</v>
      </c>
      <c r="F117" s="79">
        <f>IFERROR(VLOOKUP(B117,[1]NUM10!$H$3:$L$48,3,FALSE),0)</f>
        <v>0</v>
      </c>
      <c r="G117" s="79">
        <f>IFERROR(VLOOKUP(B117,[1]NUM10!$H$3:$L$48,4,FALSE),0)</f>
        <v>0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12">
        <f t="shared" si="35"/>
        <v>0</v>
      </c>
    </row>
    <row r="118" spans="1:19" ht="15" thickBot="1" x14ac:dyDescent="0.25">
      <c r="A118" s="75" t="s">
        <v>145</v>
      </c>
      <c r="B118" s="112" t="s">
        <v>139</v>
      </c>
      <c r="C118" s="53"/>
      <c r="D118" s="53"/>
      <c r="E118" s="79">
        <f>IFERROR(VLOOKUP(B118,[1]NUM10!$H$3:$L$48,2,FALSE),0)</f>
        <v>0</v>
      </c>
      <c r="F118" s="79">
        <f>IFERROR(VLOOKUP(B118,[1]NUM10!$H$3:$L$48,3,FALSE),0)</f>
        <v>0</v>
      </c>
      <c r="G118" s="79">
        <f>IFERROR(VLOOKUP(B118,[1]NUM10!$H$3:$L$48,4,FALSE),0)</f>
        <v>0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12">
        <f t="shared" si="35"/>
        <v>0</v>
      </c>
    </row>
    <row r="119" spans="1:19" ht="15" thickBot="1" x14ac:dyDescent="0.25">
      <c r="A119" s="75" t="s">
        <v>145</v>
      </c>
      <c r="B119" s="112" t="s">
        <v>140</v>
      </c>
      <c r="C119" s="53"/>
      <c r="D119" s="53"/>
      <c r="E119" s="79">
        <f>IFERROR(VLOOKUP(B119,[1]NUM10!$H$3:$L$48,2,FALSE),0)</f>
        <v>0</v>
      </c>
      <c r="F119" s="79">
        <f>IFERROR(VLOOKUP(B119,[1]NUM10!$H$3:$L$48,3,FALSE),0)</f>
        <v>0</v>
      </c>
      <c r="G119" s="79">
        <f>IFERROR(VLOOKUP(B119,[1]NUM10!$H$3:$L$48,4,FALSE),0)</f>
        <v>0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12">
        <f t="shared" si="35"/>
        <v>0</v>
      </c>
    </row>
    <row r="120" spans="1:19" ht="15" thickBot="1" x14ac:dyDescent="0.25">
      <c r="A120" s="75" t="s">
        <v>145</v>
      </c>
      <c r="B120" s="112" t="s">
        <v>141</v>
      </c>
      <c r="C120" s="53"/>
      <c r="D120" s="53"/>
      <c r="E120" s="79">
        <f>IFERROR(VLOOKUP(B120,[1]NUM10!$H$3:$L$48,2,FALSE),0)</f>
        <v>0</v>
      </c>
      <c r="F120" s="79">
        <f>IFERROR(VLOOKUP(B120,[1]NUM10!$H$3:$L$48,3,FALSE),0)</f>
        <v>0</v>
      </c>
      <c r="G120" s="79">
        <f>IFERROR(VLOOKUP(B120,[1]NUM10!$H$3:$L$48,4,FALSE),0)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12">
        <f t="shared" si="35"/>
        <v>0</v>
      </c>
    </row>
    <row r="121" spans="1:19" ht="15" thickBot="1" x14ac:dyDescent="0.25">
      <c r="A121" s="75" t="s">
        <v>145</v>
      </c>
      <c r="B121" s="112" t="s">
        <v>142</v>
      </c>
      <c r="C121" s="53"/>
      <c r="D121" s="53"/>
      <c r="E121" s="79">
        <f>IFERROR(VLOOKUP(B121,[1]NUM10!$H$3:$L$48,2,FALSE),0)</f>
        <v>0</v>
      </c>
      <c r="F121" s="79">
        <f>IFERROR(VLOOKUP(B121,[1]NUM10!$H$3:$L$48,3,FALSE),0)</f>
        <v>0</v>
      </c>
      <c r="G121" s="79">
        <f>IFERROR(VLOOKUP(B121,[1]NUM10!$H$3:$L$48,4,FALSE),0)</f>
        <v>0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12">
        <f t="shared" si="35"/>
        <v>0</v>
      </c>
    </row>
    <row r="122" spans="1:19" ht="15" thickBot="1" x14ac:dyDescent="0.25">
      <c r="A122" s="75" t="s">
        <v>145</v>
      </c>
      <c r="B122" s="112" t="s">
        <v>143</v>
      </c>
      <c r="C122" s="53"/>
      <c r="D122" s="53"/>
      <c r="E122" s="79">
        <f>IFERROR(VLOOKUP(B122,[1]NUM10!$H$3:$L$48,2,FALSE),0)</f>
        <v>0</v>
      </c>
      <c r="F122" s="79">
        <f>IFERROR(VLOOKUP(B122,[1]NUM10!$H$3:$L$48,3,FALSE),0)</f>
        <v>0</v>
      </c>
      <c r="G122" s="79">
        <f>IFERROR(VLOOKUP(B122,[1]NUM10!$H$3:$L$48,4,FALSE),0)</f>
        <v>0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12">
        <f t="shared" si="35"/>
        <v>0</v>
      </c>
    </row>
    <row r="123" spans="1:19" ht="15" thickBot="1" x14ac:dyDescent="0.25">
      <c r="A123" s="75" t="s">
        <v>145</v>
      </c>
      <c r="B123" s="112" t="s">
        <v>144</v>
      </c>
      <c r="C123" s="53"/>
      <c r="D123" s="53"/>
      <c r="E123" s="79">
        <f>IFERROR(VLOOKUP(B123,[1]NUM10!$H$3:$L$48,2,FALSE),0)</f>
        <v>0</v>
      </c>
      <c r="F123" s="79">
        <f>IFERROR(VLOOKUP(B123,[1]NUM10!$H$3:$L$48,3,FALSE),0)</f>
        <v>0</v>
      </c>
      <c r="G123" s="79">
        <f>IFERROR(VLOOKUP(B123,[1]NUM10!$H$3:$L$48,4,FALSE),0)</f>
        <v>0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12">
        <f t="shared" si="35"/>
        <v>0</v>
      </c>
    </row>
    <row r="124" spans="1:19" s="54" customFormat="1" ht="15" thickBot="1" x14ac:dyDescent="0.25">
      <c r="A124" s="308" t="s">
        <v>180</v>
      </c>
      <c r="B124" s="309"/>
      <c r="C124" s="181">
        <f>+D124/Metas!P7</f>
        <v>0</v>
      </c>
      <c r="D124" s="14">
        <f>+Q124/R124</f>
        <v>0</v>
      </c>
      <c r="E124" s="65">
        <f t="shared" ref="E124:H124" si="36">SUM(E112:E123)</f>
        <v>0</v>
      </c>
      <c r="F124" s="65">
        <f t="shared" si="36"/>
        <v>0</v>
      </c>
      <c r="G124" s="65">
        <f t="shared" si="36"/>
        <v>0</v>
      </c>
      <c r="H124" s="65">
        <f t="shared" si="36"/>
        <v>0</v>
      </c>
      <c r="I124" s="65">
        <f t="shared" ref="I124:J124" si="37">SUM(I112:I123)</f>
        <v>0</v>
      </c>
      <c r="J124" s="65">
        <f t="shared" si="37"/>
        <v>0</v>
      </c>
      <c r="K124" s="65">
        <f t="shared" ref="K124:L124" si="38">SUM(K112:K123)</f>
        <v>0</v>
      </c>
      <c r="L124" s="65">
        <f t="shared" si="38"/>
        <v>0</v>
      </c>
      <c r="M124" s="65">
        <f t="shared" ref="M124:N124" si="39">SUM(M112:M123)</f>
        <v>0</v>
      </c>
      <c r="N124" s="65">
        <f t="shared" si="39"/>
        <v>0</v>
      </c>
      <c r="O124" s="65">
        <f t="shared" ref="O124:P124" si="40">SUM(O112:O123)</f>
        <v>0</v>
      </c>
      <c r="P124" s="65">
        <f t="shared" si="40"/>
        <v>0</v>
      </c>
      <c r="Q124" s="65">
        <f>SUM(Q112:Q123)</f>
        <v>0</v>
      </c>
      <c r="R124" s="376">
        <v>333</v>
      </c>
      <c r="S124" s="377"/>
    </row>
    <row r="125" spans="1:19" ht="15" thickBot="1" x14ac:dyDescent="0.25">
      <c r="A125" s="75" t="s">
        <v>159</v>
      </c>
      <c r="B125" s="112" t="s">
        <v>146</v>
      </c>
      <c r="C125" s="53"/>
      <c r="D125" s="53"/>
      <c r="E125" s="79">
        <f>IFERROR(VLOOKUP(B125,[1]NUM10!$H$3:$L$48,2,FALSE),0)</f>
        <v>0</v>
      </c>
      <c r="F125" s="79">
        <f>IFERROR(VLOOKUP(B125,[1]NUM10!$H$3:$L$48,3,FALSE),0)</f>
        <v>2</v>
      </c>
      <c r="G125" s="79">
        <f>IFERROR(VLOOKUP(B125,[1]NUM10!$H$3:$L$48,4,FALSE),0)</f>
        <v>1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12">
        <f t="shared" ref="Q125:Q137" si="41">SUM(E125:P125)</f>
        <v>3</v>
      </c>
    </row>
    <row r="126" spans="1:19" ht="15" thickBot="1" x14ac:dyDescent="0.25">
      <c r="A126" s="75" t="s">
        <v>159</v>
      </c>
      <c r="B126" s="112" t="s">
        <v>147</v>
      </c>
      <c r="C126" s="53"/>
      <c r="D126" s="53"/>
      <c r="E126" s="79">
        <f>IFERROR(VLOOKUP(B126,[1]NUM10!$H$3:$L$48,2,FALSE),0)</f>
        <v>0</v>
      </c>
      <c r="F126" s="79">
        <f>IFERROR(VLOOKUP(B126,[1]NUM10!$H$3:$L$48,3,FALSE),0)</f>
        <v>0</v>
      </c>
      <c r="G126" s="79">
        <f>IFERROR(VLOOKUP(B126,[1]NUM10!$H$3:$L$48,4,FALSE),0)</f>
        <v>5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12">
        <f t="shared" si="41"/>
        <v>5</v>
      </c>
    </row>
    <row r="127" spans="1:19" ht="15" thickBot="1" x14ac:dyDescent="0.25">
      <c r="A127" s="75" t="s">
        <v>159</v>
      </c>
      <c r="B127" s="112" t="s">
        <v>148</v>
      </c>
      <c r="C127" s="53"/>
      <c r="D127" s="53"/>
      <c r="E127" s="79">
        <f>IFERROR(VLOOKUP(B127,[1]NUM10!$H$3:$L$48,2,FALSE),0)</f>
        <v>0</v>
      </c>
      <c r="F127" s="79">
        <f>IFERROR(VLOOKUP(B127,[1]NUM10!$H$3:$L$48,3,FALSE),0)</f>
        <v>0</v>
      </c>
      <c r="G127" s="79">
        <f>IFERROR(VLOOKUP(B127,[1]NUM10!$H$3:$L$48,4,FALSE),0)</f>
        <v>0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12">
        <f t="shared" si="41"/>
        <v>0</v>
      </c>
    </row>
    <row r="128" spans="1:19" ht="15" thickBot="1" x14ac:dyDescent="0.25">
      <c r="A128" s="75" t="s">
        <v>159</v>
      </c>
      <c r="B128" s="112" t="s">
        <v>149</v>
      </c>
      <c r="C128" s="53"/>
      <c r="D128" s="53"/>
      <c r="E128" s="79">
        <f>IFERROR(VLOOKUP(B128,[1]NUM10!$H$3:$L$48,2,FALSE),0)</f>
        <v>0</v>
      </c>
      <c r="F128" s="79">
        <f>IFERROR(VLOOKUP(B128,[1]NUM10!$H$3:$L$48,3,FALSE),0)</f>
        <v>0</v>
      </c>
      <c r="G128" s="79">
        <f>IFERROR(VLOOKUP(B128,[1]NUM10!$H$3:$L$48,4,FALSE),0)</f>
        <v>0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12">
        <f t="shared" si="41"/>
        <v>0</v>
      </c>
    </row>
    <row r="129" spans="1:19" ht="15" thickBot="1" x14ac:dyDescent="0.25">
      <c r="A129" s="75" t="s">
        <v>159</v>
      </c>
      <c r="B129" s="112" t="s">
        <v>150</v>
      </c>
      <c r="C129" s="53"/>
      <c r="D129" s="53"/>
      <c r="E129" s="79">
        <f>IFERROR(VLOOKUP(B129,[1]NUM10!$H$3:$L$48,2,FALSE),0)</f>
        <v>0</v>
      </c>
      <c r="F129" s="79">
        <f>IFERROR(VLOOKUP(B129,[1]NUM10!$H$3:$L$48,3,FALSE),0)</f>
        <v>0</v>
      </c>
      <c r="G129" s="79">
        <f>IFERROR(VLOOKUP(B129,[1]NUM10!$H$3:$L$48,4,FALSE),0)</f>
        <v>0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12">
        <f t="shared" si="41"/>
        <v>0</v>
      </c>
    </row>
    <row r="130" spans="1:19" ht="15" thickBot="1" x14ac:dyDescent="0.25">
      <c r="A130" s="75" t="s">
        <v>159</v>
      </c>
      <c r="B130" s="112" t="s">
        <v>151</v>
      </c>
      <c r="C130" s="53"/>
      <c r="D130" s="53"/>
      <c r="E130" s="79">
        <f>IFERROR(VLOOKUP(B130,[1]NUM10!$H$3:$L$48,2,FALSE),0)</f>
        <v>0</v>
      </c>
      <c r="F130" s="79">
        <f>IFERROR(VLOOKUP(B130,[1]NUM10!$H$3:$L$48,3,FALSE),0)</f>
        <v>0</v>
      </c>
      <c r="G130" s="79">
        <f>IFERROR(VLOOKUP(B130,[1]NUM10!$H$3:$L$48,4,FALSE),0)</f>
        <v>0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12">
        <f t="shared" si="41"/>
        <v>0</v>
      </c>
    </row>
    <row r="131" spans="1:19" ht="15" thickBot="1" x14ac:dyDescent="0.25">
      <c r="A131" s="75" t="s">
        <v>159</v>
      </c>
      <c r="B131" s="112" t="s">
        <v>152</v>
      </c>
      <c r="C131" s="53"/>
      <c r="D131" s="53"/>
      <c r="E131" s="79">
        <f>IFERROR(VLOOKUP(B131,[1]NUM10!$H$3:$L$48,2,FALSE),0)</f>
        <v>0</v>
      </c>
      <c r="F131" s="79">
        <f>IFERROR(VLOOKUP(B131,[1]NUM10!$H$3:$L$48,3,FALSE),0)</f>
        <v>0</v>
      </c>
      <c r="G131" s="79">
        <f>IFERROR(VLOOKUP(B131,[1]NUM10!$H$3:$L$48,4,FALSE),0)</f>
        <v>0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12">
        <f t="shared" si="41"/>
        <v>0</v>
      </c>
    </row>
    <row r="132" spans="1:19" ht="15" thickBot="1" x14ac:dyDescent="0.25">
      <c r="A132" s="75" t="s">
        <v>159</v>
      </c>
      <c r="B132" s="112" t="s">
        <v>153</v>
      </c>
      <c r="C132" s="53"/>
      <c r="D132" s="53"/>
      <c r="E132" s="79">
        <f>IFERROR(VLOOKUP(B132,[1]NUM10!$H$3:$L$48,2,FALSE),0)</f>
        <v>0</v>
      </c>
      <c r="F132" s="79">
        <f>IFERROR(VLOOKUP(B132,[1]NUM10!$H$3:$L$48,3,FALSE),0)</f>
        <v>0</v>
      </c>
      <c r="G132" s="79">
        <f>IFERROR(VLOOKUP(B132,[1]NUM10!$H$3:$L$48,4,FALSE),0)</f>
        <v>0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12">
        <f t="shared" si="41"/>
        <v>0</v>
      </c>
    </row>
    <row r="133" spans="1:19" ht="15" thickBot="1" x14ac:dyDescent="0.25">
      <c r="A133" s="75" t="s">
        <v>159</v>
      </c>
      <c r="B133" s="112" t="s">
        <v>154</v>
      </c>
      <c r="C133" s="53"/>
      <c r="D133" s="53"/>
      <c r="E133" s="79">
        <f>IFERROR(VLOOKUP(B133,[1]NUM10!$H$3:$L$48,2,FALSE),0)</f>
        <v>0</v>
      </c>
      <c r="F133" s="79">
        <f>IFERROR(VLOOKUP(B133,[1]NUM10!$H$3:$L$48,3,FALSE),0)</f>
        <v>0</v>
      </c>
      <c r="G133" s="79">
        <f>IFERROR(VLOOKUP(B133,[1]NUM10!$H$3:$L$48,4,FALSE),0)</f>
        <v>0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12">
        <f t="shared" si="41"/>
        <v>0</v>
      </c>
    </row>
    <row r="134" spans="1:19" ht="15" thickBot="1" x14ac:dyDescent="0.25">
      <c r="A134" s="75" t="s">
        <v>159</v>
      </c>
      <c r="B134" s="112" t="s">
        <v>155</v>
      </c>
      <c r="C134" s="53"/>
      <c r="D134" s="53"/>
      <c r="E134" s="79">
        <f>IFERROR(VLOOKUP(B134,[1]NUM10!$H$3:$L$48,2,FALSE),0)</f>
        <v>0</v>
      </c>
      <c r="F134" s="79">
        <f>IFERROR(VLOOKUP(B134,[1]NUM10!$H$3:$L$48,3,FALSE),0)</f>
        <v>0</v>
      </c>
      <c r="G134" s="79">
        <f>IFERROR(VLOOKUP(B134,[1]NUM10!$H$3:$L$48,4,FALSE),0)</f>
        <v>0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12">
        <f t="shared" si="41"/>
        <v>0</v>
      </c>
    </row>
    <row r="135" spans="1:19" ht="15" thickBot="1" x14ac:dyDescent="0.25">
      <c r="A135" s="75" t="s">
        <v>159</v>
      </c>
      <c r="B135" s="112" t="s">
        <v>156</v>
      </c>
      <c r="C135" s="53"/>
      <c r="D135" s="53"/>
      <c r="E135" s="79">
        <f>IFERROR(VLOOKUP(B135,[1]NUM10!$H$3:$L$48,2,FALSE),0)</f>
        <v>0</v>
      </c>
      <c r="F135" s="79">
        <f>IFERROR(VLOOKUP(B135,[1]NUM10!$H$3:$L$48,3,FALSE),0)</f>
        <v>0</v>
      </c>
      <c r="G135" s="79">
        <f>IFERROR(VLOOKUP(B135,[1]NUM10!$H$3:$L$48,4,FALSE),0)</f>
        <v>0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12">
        <f t="shared" si="41"/>
        <v>0</v>
      </c>
    </row>
    <row r="136" spans="1:19" ht="15" thickBot="1" x14ac:dyDescent="0.25">
      <c r="A136" s="75" t="s">
        <v>159</v>
      </c>
      <c r="B136" s="112" t="s">
        <v>157</v>
      </c>
      <c r="C136" s="53"/>
      <c r="D136" s="53"/>
      <c r="E136" s="79">
        <f>IFERROR(VLOOKUP(B136,[1]NUM10!$H$3:$L$48,2,FALSE),0)</f>
        <v>0</v>
      </c>
      <c r="F136" s="79">
        <f>IFERROR(VLOOKUP(B136,[1]NUM10!$H$3:$L$48,3,FALSE),0)</f>
        <v>0</v>
      </c>
      <c r="G136" s="79">
        <f>IFERROR(VLOOKUP(B136,[1]NUM10!$H$3:$L$48,4,FALSE),0)</f>
        <v>0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12">
        <f t="shared" si="41"/>
        <v>0</v>
      </c>
    </row>
    <row r="137" spans="1:19" ht="15" thickBot="1" x14ac:dyDescent="0.25">
      <c r="A137" s="75" t="s">
        <v>159</v>
      </c>
      <c r="B137" s="112" t="s">
        <v>158</v>
      </c>
      <c r="C137" s="53"/>
      <c r="D137" s="53"/>
      <c r="E137" s="79">
        <f>IFERROR(VLOOKUP(B137,[1]NUM10!$H$3:$L$48,2,FALSE),0)</f>
        <v>0</v>
      </c>
      <c r="F137" s="79">
        <f>IFERROR(VLOOKUP(B137,[1]NUM10!$H$3:$L$48,3,FALSE),0)</f>
        <v>0</v>
      </c>
      <c r="G137" s="79">
        <f>IFERROR(VLOOKUP(B137,[1]NUM10!$H$3:$L$48,4,FALSE),0)</f>
        <v>0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12">
        <f t="shared" si="41"/>
        <v>0</v>
      </c>
    </row>
    <row r="138" spans="1:19" s="54" customFormat="1" ht="15" thickBot="1" x14ac:dyDescent="0.25">
      <c r="A138" s="308" t="s">
        <v>181</v>
      </c>
      <c r="B138" s="309"/>
      <c r="C138" s="181">
        <f>+D138/Metas!P12</f>
        <v>1.8961120222982773E-2</v>
      </c>
      <c r="D138" s="14">
        <f>+Q138/R138</f>
        <v>3.5874439461883408E-3</v>
      </c>
      <c r="E138" s="65">
        <f>SUM(E125:E137)</f>
        <v>0</v>
      </c>
      <c r="F138" s="65">
        <f t="shared" ref="F138:H138" si="42">SUM(F125:F137)</f>
        <v>2</v>
      </c>
      <c r="G138" s="65">
        <f t="shared" si="42"/>
        <v>6</v>
      </c>
      <c r="H138" s="65">
        <f t="shared" si="42"/>
        <v>0</v>
      </c>
      <c r="I138" s="65">
        <f t="shared" ref="I138:J138" si="43">SUM(I125:I137)</f>
        <v>0</v>
      </c>
      <c r="J138" s="65">
        <f t="shared" si="43"/>
        <v>0</v>
      </c>
      <c r="K138" s="65">
        <f t="shared" ref="K138:L138" si="44">SUM(K125:K137)</f>
        <v>0</v>
      </c>
      <c r="L138" s="65">
        <f t="shared" si="44"/>
        <v>0</v>
      </c>
      <c r="M138" s="65">
        <f t="shared" ref="M138:N138" si="45">SUM(M125:M137)</f>
        <v>0</v>
      </c>
      <c r="N138" s="65">
        <f t="shared" si="45"/>
        <v>0</v>
      </c>
      <c r="O138" s="65">
        <f t="shared" ref="O138:P138" si="46">SUM(O125:O137)</f>
        <v>0</v>
      </c>
      <c r="P138" s="65">
        <f t="shared" si="46"/>
        <v>0</v>
      </c>
      <c r="Q138" s="65">
        <f>SUM(Q125:Q137)</f>
        <v>8</v>
      </c>
      <c r="R138" s="376">
        <v>2230</v>
      </c>
      <c r="S138" s="377"/>
    </row>
    <row r="139" spans="1:19" ht="15" thickBot="1" x14ac:dyDescent="0.25">
      <c r="A139" s="75" t="s">
        <v>164</v>
      </c>
      <c r="B139" s="112" t="s">
        <v>160</v>
      </c>
      <c r="C139" s="53"/>
      <c r="D139" s="53"/>
      <c r="E139" s="79">
        <f>IFERROR(VLOOKUP(B139,[1]NUM10!$H$3:$L$48,2,FALSE),0)</f>
        <v>0</v>
      </c>
      <c r="F139" s="79">
        <f>IFERROR(VLOOKUP(B139,[1]NUM10!$H$3:$L$48,3,FALSE),0)</f>
        <v>0</v>
      </c>
      <c r="G139" s="79">
        <f>IFERROR(VLOOKUP(B139,[1]NUM10!$H$3:$L$48,4,FALSE),0)</f>
        <v>0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12">
        <f>SUM(E139:P139)</f>
        <v>0</v>
      </c>
    </row>
    <row r="140" spans="1:19" ht="15" thickBot="1" x14ac:dyDescent="0.25">
      <c r="A140" s="75" t="s">
        <v>164</v>
      </c>
      <c r="B140" s="112" t="s">
        <v>161</v>
      </c>
      <c r="C140" s="53"/>
      <c r="D140" s="53"/>
      <c r="E140" s="79">
        <f>IFERROR(VLOOKUP(B140,[1]NUM10!$H$3:$L$48,2,FALSE),0)</f>
        <v>0</v>
      </c>
      <c r="F140" s="79">
        <f>IFERROR(VLOOKUP(B140,[1]NUM10!$H$3:$L$48,3,FALSE),0)</f>
        <v>0</v>
      </c>
      <c r="G140" s="79">
        <f>IFERROR(VLOOKUP(B140,[1]NUM10!$H$3:$L$48,4,FALSE),0)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12">
        <f>SUM(E140:P140)</f>
        <v>0</v>
      </c>
    </row>
    <row r="141" spans="1:19" ht="15" thickBot="1" x14ac:dyDescent="0.25">
      <c r="A141" s="75" t="s">
        <v>164</v>
      </c>
      <c r="B141" s="112" t="s">
        <v>162</v>
      </c>
      <c r="C141" s="53"/>
      <c r="D141" s="53"/>
      <c r="E141" s="79">
        <f>IFERROR(VLOOKUP(B141,[1]NUM10!$H$3:$L$48,2,FALSE),0)</f>
        <v>0</v>
      </c>
      <c r="F141" s="79">
        <f>IFERROR(VLOOKUP(B141,[1]NUM10!$H$3:$L$48,3,FALSE),0)</f>
        <v>0</v>
      </c>
      <c r="G141" s="79">
        <f>IFERROR(VLOOKUP(B141,[1]NUM10!$H$3:$L$48,4,FALSE),0)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12">
        <f>SUM(E141:P141)</f>
        <v>0</v>
      </c>
    </row>
    <row r="142" spans="1:19" ht="15" thickBot="1" x14ac:dyDescent="0.25">
      <c r="A142" s="75" t="s">
        <v>164</v>
      </c>
      <c r="B142" s="112" t="s">
        <v>163</v>
      </c>
      <c r="C142" s="53"/>
      <c r="D142" s="53"/>
      <c r="E142" s="79">
        <f>IFERROR(VLOOKUP(B142,[1]NUM10!$H$3:$L$48,2,FALSE),0)</f>
        <v>0</v>
      </c>
      <c r="F142" s="79">
        <f>IFERROR(VLOOKUP(B142,[1]NUM10!$H$3:$L$48,3,FALSE),0)</f>
        <v>0</v>
      </c>
      <c r="G142" s="79">
        <f>IFERROR(VLOOKUP(B142,[1]NUM10!$H$3:$L$48,4,FALSE),0)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12">
        <f>SUM(E142:P142)</f>
        <v>0</v>
      </c>
    </row>
    <row r="143" spans="1:19" s="54" customFormat="1" ht="15" thickBot="1" x14ac:dyDescent="0.25">
      <c r="A143" s="308" t="s">
        <v>182</v>
      </c>
      <c r="B143" s="309"/>
      <c r="C143" s="181">
        <f>+D143/Metas!P14</f>
        <v>0</v>
      </c>
      <c r="D143" s="14">
        <f>+Q143/R143</f>
        <v>0</v>
      </c>
      <c r="E143" s="65">
        <f>SUM(E139:E142)</f>
        <v>0</v>
      </c>
      <c r="F143" s="65">
        <f t="shared" ref="F143:H143" si="47">SUM(F139:F142)</f>
        <v>0</v>
      </c>
      <c r="G143" s="65">
        <f t="shared" si="47"/>
        <v>0</v>
      </c>
      <c r="H143" s="65">
        <f t="shared" si="47"/>
        <v>0</v>
      </c>
      <c r="I143" s="65">
        <f t="shared" ref="I143:J143" si="48">SUM(I139:I142)</f>
        <v>0</v>
      </c>
      <c r="J143" s="65">
        <f t="shared" si="48"/>
        <v>0</v>
      </c>
      <c r="K143" s="65">
        <f t="shared" ref="K143:L143" si="49">SUM(K139:K142)</f>
        <v>0</v>
      </c>
      <c r="L143" s="65">
        <f t="shared" si="49"/>
        <v>0</v>
      </c>
      <c r="M143" s="65">
        <f t="shared" ref="M143:N143" si="50">SUM(M139:M142)</f>
        <v>0</v>
      </c>
      <c r="N143" s="65">
        <f t="shared" si="50"/>
        <v>0</v>
      </c>
      <c r="O143" s="65">
        <f t="shared" ref="O143:P143" si="51">SUM(O139:O142)</f>
        <v>0</v>
      </c>
      <c r="P143" s="65">
        <f t="shared" si="51"/>
        <v>0</v>
      </c>
      <c r="Q143" s="65">
        <f>SUM(Q139:Q142)</f>
        <v>0</v>
      </c>
      <c r="R143" s="376">
        <v>890</v>
      </c>
      <c r="S143" s="377"/>
    </row>
    <row r="144" spans="1:19" ht="15" thickBot="1" x14ac:dyDescent="0.25">
      <c r="A144" s="75" t="s">
        <v>172</v>
      </c>
      <c r="B144" s="112" t="s">
        <v>165</v>
      </c>
      <c r="C144" s="53"/>
      <c r="D144" s="53"/>
      <c r="E144" s="79">
        <f>IFERROR(VLOOKUP(B144,[1]NUM10!$H$3:$L$48,2,FALSE),0)</f>
        <v>0</v>
      </c>
      <c r="F144" s="79">
        <f>IFERROR(VLOOKUP(B144,[1]NUM10!$H$3:$L$48,3,FALSE),0)</f>
        <v>0</v>
      </c>
      <c r="G144" s="79">
        <f>IFERROR(VLOOKUP(B144,[1]NUM10!$H$3:$L$48,4,FALSE),0)</f>
        <v>0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12">
        <f t="shared" ref="Q144:Q150" si="52">SUM(E144:P144)</f>
        <v>0</v>
      </c>
    </row>
    <row r="145" spans="1:19" ht="15" thickBot="1" x14ac:dyDescent="0.25">
      <c r="A145" s="75" t="s">
        <v>172</v>
      </c>
      <c r="B145" s="112" t="s">
        <v>166</v>
      </c>
      <c r="C145" s="53"/>
      <c r="D145" s="53"/>
      <c r="E145" s="79">
        <f>IFERROR(VLOOKUP(B145,[1]NUM10!$H$3:$L$48,2,FALSE),0)</f>
        <v>0</v>
      </c>
      <c r="F145" s="79">
        <f>IFERROR(VLOOKUP(B145,[1]NUM10!$H$3:$L$48,3,FALSE),0)</f>
        <v>0</v>
      </c>
      <c r="G145" s="79">
        <f>IFERROR(VLOOKUP(B145,[1]NUM10!$H$3:$L$48,4,FALSE),0)</f>
        <v>0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12">
        <f t="shared" si="52"/>
        <v>0</v>
      </c>
    </row>
    <row r="146" spans="1:19" ht="15" thickBot="1" x14ac:dyDescent="0.25">
      <c r="A146" s="75" t="s">
        <v>172</v>
      </c>
      <c r="B146" s="112" t="s">
        <v>167</v>
      </c>
      <c r="C146" s="53"/>
      <c r="D146" s="53"/>
      <c r="E146" s="79">
        <f>IFERROR(VLOOKUP(B146,[1]NUM10!$H$3:$L$48,2,FALSE),0)</f>
        <v>0</v>
      </c>
      <c r="F146" s="79">
        <f>IFERROR(VLOOKUP(B146,[1]NUM10!$H$3:$L$48,3,FALSE),0)</f>
        <v>0</v>
      </c>
      <c r="G146" s="79">
        <f>IFERROR(VLOOKUP(B146,[1]NUM10!$H$3:$L$48,4,FALSE),0)</f>
        <v>0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12">
        <f t="shared" si="52"/>
        <v>0</v>
      </c>
    </row>
    <row r="147" spans="1:19" ht="15" thickBot="1" x14ac:dyDescent="0.25">
      <c r="A147" s="75" t="s">
        <v>172</v>
      </c>
      <c r="B147" s="112" t="s">
        <v>168</v>
      </c>
      <c r="C147" s="53"/>
      <c r="D147" s="53"/>
      <c r="E147" s="79">
        <f>IFERROR(VLOOKUP(B147,[1]NUM10!$H$3:$L$48,2,FALSE),0)</f>
        <v>0</v>
      </c>
      <c r="F147" s="79">
        <f>IFERROR(VLOOKUP(B147,[1]NUM10!$H$3:$L$48,3,FALSE),0)</f>
        <v>0</v>
      </c>
      <c r="G147" s="79">
        <f>IFERROR(VLOOKUP(B147,[1]NUM10!$H$3:$L$48,4,FALSE),0)</f>
        <v>0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12">
        <f t="shared" si="52"/>
        <v>0</v>
      </c>
    </row>
    <row r="148" spans="1:19" ht="15" thickBot="1" x14ac:dyDescent="0.25">
      <c r="A148" s="75" t="s">
        <v>172</v>
      </c>
      <c r="B148" s="112" t="s">
        <v>169</v>
      </c>
      <c r="C148" s="53"/>
      <c r="D148" s="53"/>
      <c r="E148" s="79">
        <f>IFERROR(VLOOKUP(B148,[1]NUM10!$H$3:$L$48,2,FALSE),0)</f>
        <v>0</v>
      </c>
      <c r="F148" s="79">
        <f>IFERROR(VLOOKUP(B148,[1]NUM10!$H$3:$L$48,3,FALSE),0)</f>
        <v>0</v>
      </c>
      <c r="G148" s="79">
        <f>IFERROR(VLOOKUP(B148,[1]NUM10!$H$3:$L$48,4,FALSE),0)</f>
        <v>0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12">
        <f t="shared" si="52"/>
        <v>0</v>
      </c>
    </row>
    <row r="149" spans="1:19" ht="15" thickBot="1" x14ac:dyDescent="0.25">
      <c r="A149" s="75" t="s">
        <v>172</v>
      </c>
      <c r="B149" s="112" t="s">
        <v>170</v>
      </c>
      <c r="C149" s="53"/>
      <c r="D149" s="53"/>
      <c r="E149" s="79">
        <f>IFERROR(VLOOKUP(B149,[1]NUM10!$H$3:$L$48,2,FALSE),0)</f>
        <v>0</v>
      </c>
      <c r="F149" s="79">
        <f>IFERROR(VLOOKUP(B149,[1]NUM10!$H$3:$L$48,3,FALSE),0)</f>
        <v>0</v>
      </c>
      <c r="G149" s="79">
        <f>IFERROR(VLOOKUP(B149,[1]NUM10!$H$3:$L$48,4,FALSE),0)</f>
        <v>0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12">
        <f t="shared" si="52"/>
        <v>0</v>
      </c>
    </row>
    <row r="150" spans="1:19" ht="15" thickBot="1" x14ac:dyDescent="0.25">
      <c r="A150" s="75" t="s">
        <v>172</v>
      </c>
      <c r="B150" s="112" t="s">
        <v>171</v>
      </c>
      <c r="C150" s="53"/>
      <c r="D150" s="53"/>
      <c r="E150" s="79">
        <f>IFERROR(VLOOKUP(B150,[1]NUM10!$H$3:$L$48,2,FALSE),0)</f>
        <v>0</v>
      </c>
      <c r="F150" s="79">
        <f>IFERROR(VLOOKUP(B150,[1]NUM10!$H$3:$L$48,3,FALSE),0)</f>
        <v>0</v>
      </c>
      <c r="G150" s="79">
        <f>IFERROR(VLOOKUP(B150,[1]NUM10!$H$3:$L$48,4,FALSE),0)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12">
        <f t="shared" si="52"/>
        <v>0</v>
      </c>
    </row>
    <row r="151" spans="1:19" s="54" customFormat="1" ht="15" thickBot="1" x14ac:dyDescent="0.25">
      <c r="A151" s="308" t="s">
        <v>183</v>
      </c>
      <c r="B151" s="309"/>
      <c r="C151" s="181">
        <f>+D151/Metas!P15</f>
        <v>0</v>
      </c>
      <c r="D151" s="14">
        <f>+Q151/R151</f>
        <v>0</v>
      </c>
      <c r="E151" s="65">
        <f>SUM(E144:E150)</f>
        <v>0</v>
      </c>
      <c r="F151" s="65">
        <f t="shared" ref="F151:H151" si="53">SUM(F144:F150)</f>
        <v>0</v>
      </c>
      <c r="G151" s="65">
        <f t="shared" si="53"/>
        <v>0</v>
      </c>
      <c r="H151" s="65">
        <f t="shared" si="53"/>
        <v>0</v>
      </c>
      <c r="I151" s="65">
        <f t="shared" ref="I151:J151" si="54">SUM(I144:I150)</f>
        <v>0</v>
      </c>
      <c r="J151" s="65">
        <f t="shared" si="54"/>
        <v>0</v>
      </c>
      <c r="K151" s="65">
        <f t="shared" ref="K151:L151" si="55">SUM(K144:K150)</f>
        <v>0</v>
      </c>
      <c r="L151" s="65">
        <f t="shared" si="55"/>
        <v>0</v>
      </c>
      <c r="M151" s="65">
        <f t="shared" ref="M151:N151" si="56">SUM(M144:M150)</f>
        <v>0</v>
      </c>
      <c r="N151" s="65">
        <f t="shared" si="56"/>
        <v>0</v>
      </c>
      <c r="O151" s="65">
        <f t="shared" ref="O151:P151" si="57">SUM(O144:O150)</f>
        <v>0</v>
      </c>
      <c r="P151" s="65">
        <f t="shared" si="57"/>
        <v>0</v>
      </c>
      <c r="Q151" s="65">
        <f>SUM(Q144:Q150)</f>
        <v>0</v>
      </c>
      <c r="R151" s="376">
        <v>286</v>
      </c>
      <c r="S151" s="377"/>
    </row>
    <row r="152" spans="1:19" ht="15" x14ac:dyDescent="0.25">
      <c r="B152" s="80" t="s">
        <v>188</v>
      </c>
      <c r="C152" s="192"/>
      <c r="D152" s="70"/>
      <c r="E152" s="64">
        <f t="shared" ref="E152:S152" si="58">+E26+E38+E49+E64+E75+E81+E92+E111+E124+E138+E143+E151</f>
        <v>142</v>
      </c>
      <c r="F152" s="64">
        <f t="shared" si="58"/>
        <v>94</v>
      </c>
      <c r="G152" s="58">
        <f t="shared" si="58"/>
        <v>387</v>
      </c>
      <c r="H152" s="58">
        <f t="shared" si="58"/>
        <v>0</v>
      </c>
      <c r="I152" s="58">
        <f t="shared" ref="I152:J152" si="59">+I26+I38+I49+I64+I75+I81+I92+I111+I124+I138+I143+I151</f>
        <v>0</v>
      </c>
      <c r="J152" s="58">
        <f t="shared" si="59"/>
        <v>0</v>
      </c>
      <c r="K152" s="58">
        <f t="shared" ref="K152:L152" si="60">+K26+K38+K49+K64+K75+K81+K92+K111+K124+K138+K143+K151</f>
        <v>0</v>
      </c>
      <c r="L152" s="58">
        <f t="shared" si="60"/>
        <v>0</v>
      </c>
      <c r="M152" s="58">
        <f t="shared" ref="M152:N152" si="61">+M26+M38+M49+M64+M75+M81+M92+M111+M124+M138+M143+M151</f>
        <v>0</v>
      </c>
      <c r="N152" s="58">
        <f t="shared" si="61"/>
        <v>0</v>
      </c>
      <c r="O152" s="58">
        <f t="shared" ref="O152:P152" si="62">+O26+O38+O49+O64+O75+O81+O92+O111+O124+O138+O143+O151</f>
        <v>0</v>
      </c>
      <c r="P152" s="58">
        <f t="shared" si="62"/>
        <v>0</v>
      </c>
      <c r="Q152" s="62">
        <f t="shared" si="58"/>
        <v>623</v>
      </c>
      <c r="R152" s="400">
        <f t="shared" si="58"/>
        <v>40727</v>
      </c>
      <c r="S152" s="400">
        <f t="shared" si="58"/>
        <v>0</v>
      </c>
    </row>
    <row r="153" spans="1:19" x14ac:dyDescent="0.2">
      <c r="C153" s="189"/>
      <c r="D153" s="71"/>
    </row>
    <row r="155" spans="1:19" x14ac:dyDescent="0.2">
      <c r="Q155" s="58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6:B26"/>
    <mergeCell ref="R26:S26"/>
    <mergeCell ref="A38:B38"/>
    <mergeCell ref="R38:S38"/>
    <mergeCell ref="A49:B49"/>
    <mergeCell ref="R49:S49"/>
    <mergeCell ref="A64:B64"/>
    <mergeCell ref="R64:S64"/>
    <mergeCell ref="A75:B75"/>
    <mergeCell ref="R75:S75"/>
    <mergeCell ref="A81:B81"/>
    <mergeCell ref="R81:S81"/>
    <mergeCell ref="A92:B92"/>
    <mergeCell ref="R92:S92"/>
    <mergeCell ref="A111:B111"/>
    <mergeCell ref="R111:S111"/>
    <mergeCell ref="A124:B124"/>
    <mergeCell ref="R124:S124"/>
    <mergeCell ref="R152:S152"/>
    <mergeCell ref="A138:B138"/>
    <mergeCell ref="R138:S138"/>
    <mergeCell ref="A143:B143"/>
    <mergeCell ref="R143:S143"/>
    <mergeCell ref="A151:B151"/>
    <mergeCell ref="R151:S15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5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42578125" style="54" customWidth="1"/>
    <col min="4" max="4" width="14.140625" style="52" customWidth="1"/>
    <col min="5" max="5" width="9.42578125" style="62" bestFit="1" customWidth="1"/>
    <col min="6" max="6" width="9.85546875" style="62" bestFit="1" customWidth="1"/>
    <col min="7" max="8" width="9.7109375" style="52" bestFit="1" customWidth="1"/>
    <col min="9" max="11" width="9.7109375" style="52" customWidth="1"/>
    <col min="12" max="13" width="11.140625" style="52" bestFit="1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31" t="s">
        <v>394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3"/>
    </row>
    <row r="2" spans="1:19" s="226" customFormat="1" ht="15" customHeight="1" thickTop="1" x14ac:dyDescent="0.2">
      <c r="A2" s="311"/>
      <c r="B2" s="313"/>
      <c r="C2" s="286"/>
      <c r="D2" s="329"/>
      <c r="E2" s="365" t="s">
        <v>2</v>
      </c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34" t="s">
        <v>3</v>
      </c>
      <c r="S2" s="335"/>
    </row>
    <row r="3" spans="1:19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34"/>
      <c r="S3" s="335"/>
    </row>
    <row r="4" spans="1:19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34"/>
      <c r="S4" s="335"/>
    </row>
    <row r="5" spans="1:19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34"/>
      <c r="S5" s="335"/>
    </row>
    <row r="6" spans="1:19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34"/>
      <c r="S6" s="335"/>
    </row>
    <row r="7" spans="1:19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34"/>
      <c r="S7" s="335"/>
    </row>
    <row r="8" spans="1:19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34"/>
      <c r="S8" s="335"/>
    </row>
    <row r="9" spans="1:19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36"/>
      <c r="S9" s="337"/>
    </row>
    <row r="10" spans="1:19" s="226" customFormat="1" ht="57.75" customHeight="1" thickTop="1" thickBot="1" x14ac:dyDescent="0.25">
      <c r="A10" s="312"/>
      <c r="B10" s="287"/>
      <c r="C10" s="286"/>
      <c r="D10" s="330"/>
      <c r="E10" s="357" t="s">
        <v>31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38" t="s">
        <v>391</v>
      </c>
      <c r="S10" s="339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8" t="s">
        <v>14</v>
      </c>
      <c r="P11" s="228" t="s">
        <v>15</v>
      </c>
      <c r="Q11" s="237" t="s">
        <v>16</v>
      </c>
      <c r="R11" s="340"/>
      <c r="S11" s="341"/>
    </row>
    <row r="12" spans="1:19" ht="15" thickBot="1" x14ac:dyDescent="0.25">
      <c r="A12" s="75" t="s">
        <v>51</v>
      </c>
      <c r="B12" s="112" t="s">
        <v>38</v>
      </c>
      <c r="C12" s="53"/>
      <c r="D12" s="53"/>
      <c r="E12" s="79">
        <f>IFERROR(VLOOKUP(B12,[1]NUM11!$H$3:$L$109,2,FALSE),0)</f>
        <v>48</v>
      </c>
      <c r="F12" s="79">
        <f>IFERROR(VLOOKUP(B12,[1]NUM11!$H$3:$L$109,3,FALSE),0)</f>
        <v>70</v>
      </c>
      <c r="G12" s="79">
        <f>IFERROR(VLOOKUP(B12,[1]NUM11!$H$3:$L$109,4,FALSE),0)</f>
        <v>133</v>
      </c>
      <c r="H12" s="79"/>
      <c r="I12" s="79"/>
      <c r="J12" s="79"/>
      <c r="K12" s="79"/>
      <c r="L12" s="79"/>
      <c r="M12" s="79"/>
      <c r="N12" s="79"/>
      <c r="O12" s="79"/>
      <c r="P12" s="79"/>
      <c r="Q12" s="12">
        <f>SUM(E12:P12)</f>
        <v>251</v>
      </c>
    </row>
    <row r="13" spans="1:19" ht="15" thickBot="1" x14ac:dyDescent="0.25">
      <c r="A13" s="75" t="s">
        <v>51</v>
      </c>
      <c r="B13" s="112" t="s">
        <v>39</v>
      </c>
      <c r="C13" s="53"/>
      <c r="D13" s="53"/>
      <c r="E13" s="79">
        <f>IFERROR(VLOOKUP(B13,[1]NUM11!$H$3:$L$109,2,FALSE),0)</f>
        <v>3</v>
      </c>
      <c r="F13" s="79">
        <f>IFERROR(VLOOKUP(B13,[1]NUM11!$H$3:$L$109,3,FALSE),0)</f>
        <v>33</v>
      </c>
      <c r="G13" s="79">
        <f>IFERROR(VLOOKUP(B13,[1]NUM11!$H$3:$L$109,4,FALSE),0)</f>
        <v>111</v>
      </c>
      <c r="H13" s="79"/>
      <c r="I13" s="79"/>
      <c r="J13" s="79"/>
      <c r="K13" s="79"/>
      <c r="L13" s="79"/>
      <c r="M13" s="79"/>
      <c r="N13" s="79"/>
      <c r="O13" s="79"/>
      <c r="P13" s="79"/>
      <c r="Q13" s="12">
        <f t="shared" ref="Q13:Q24" si="0">SUM(E13:P13)</f>
        <v>147</v>
      </c>
    </row>
    <row r="14" spans="1:19" ht="15" thickBot="1" x14ac:dyDescent="0.25">
      <c r="A14" s="75" t="s">
        <v>51</v>
      </c>
      <c r="B14" s="112" t="s">
        <v>40</v>
      </c>
      <c r="C14" s="53"/>
      <c r="D14" s="53"/>
      <c r="E14" s="79">
        <f>IFERROR(VLOOKUP(B14,[1]NUM11!$H$3:$L$109,2,FALSE),0)</f>
        <v>47</v>
      </c>
      <c r="F14" s="79">
        <f>IFERROR(VLOOKUP(B14,[1]NUM11!$H$3:$L$109,3,FALSE),0)</f>
        <v>52</v>
      </c>
      <c r="G14" s="79">
        <f>IFERROR(VLOOKUP(B14,[1]NUM11!$H$3:$L$109,4,FALSE),0)</f>
        <v>59</v>
      </c>
      <c r="H14" s="79"/>
      <c r="I14" s="79"/>
      <c r="J14" s="79"/>
      <c r="K14" s="79"/>
      <c r="L14" s="79"/>
      <c r="M14" s="79"/>
      <c r="N14" s="79"/>
      <c r="O14" s="79"/>
      <c r="P14" s="79"/>
      <c r="Q14" s="12">
        <f t="shared" si="0"/>
        <v>158</v>
      </c>
    </row>
    <row r="15" spans="1:19" ht="15" thickBot="1" x14ac:dyDescent="0.25">
      <c r="A15" s="75" t="s">
        <v>51</v>
      </c>
      <c r="B15" s="112" t="s">
        <v>41</v>
      </c>
      <c r="C15" s="53"/>
      <c r="D15" s="53"/>
      <c r="E15" s="79">
        <f>IFERROR(VLOOKUP(B15,[1]NUM11!$H$3:$L$109,2,FALSE),0)</f>
        <v>294</v>
      </c>
      <c r="F15" s="79">
        <f>IFERROR(VLOOKUP(B15,[1]NUM11!$H$3:$L$109,3,FALSE),0)</f>
        <v>16</v>
      </c>
      <c r="G15" s="79">
        <f>IFERROR(VLOOKUP(B15,[1]NUM11!$H$3:$L$109,4,FALSE),0)</f>
        <v>603</v>
      </c>
      <c r="H15" s="79"/>
      <c r="I15" s="79"/>
      <c r="J15" s="79"/>
      <c r="K15" s="79"/>
      <c r="L15" s="79"/>
      <c r="M15" s="79"/>
      <c r="N15" s="79"/>
      <c r="O15" s="79"/>
      <c r="P15" s="79"/>
      <c r="Q15" s="12">
        <f t="shared" si="0"/>
        <v>913</v>
      </c>
    </row>
    <row r="16" spans="1:19" ht="15" thickBot="1" x14ac:dyDescent="0.25">
      <c r="A16" s="75" t="s">
        <v>51</v>
      </c>
      <c r="B16" s="112" t="s">
        <v>42</v>
      </c>
      <c r="C16" s="55"/>
      <c r="D16" s="53"/>
      <c r="E16" s="79">
        <f>IFERROR(VLOOKUP(B16,[1]NUM11!$H$3:$L$109,2,FALSE),0)</f>
        <v>63</v>
      </c>
      <c r="F16" s="79">
        <f>IFERROR(VLOOKUP(B16,[1]NUM11!$H$3:$L$109,3,FALSE),0)</f>
        <v>92</v>
      </c>
      <c r="G16" s="79">
        <f>IFERROR(VLOOKUP(B16,[1]NUM11!$H$3:$L$109,4,FALSE),0)</f>
        <v>71</v>
      </c>
      <c r="H16" s="79"/>
      <c r="I16" s="79"/>
      <c r="J16" s="79"/>
      <c r="K16" s="79"/>
      <c r="L16" s="79"/>
      <c r="M16" s="79"/>
      <c r="N16" s="79"/>
      <c r="O16" s="79"/>
      <c r="P16" s="79"/>
      <c r="Q16" s="12">
        <f t="shared" si="0"/>
        <v>226</v>
      </c>
    </row>
    <row r="17" spans="1:19" ht="15" thickBot="1" x14ac:dyDescent="0.25">
      <c r="A17" s="75" t="s">
        <v>51</v>
      </c>
      <c r="B17" s="112" t="s">
        <v>43</v>
      </c>
      <c r="C17" s="53"/>
      <c r="D17" s="53"/>
      <c r="E17" s="79">
        <f>IFERROR(VLOOKUP(B17,[1]NUM11!$H$3:$L$109,2,FALSE),0)</f>
        <v>17</v>
      </c>
      <c r="F17" s="79">
        <f>IFERROR(VLOOKUP(B17,[1]NUM11!$H$3:$L$109,3,FALSE),0)</f>
        <v>36</v>
      </c>
      <c r="G17" s="79">
        <f>IFERROR(VLOOKUP(B17,[1]NUM11!$H$3:$L$109,4,FALSE),0)</f>
        <v>25</v>
      </c>
      <c r="H17" s="79"/>
      <c r="I17" s="79"/>
      <c r="J17" s="79"/>
      <c r="K17" s="79"/>
      <c r="L17" s="79"/>
      <c r="M17" s="79"/>
      <c r="N17" s="79"/>
      <c r="O17" s="79"/>
      <c r="P17" s="79"/>
      <c r="Q17" s="12">
        <f t="shared" si="0"/>
        <v>78</v>
      </c>
    </row>
    <row r="18" spans="1:19" ht="15" thickBot="1" x14ac:dyDescent="0.25">
      <c r="A18" s="75" t="s">
        <v>51</v>
      </c>
      <c r="B18" s="112" t="s">
        <v>44</v>
      </c>
      <c r="C18" s="53"/>
      <c r="D18" s="53"/>
      <c r="E18" s="79">
        <f>IFERROR(VLOOKUP(B18,[1]NUM11!$H$3:$L$109,2,FALSE),0)</f>
        <v>0</v>
      </c>
      <c r="F18" s="79">
        <f>IFERROR(VLOOKUP(B18,[1]NUM11!$H$3:$L$109,3,FALSE),0)</f>
        <v>0</v>
      </c>
      <c r="G18" s="79">
        <f>IFERROR(VLOOKUP(B18,[1]NUM11!$H$3:$L$109,4,FALSE),0)</f>
        <v>4</v>
      </c>
      <c r="H18" s="79"/>
      <c r="I18" s="79"/>
      <c r="J18" s="79"/>
      <c r="K18" s="79"/>
      <c r="L18" s="79"/>
      <c r="M18" s="79"/>
      <c r="N18" s="79"/>
      <c r="O18" s="79"/>
      <c r="P18" s="79"/>
      <c r="Q18" s="12">
        <f t="shared" si="0"/>
        <v>4</v>
      </c>
    </row>
    <row r="19" spans="1:19" ht="15" thickBot="1" x14ac:dyDescent="0.25">
      <c r="A19" s="75" t="s">
        <v>51</v>
      </c>
      <c r="B19" s="112" t="s">
        <v>45</v>
      </c>
      <c r="C19" s="53"/>
      <c r="D19" s="53"/>
      <c r="E19" s="79">
        <f>IFERROR(VLOOKUP(B19,[1]NUM11!$H$3:$L$109,2,FALSE),0)</f>
        <v>0</v>
      </c>
      <c r="F19" s="79">
        <f>IFERROR(VLOOKUP(B19,[1]NUM11!$H$3:$L$109,3,FALSE),0)</f>
        <v>0</v>
      </c>
      <c r="G19" s="79">
        <f>IFERROR(VLOOKUP(B19,[1]NUM11!$H$3:$L$109,4,FALSE),0)</f>
        <v>0</v>
      </c>
      <c r="H19" s="79"/>
      <c r="I19" s="79"/>
      <c r="J19" s="79"/>
      <c r="K19" s="79"/>
      <c r="L19" s="79"/>
      <c r="M19" s="79"/>
      <c r="N19" s="79"/>
      <c r="O19" s="79"/>
      <c r="P19" s="79"/>
      <c r="Q19" s="12">
        <f t="shared" si="0"/>
        <v>0</v>
      </c>
    </row>
    <row r="20" spans="1:19" ht="15" thickBot="1" x14ac:dyDescent="0.25">
      <c r="A20" s="75" t="s">
        <v>51</v>
      </c>
      <c r="B20" s="112" t="s">
        <v>46</v>
      </c>
      <c r="C20" s="53"/>
      <c r="D20" s="53"/>
      <c r="E20" s="79">
        <f>IFERROR(VLOOKUP(B20,[1]NUM11!$H$3:$L$109,2,FALSE),0)</f>
        <v>0</v>
      </c>
      <c r="F20" s="79">
        <f>IFERROR(VLOOKUP(B20,[1]NUM11!$H$3:$L$109,3,FALSE),0)</f>
        <v>0</v>
      </c>
      <c r="G20" s="79">
        <f>IFERROR(VLOOKUP(B20,[1]NUM11!$H$3:$L$109,4,FALSE),0)</f>
        <v>1</v>
      </c>
      <c r="H20" s="79"/>
      <c r="I20" s="79"/>
      <c r="J20" s="79"/>
      <c r="K20" s="79"/>
      <c r="L20" s="79"/>
      <c r="M20" s="79"/>
      <c r="N20" s="79"/>
      <c r="O20" s="79"/>
      <c r="P20" s="79"/>
      <c r="Q20" s="12">
        <f t="shared" si="0"/>
        <v>1</v>
      </c>
    </row>
    <row r="21" spans="1:19" ht="15" thickBot="1" x14ac:dyDescent="0.25">
      <c r="A21" s="75" t="s">
        <v>51</v>
      </c>
      <c r="B21" s="112" t="s">
        <v>47</v>
      </c>
      <c r="C21" s="56"/>
      <c r="D21" s="53"/>
      <c r="E21" s="79">
        <f>IFERROR(VLOOKUP(B21,[1]NUM11!$H$3:$L$109,2,FALSE),0)</f>
        <v>0</v>
      </c>
      <c r="F21" s="79">
        <f>IFERROR(VLOOKUP(B21,[1]NUM11!$H$3:$L$109,3,FALSE),0)</f>
        <v>0</v>
      </c>
      <c r="G21" s="79">
        <f>IFERROR(VLOOKUP(B21,[1]NUM11!$H$3:$L$109,4,FALSE),0)</f>
        <v>2</v>
      </c>
      <c r="H21" s="79"/>
      <c r="I21" s="79"/>
      <c r="J21" s="79"/>
      <c r="K21" s="79"/>
      <c r="L21" s="79"/>
      <c r="M21" s="79"/>
      <c r="N21" s="79"/>
      <c r="O21" s="79"/>
      <c r="P21" s="79"/>
      <c r="Q21" s="12">
        <f t="shared" si="0"/>
        <v>2</v>
      </c>
    </row>
    <row r="22" spans="1:19" ht="15" thickBot="1" x14ac:dyDescent="0.25">
      <c r="A22" s="75" t="s">
        <v>51</v>
      </c>
      <c r="B22" s="112" t="s">
        <v>48</v>
      </c>
      <c r="C22" s="53"/>
      <c r="D22" s="53"/>
      <c r="E22" s="79">
        <f>IFERROR(VLOOKUP(B22,[1]NUM11!$H$3:$L$109,2,FALSE),0)</f>
        <v>8</v>
      </c>
      <c r="F22" s="79">
        <f>IFERROR(VLOOKUP(B22,[1]NUM11!$H$3:$L$109,3,FALSE),0)</f>
        <v>16</v>
      </c>
      <c r="G22" s="79">
        <f>IFERROR(VLOOKUP(B22,[1]NUM11!$H$3:$L$109,4,FALSE),0)</f>
        <v>12</v>
      </c>
      <c r="H22" s="79"/>
      <c r="I22" s="79"/>
      <c r="J22" s="79"/>
      <c r="K22" s="79"/>
      <c r="L22" s="79"/>
      <c r="M22" s="79"/>
      <c r="N22" s="79"/>
      <c r="O22" s="79"/>
      <c r="P22" s="79"/>
      <c r="Q22" s="12">
        <f t="shared" si="0"/>
        <v>36</v>
      </c>
    </row>
    <row r="23" spans="1:19" ht="15" thickBot="1" x14ac:dyDescent="0.25">
      <c r="A23" s="75" t="s">
        <v>51</v>
      </c>
      <c r="B23" s="112" t="s">
        <v>49</v>
      </c>
      <c r="C23" s="53"/>
      <c r="D23" s="53"/>
      <c r="E23" s="79">
        <f>IFERROR(VLOOKUP(B23,[1]NUM11!$H$3:$L$109,2,FALSE),0)</f>
        <v>0</v>
      </c>
      <c r="F23" s="79">
        <f>IFERROR(VLOOKUP(B23,[1]NUM11!$H$3:$L$109,3,FALSE),0)</f>
        <v>0</v>
      </c>
      <c r="G23" s="79">
        <f>IFERROR(VLOOKUP(B23,[1]NUM11!$H$3:$L$109,4,FALSE),0)</f>
        <v>0</v>
      </c>
      <c r="H23" s="79"/>
      <c r="I23" s="79"/>
      <c r="J23" s="79"/>
      <c r="K23" s="79"/>
      <c r="L23" s="79"/>
      <c r="M23" s="79"/>
      <c r="N23" s="79"/>
      <c r="O23" s="79"/>
      <c r="P23" s="79"/>
      <c r="Q23" s="12">
        <f>SUM(E23:P23)</f>
        <v>0</v>
      </c>
    </row>
    <row r="24" spans="1:19" ht="15" thickBot="1" x14ac:dyDescent="0.25">
      <c r="A24" s="75" t="s">
        <v>51</v>
      </c>
      <c r="B24" s="112" t="s">
        <v>50</v>
      </c>
      <c r="C24" s="53"/>
      <c r="D24" s="53"/>
      <c r="E24" s="79">
        <f>IFERROR(VLOOKUP(B24,[1]NUM11!$H$3:$L$109,2,FALSE),0)</f>
        <v>0</v>
      </c>
      <c r="F24" s="79">
        <f>IFERROR(VLOOKUP(B24,[1]NUM11!$H$3:$L$109,3,FALSE),0)</f>
        <v>0</v>
      </c>
      <c r="G24" s="79">
        <f>IFERROR(VLOOKUP(B24,[1]NUM11!$H$3:$L$109,4,FALSE),0)</f>
        <v>0</v>
      </c>
      <c r="H24" s="79"/>
      <c r="I24" s="79"/>
      <c r="J24" s="79"/>
      <c r="K24" s="79"/>
      <c r="L24" s="79"/>
      <c r="M24" s="79"/>
      <c r="N24" s="79"/>
      <c r="O24" s="79"/>
      <c r="P24" s="79"/>
      <c r="Q24" s="12">
        <f t="shared" si="0"/>
        <v>0</v>
      </c>
    </row>
    <row r="25" spans="1:19" ht="15" thickBot="1" x14ac:dyDescent="0.25">
      <c r="A25" s="72" t="s">
        <v>51</v>
      </c>
      <c r="B25" s="112" t="s">
        <v>389</v>
      </c>
      <c r="C25" s="53"/>
      <c r="D25" s="53"/>
      <c r="E25" s="79">
        <f>IFERROR(VLOOKUP(B25,[1]NUM11!$H$3:$L$109,2,FALSE),0)</f>
        <v>24</v>
      </c>
      <c r="F25" s="79">
        <f>IFERROR(VLOOKUP(B25,[1]NUM11!$H$3:$L$109,3,FALSE),0)</f>
        <v>40</v>
      </c>
      <c r="G25" s="79">
        <f>IFERROR(VLOOKUP(B25,[1]NUM11!$H$3:$L$109,4,FALSE),0)</f>
        <v>47</v>
      </c>
      <c r="H25" s="79"/>
      <c r="I25" s="79"/>
      <c r="J25" s="79"/>
      <c r="K25" s="79"/>
      <c r="L25" s="79"/>
      <c r="M25" s="79"/>
      <c r="N25" s="79"/>
      <c r="O25" s="79"/>
      <c r="P25" s="79"/>
      <c r="Q25" s="12">
        <f t="shared" ref="Q25" si="1">SUM(E25:P25)</f>
        <v>111</v>
      </c>
    </row>
    <row r="26" spans="1:19" s="54" customFormat="1" ht="15" thickBot="1" x14ac:dyDescent="0.25">
      <c r="A26" s="308" t="s">
        <v>173</v>
      </c>
      <c r="B26" s="309"/>
      <c r="C26" s="181">
        <f>+D26/Metas!Q10</f>
        <v>0.21148935744287134</v>
      </c>
      <c r="D26" s="14">
        <f>+Q26/R26</f>
        <v>5.5156424421100837E-2</v>
      </c>
      <c r="E26" s="65">
        <f>SUM(E12:E25)</f>
        <v>504</v>
      </c>
      <c r="F26" s="65">
        <f t="shared" ref="F26:N26" si="2">SUM(F12:F25)</f>
        <v>355</v>
      </c>
      <c r="G26" s="65">
        <f t="shared" si="2"/>
        <v>1068</v>
      </c>
      <c r="H26" s="65">
        <f t="shared" si="2"/>
        <v>0</v>
      </c>
      <c r="I26" s="65">
        <f t="shared" si="2"/>
        <v>0</v>
      </c>
      <c r="J26" s="65">
        <f t="shared" si="2"/>
        <v>0</v>
      </c>
      <c r="K26" s="65">
        <f t="shared" si="2"/>
        <v>0</v>
      </c>
      <c r="L26" s="65">
        <f t="shared" si="2"/>
        <v>0</v>
      </c>
      <c r="M26" s="65">
        <f t="shared" si="2"/>
        <v>0</v>
      </c>
      <c r="N26" s="65">
        <f t="shared" si="2"/>
        <v>0</v>
      </c>
      <c r="O26" s="65">
        <f t="shared" ref="O26:P26" si="3">SUM(O12:O25)</f>
        <v>0</v>
      </c>
      <c r="P26" s="65">
        <f t="shared" si="3"/>
        <v>0</v>
      </c>
      <c r="Q26" s="9">
        <f>SUM(Q12:Q25)</f>
        <v>1927</v>
      </c>
      <c r="R26" s="380">
        <v>34937</v>
      </c>
      <c r="S26" s="381"/>
    </row>
    <row r="27" spans="1:19" ht="15" thickBot="1" x14ac:dyDescent="0.25">
      <c r="A27" s="75" t="s">
        <v>52</v>
      </c>
      <c r="B27" s="112" t="s">
        <v>53</v>
      </c>
      <c r="C27" s="53"/>
      <c r="D27" s="53"/>
      <c r="E27" s="79">
        <f>IFERROR(VLOOKUP(B27,[1]NUM11!$H$3:$L$109,2,FALSE),0)</f>
        <v>56</v>
      </c>
      <c r="F27" s="79">
        <f>IFERROR(VLOOKUP(B27,[1]NUM11!$H$3:$L$109,3,FALSE),0)</f>
        <v>69</v>
      </c>
      <c r="G27" s="79">
        <f>IFERROR(VLOOKUP(B27,[1]NUM11!$H$3:$L$109,4,FALSE),0)</f>
        <v>81</v>
      </c>
      <c r="H27" s="79"/>
      <c r="I27" s="79"/>
      <c r="J27" s="79"/>
      <c r="K27" s="79"/>
      <c r="L27" s="79"/>
      <c r="M27" s="79"/>
      <c r="N27" s="79"/>
      <c r="O27" s="79"/>
      <c r="P27" s="79"/>
      <c r="Q27" s="12">
        <f t="shared" ref="Q27:Q59" si="4">SUM(E27:P27)</f>
        <v>206</v>
      </c>
    </row>
    <row r="28" spans="1:19" ht="15" thickBot="1" x14ac:dyDescent="0.25">
      <c r="A28" s="75" t="s">
        <v>52</v>
      </c>
      <c r="B28" s="112" t="s">
        <v>54</v>
      </c>
      <c r="C28" s="53"/>
      <c r="D28" s="53"/>
      <c r="E28" s="79">
        <f>IFERROR(VLOOKUP(B28,[1]NUM11!$H$3:$L$109,2,FALSE),0)</f>
        <v>68</v>
      </c>
      <c r="F28" s="79">
        <f>IFERROR(VLOOKUP(B28,[1]NUM11!$H$3:$L$109,3,FALSE),0)</f>
        <v>97</v>
      </c>
      <c r="G28" s="79">
        <f>IFERROR(VLOOKUP(B28,[1]NUM11!$H$3:$L$109,4,FALSE),0)</f>
        <v>80</v>
      </c>
      <c r="H28" s="79"/>
      <c r="I28" s="79"/>
      <c r="J28" s="79"/>
      <c r="K28" s="79"/>
      <c r="L28" s="79"/>
      <c r="M28" s="79"/>
      <c r="N28" s="79"/>
      <c r="O28" s="79"/>
      <c r="P28" s="79"/>
      <c r="Q28" s="12">
        <f t="shared" si="4"/>
        <v>245</v>
      </c>
    </row>
    <row r="29" spans="1:19" ht="15" thickBot="1" x14ac:dyDescent="0.25">
      <c r="A29" s="75" t="s">
        <v>52</v>
      </c>
      <c r="B29" s="112" t="s">
        <v>55</v>
      </c>
      <c r="C29" s="53"/>
      <c r="D29" s="53"/>
      <c r="E29" s="79">
        <f>IFERROR(VLOOKUP(B29,[1]NUM11!$H$3:$L$109,2,FALSE),0)</f>
        <v>72</v>
      </c>
      <c r="F29" s="79">
        <f>IFERROR(VLOOKUP(B29,[1]NUM11!$H$3:$L$109,3,FALSE),0)</f>
        <v>60</v>
      </c>
      <c r="G29" s="79">
        <f>IFERROR(VLOOKUP(B29,[1]NUM11!$H$3:$L$109,4,FALSE),0)</f>
        <v>101</v>
      </c>
      <c r="H29" s="79"/>
      <c r="I29" s="79"/>
      <c r="J29" s="79"/>
      <c r="K29" s="79"/>
      <c r="L29" s="79"/>
      <c r="M29" s="79"/>
      <c r="N29" s="79"/>
      <c r="O29" s="79"/>
      <c r="P29" s="79"/>
      <c r="Q29" s="12">
        <f t="shared" si="4"/>
        <v>233</v>
      </c>
    </row>
    <row r="30" spans="1:19" ht="15" thickBot="1" x14ac:dyDescent="0.25">
      <c r="A30" s="75" t="s">
        <v>52</v>
      </c>
      <c r="B30" s="112" t="s">
        <v>56</v>
      </c>
      <c r="C30" s="53"/>
      <c r="D30" s="53"/>
      <c r="E30" s="79">
        <f>IFERROR(VLOOKUP(B30,[1]NUM11!$H$3:$L$109,2,FALSE),0)</f>
        <v>20</v>
      </c>
      <c r="F30" s="79">
        <f>IFERROR(VLOOKUP(B30,[1]NUM11!$H$3:$L$109,3,FALSE),0)</f>
        <v>17</v>
      </c>
      <c r="G30" s="79">
        <f>IFERROR(VLOOKUP(B30,[1]NUM11!$H$3:$L$109,4,FALSE),0)</f>
        <v>27</v>
      </c>
      <c r="H30" s="79"/>
      <c r="I30" s="79"/>
      <c r="J30" s="79"/>
      <c r="K30" s="79"/>
      <c r="L30" s="79"/>
      <c r="M30" s="79"/>
      <c r="N30" s="79"/>
      <c r="O30" s="79"/>
      <c r="P30" s="79"/>
      <c r="Q30" s="12">
        <f t="shared" si="4"/>
        <v>64</v>
      </c>
    </row>
    <row r="31" spans="1:19" ht="15" thickBot="1" x14ac:dyDescent="0.25">
      <c r="A31" s="75" t="s">
        <v>52</v>
      </c>
      <c r="B31" s="112" t="s">
        <v>57</v>
      </c>
      <c r="C31" s="53"/>
      <c r="D31" s="53"/>
      <c r="E31" s="79">
        <f>IFERROR(VLOOKUP(B31,[1]NUM11!$H$3:$L$109,2,FALSE),0)</f>
        <v>164</v>
      </c>
      <c r="F31" s="79">
        <f>IFERROR(VLOOKUP(B31,[1]NUM11!$H$3:$L$109,3,FALSE),0)</f>
        <v>138</v>
      </c>
      <c r="G31" s="79">
        <f>IFERROR(VLOOKUP(B31,[1]NUM11!$H$3:$L$109,4,FALSE),0)</f>
        <v>125</v>
      </c>
      <c r="H31" s="79"/>
      <c r="I31" s="79"/>
      <c r="J31" s="79"/>
      <c r="K31" s="79"/>
      <c r="L31" s="79"/>
      <c r="M31" s="79"/>
      <c r="N31" s="79"/>
      <c r="O31" s="79"/>
      <c r="P31" s="79"/>
      <c r="Q31" s="12">
        <f t="shared" si="4"/>
        <v>427</v>
      </c>
    </row>
    <row r="32" spans="1:19" ht="15" thickBot="1" x14ac:dyDescent="0.25">
      <c r="A32" s="75" t="s">
        <v>52</v>
      </c>
      <c r="B32" s="112" t="s">
        <v>58</v>
      </c>
      <c r="C32" s="53"/>
      <c r="D32" s="53"/>
      <c r="E32" s="79">
        <f>IFERROR(VLOOKUP(B32,[1]NUM11!$H$3:$L$109,2,FALSE),0)</f>
        <v>0</v>
      </c>
      <c r="F32" s="79">
        <f>IFERROR(VLOOKUP(B32,[1]NUM11!$H$3:$L$109,3,FALSE),0)</f>
        <v>0</v>
      </c>
      <c r="G32" s="79">
        <f>IFERROR(VLOOKUP(B32,[1]NUM11!$H$3:$L$109,4,FALSE),0)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12">
        <f t="shared" si="4"/>
        <v>0</v>
      </c>
    </row>
    <row r="33" spans="1:19" ht="15" thickBot="1" x14ac:dyDescent="0.25">
      <c r="A33" s="75" t="s">
        <v>52</v>
      </c>
      <c r="B33" s="112" t="s">
        <v>59</v>
      </c>
      <c r="C33" s="53"/>
      <c r="D33" s="53"/>
      <c r="E33" s="79">
        <f>IFERROR(VLOOKUP(B33,[1]NUM11!$H$3:$L$109,2,FALSE),0)</f>
        <v>4</v>
      </c>
      <c r="F33" s="79">
        <f>IFERROR(VLOOKUP(B33,[1]NUM11!$H$3:$L$109,3,FALSE),0)</f>
        <v>5</v>
      </c>
      <c r="G33" s="79">
        <f>IFERROR(VLOOKUP(B33,[1]NUM11!$H$3:$L$109,4,FALSE),0)</f>
        <v>5</v>
      </c>
      <c r="H33" s="79"/>
      <c r="I33" s="79"/>
      <c r="J33" s="79"/>
      <c r="K33" s="79"/>
      <c r="L33" s="79"/>
      <c r="M33" s="79"/>
      <c r="N33" s="79"/>
      <c r="O33" s="79"/>
      <c r="P33" s="79"/>
      <c r="Q33" s="12">
        <f t="shared" si="4"/>
        <v>14</v>
      </c>
    </row>
    <row r="34" spans="1:19" ht="15" thickBot="1" x14ac:dyDescent="0.25">
      <c r="A34" s="75" t="s">
        <v>52</v>
      </c>
      <c r="B34" s="112" t="s">
        <v>60</v>
      </c>
      <c r="C34" s="53"/>
      <c r="D34" s="53"/>
      <c r="E34" s="79">
        <f>IFERROR(VLOOKUP(B34,[1]NUM11!$H$3:$L$109,2,FALSE),0)</f>
        <v>31</v>
      </c>
      <c r="F34" s="79">
        <f>IFERROR(VLOOKUP(B34,[1]NUM11!$H$3:$L$109,3,FALSE),0)</f>
        <v>23</v>
      </c>
      <c r="G34" s="79">
        <f>IFERROR(VLOOKUP(B34,[1]NUM11!$H$3:$L$109,4,FALSE),0)</f>
        <v>17</v>
      </c>
      <c r="H34" s="79"/>
      <c r="I34" s="79"/>
      <c r="J34" s="79"/>
      <c r="K34" s="79"/>
      <c r="L34" s="79"/>
      <c r="M34" s="79"/>
      <c r="N34" s="79"/>
      <c r="O34" s="79"/>
      <c r="P34" s="79"/>
      <c r="Q34" s="12">
        <f t="shared" si="4"/>
        <v>71</v>
      </c>
    </row>
    <row r="35" spans="1:19" ht="15" thickBot="1" x14ac:dyDescent="0.25">
      <c r="A35" s="75" t="s">
        <v>52</v>
      </c>
      <c r="B35" s="112" t="s">
        <v>61</v>
      </c>
      <c r="C35" s="53"/>
      <c r="D35" s="53"/>
      <c r="E35" s="79">
        <f>IFERROR(VLOOKUP(B35,[1]NUM11!$H$3:$L$109,2,FALSE),0)</f>
        <v>0</v>
      </c>
      <c r="F35" s="79">
        <f>IFERROR(VLOOKUP(B35,[1]NUM11!$H$3:$L$109,3,FALSE),0)</f>
        <v>0</v>
      </c>
      <c r="G35" s="79">
        <f>IFERROR(VLOOKUP(B35,[1]NUM11!$H$3:$L$109,4,FALSE),0)</f>
        <v>0</v>
      </c>
      <c r="H35" s="79"/>
      <c r="I35" s="79"/>
      <c r="J35" s="79"/>
      <c r="K35" s="79"/>
      <c r="L35" s="79"/>
      <c r="M35" s="79"/>
      <c r="N35" s="79"/>
      <c r="O35" s="79"/>
      <c r="P35" s="79"/>
      <c r="Q35" s="12">
        <f t="shared" si="4"/>
        <v>0</v>
      </c>
    </row>
    <row r="36" spans="1:19" ht="15" thickBot="1" x14ac:dyDescent="0.25">
      <c r="A36" s="75" t="s">
        <v>52</v>
      </c>
      <c r="B36" s="112" t="s">
        <v>62</v>
      </c>
      <c r="C36" s="53"/>
      <c r="D36" s="53"/>
      <c r="E36" s="79">
        <f>IFERROR(VLOOKUP(B36,[1]NUM11!$H$3:$L$109,2,FALSE),0)</f>
        <v>24</v>
      </c>
      <c r="F36" s="79">
        <f>IFERROR(VLOOKUP(B36,[1]NUM11!$H$3:$L$109,3,FALSE),0)</f>
        <v>24</v>
      </c>
      <c r="G36" s="79">
        <f>IFERROR(VLOOKUP(B36,[1]NUM11!$H$3:$L$109,4,FALSE),0)</f>
        <v>21</v>
      </c>
      <c r="H36" s="79"/>
      <c r="I36" s="79"/>
      <c r="J36" s="79"/>
      <c r="K36" s="79"/>
      <c r="L36" s="79"/>
      <c r="M36" s="79"/>
      <c r="N36" s="79"/>
      <c r="O36" s="79"/>
      <c r="P36" s="79"/>
      <c r="Q36" s="12">
        <f t="shared" si="4"/>
        <v>69</v>
      </c>
    </row>
    <row r="37" spans="1:19" ht="15" thickBot="1" x14ac:dyDescent="0.25">
      <c r="A37" s="75" t="s">
        <v>52</v>
      </c>
      <c r="B37" s="112" t="s">
        <v>341</v>
      </c>
      <c r="C37" s="53"/>
      <c r="D37" s="53"/>
      <c r="E37" s="79">
        <f>IFERROR(VLOOKUP(B37,[1]NUM11!$H$3:$L$109,2,FALSE),0)</f>
        <v>31</v>
      </c>
      <c r="F37" s="79">
        <f>IFERROR(VLOOKUP(B37,[1]NUM11!$H$3:$L$109,3,FALSE),0)</f>
        <v>32</v>
      </c>
      <c r="G37" s="79">
        <f>IFERROR(VLOOKUP(B37,[1]NUM11!$H$3:$L$109,4,FALSE),0)</f>
        <v>32</v>
      </c>
      <c r="H37" s="79"/>
      <c r="I37" s="79"/>
      <c r="J37" s="79"/>
      <c r="K37" s="79"/>
      <c r="L37" s="79"/>
      <c r="M37" s="79"/>
      <c r="N37" s="79"/>
      <c r="O37" s="79"/>
      <c r="P37" s="79"/>
      <c r="Q37" s="12">
        <f t="shared" si="4"/>
        <v>95</v>
      </c>
    </row>
    <row r="38" spans="1:19" s="54" customFormat="1" ht="15" thickBot="1" x14ac:dyDescent="0.25">
      <c r="A38" s="308" t="s">
        <v>174</v>
      </c>
      <c r="B38" s="309"/>
      <c r="C38" s="181">
        <f>+D38/Metas!Q8</f>
        <v>0.15847947314656585</v>
      </c>
      <c r="D38" s="14">
        <f>+Q38/R38</f>
        <v>3.987343544367597E-2</v>
      </c>
      <c r="E38" s="65">
        <f>SUM(E27:E37)</f>
        <v>470</v>
      </c>
      <c r="F38" s="65">
        <f t="shared" ref="F38:H38" si="5">SUM(F27:F37)</f>
        <v>465</v>
      </c>
      <c r="G38" s="65">
        <f t="shared" si="5"/>
        <v>489</v>
      </c>
      <c r="H38" s="65">
        <f t="shared" si="5"/>
        <v>0</v>
      </c>
      <c r="I38" s="65">
        <f t="shared" ref="I38:J38" si="6">SUM(I27:I37)</f>
        <v>0</v>
      </c>
      <c r="J38" s="65">
        <f t="shared" si="6"/>
        <v>0</v>
      </c>
      <c r="K38" s="65">
        <f t="shared" ref="K38:L38" si="7">SUM(K27:K37)</f>
        <v>0</v>
      </c>
      <c r="L38" s="65">
        <f t="shared" si="7"/>
        <v>0</v>
      </c>
      <c r="M38" s="65">
        <f t="shared" ref="M38:N38" si="8">SUM(M27:M37)</f>
        <v>0</v>
      </c>
      <c r="N38" s="65">
        <f t="shared" si="8"/>
        <v>0</v>
      </c>
      <c r="O38" s="65">
        <f t="shared" ref="O38:P38" si="9">SUM(O27:O37)</f>
        <v>0</v>
      </c>
      <c r="P38" s="65">
        <f t="shared" si="9"/>
        <v>0</v>
      </c>
      <c r="Q38" s="65">
        <f>SUM(Q27:Q37)</f>
        <v>1424</v>
      </c>
      <c r="R38" s="376">
        <v>35713</v>
      </c>
      <c r="S38" s="377"/>
    </row>
    <row r="39" spans="1:19" ht="15" thickBot="1" x14ac:dyDescent="0.25">
      <c r="A39" s="75" t="s">
        <v>73</v>
      </c>
      <c r="B39" s="112" t="s">
        <v>63</v>
      </c>
      <c r="C39" s="53"/>
      <c r="D39" s="53"/>
      <c r="E39" s="79">
        <f>IFERROR(VLOOKUP(B39,[1]NUM11!$H$3:$L$109,2,FALSE),0)</f>
        <v>10</v>
      </c>
      <c r="F39" s="79">
        <f>IFERROR(VLOOKUP(B39,[1]NUM11!$H$3:$L$109,3,FALSE),0)</f>
        <v>13</v>
      </c>
      <c r="G39" s="79">
        <f>IFERROR(VLOOKUP(B39,[1]NUM11!$H$3:$L$109,4,FALSE),0)</f>
        <v>1</v>
      </c>
      <c r="H39" s="79"/>
      <c r="I39" s="79"/>
      <c r="J39" s="79"/>
      <c r="K39" s="79"/>
      <c r="L39" s="79"/>
      <c r="M39" s="79"/>
      <c r="N39" s="79"/>
      <c r="O39" s="79"/>
      <c r="P39" s="79"/>
      <c r="Q39" s="12">
        <f t="shared" si="4"/>
        <v>24</v>
      </c>
    </row>
    <row r="40" spans="1:19" ht="15" thickBot="1" x14ac:dyDescent="0.25">
      <c r="A40" s="75" t="s">
        <v>73</v>
      </c>
      <c r="B40" s="112" t="s">
        <v>64</v>
      </c>
      <c r="C40" s="53"/>
      <c r="D40" s="53"/>
      <c r="E40" s="79">
        <f>IFERROR(VLOOKUP(B40,[1]NUM11!$H$3:$L$109,2,FALSE),0)</f>
        <v>0</v>
      </c>
      <c r="F40" s="79">
        <f>IFERROR(VLOOKUP(B40,[1]NUM11!$H$3:$L$109,3,FALSE),0)</f>
        <v>0</v>
      </c>
      <c r="G40" s="79">
        <f>IFERROR(VLOOKUP(B40,[1]NUM11!$H$3:$L$109,4,FALSE),0)</f>
        <v>0</v>
      </c>
      <c r="H40" s="79"/>
      <c r="I40" s="79"/>
      <c r="J40" s="79"/>
      <c r="K40" s="79"/>
      <c r="L40" s="79"/>
      <c r="M40" s="79"/>
      <c r="N40" s="79"/>
      <c r="O40" s="79"/>
      <c r="P40" s="79"/>
      <c r="Q40" s="12">
        <f t="shared" si="4"/>
        <v>0</v>
      </c>
    </row>
    <row r="41" spans="1:19" ht="15" thickBot="1" x14ac:dyDescent="0.25">
      <c r="A41" s="75" t="s">
        <v>73</v>
      </c>
      <c r="B41" s="112" t="s">
        <v>65</v>
      </c>
      <c r="C41" s="53"/>
      <c r="D41" s="53"/>
      <c r="E41" s="79">
        <f>IFERROR(VLOOKUP(B41,[1]NUM11!$H$3:$L$109,2,FALSE),0)</f>
        <v>0</v>
      </c>
      <c r="F41" s="79">
        <f>IFERROR(VLOOKUP(B41,[1]NUM11!$H$3:$L$109,3,FALSE),0)</f>
        <v>4</v>
      </c>
      <c r="G41" s="79">
        <f>IFERROR(VLOOKUP(B41,[1]NUM11!$H$3:$L$109,4,FALSE),0)</f>
        <v>9</v>
      </c>
      <c r="H41" s="79"/>
      <c r="I41" s="79"/>
      <c r="J41" s="79"/>
      <c r="K41" s="79"/>
      <c r="L41" s="79"/>
      <c r="M41" s="79"/>
      <c r="N41" s="79"/>
      <c r="O41" s="79"/>
      <c r="P41" s="79"/>
      <c r="Q41" s="12">
        <f t="shared" si="4"/>
        <v>13</v>
      </c>
    </row>
    <row r="42" spans="1:19" ht="15" thickBot="1" x14ac:dyDescent="0.25">
      <c r="A42" s="75" t="s">
        <v>73</v>
      </c>
      <c r="B42" s="112" t="s">
        <v>66</v>
      </c>
      <c r="C42" s="53"/>
      <c r="D42" s="53"/>
      <c r="E42" s="79">
        <f>IFERROR(VLOOKUP(B42,[1]NUM11!$H$3:$L$109,2,FALSE),0)</f>
        <v>0</v>
      </c>
      <c r="F42" s="79">
        <f>IFERROR(VLOOKUP(B42,[1]NUM11!$H$3:$L$109,3,FALSE),0)</f>
        <v>0</v>
      </c>
      <c r="G42" s="79">
        <f>IFERROR(VLOOKUP(B42,[1]NUM11!$H$3:$L$109,4,FALSE),0)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12">
        <f t="shared" si="4"/>
        <v>0</v>
      </c>
    </row>
    <row r="43" spans="1:19" ht="15" thickBot="1" x14ac:dyDescent="0.25">
      <c r="A43" s="75" t="s">
        <v>73</v>
      </c>
      <c r="B43" s="112" t="s">
        <v>67</v>
      </c>
      <c r="C43" s="53"/>
      <c r="D43" s="53"/>
      <c r="E43" s="79">
        <f>IFERROR(VLOOKUP(B43,[1]NUM11!$H$3:$L$109,2,FALSE),0)</f>
        <v>0</v>
      </c>
      <c r="F43" s="79">
        <f>IFERROR(VLOOKUP(B43,[1]NUM11!$H$3:$L$109,3,FALSE),0)</f>
        <v>0</v>
      </c>
      <c r="G43" s="79">
        <f>IFERROR(VLOOKUP(B43,[1]NUM11!$H$3:$L$109,4,FALSE),0)</f>
        <v>0</v>
      </c>
      <c r="H43" s="79"/>
      <c r="I43" s="79"/>
      <c r="J43" s="79"/>
      <c r="K43" s="79"/>
      <c r="L43" s="79"/>
      <c r="M43" s="79"/>
      <c r="N43" s="79"/>
      <c r="O43" s="79"/>
      <c r="P43" s="79"/>
      <c r="Q43" s="12">
        <f t="shared" si="4"/>
        <v>0</v>
      </c>
    </row>
    <row r="44" spans="1:19" ht="15" thickBot="1" x14ac:dyDescent="0.25">
      <c r="A44" s="75" t="s">
        <v>73</v>
      </c>
      <c r="B44" s="112" t="s">
        <v>68</v>
      </c>
      <c r="C44" s="53"/>
      <c r="D44" s="53"/>
      <c r="E44" s="79">
        <f>IFERROR(VLOOKUP(B44,[1]NUM11!$H$3:$L$109,2,FALSE),0)</f>
        <v>0</v>
      </c>
      <c r="F44" s="79">
        <f>IFERROR(VLOOKUP(B44,[1]NUM11!$H$3:$L$109,3,FALSE),0)</f>
        <v>0</v>
      </c>
      <c r="G44" s="79">
        <f>IFERROR(VLOOKUP(B44,[1]NUM11!$H$3:$L$109,4,FALSE),0)</f>
        <v>0</v>
      </c>
      <c r="H44" s="79"/>
      <c r="I44" s="79"/>
      <c r="J44" s="79"/>
      <c r="K44" s="79"/>
      <c r="L44" s="79"/>
      <c r="M44" s="79"/>
      <c r="N44" s="79"/>
      <c r="O44" s="79"/>
      <c r="P44" s="79"/>
      <c r="Q44" s="12">
        <f t="shared" si="4"/>
        <v>0</v>
      </c>
    </row>
    <row r="45" spans="1:19" ht="15" thickBot="1" x14ac:dyDescent="0.25">
      <c r="A45" s="75" t="s">
        <v>73</v>
      </c>
      <c r="B45" s="112" t="s">
        <v>69</v>
      </c>
      <c r="C45" s="53"/>
      <c r="D45" s="53"/>
      <c r="E45" s="79">
        <f>IFERROR(VLOOKUP(B45,[1]NUM11!$H$3:$L$109,2,FALSE),0)</f>
        <v>0</v>
      </c>
      <c r="F45" s="79">
        <f>IFERROR(VLOOKUP(B45,[1]NUM11!$H$3:$L$109,3,FALSE),0)</f>
        <v>0</v>
      </c>
      <c r="G45" s="79">
        <f>IFERROR(VLOOKUP(B45,[1]NUM11!$H$3:$L$109,4,FALSE),0)</f>
        <v>0</v>
      </c>
      <c r="H45" s="79"/>
      <c r="I45" s="79"/>
      <c r="J45" s="79"/>
      <c r="K45" s="79"/>
      <c r="L45" s="79"/>
      <c r="M45" s="79"/>
      <c r="N45" s="79"/>
      <c r="O45" s="79"/>
      <c r="P45" s="79"/>
      <c r="Q45" s="12">
        <f t="shared" si="4"/>
        <v>0</v>
      </c>
    </row>
    <row r="46" spans="1:19" ht="15" thickBot="1" x14ac:dyDescent="0.25">
      <c r="A46" s="75" t="s">
        <v>73</v>
      </c>
      <c r="B46" s="112" t="s">
        <v>70</v>
      </c>
      <c r="C46" s="53"/>
      <c r="D46" s="53"/>
      <c r="E46" s="79">
        <f>IFERROR(VLOOKUP(B46,[1]NUM11!$H$3:$L$109,2,FALSE),0)</f>
        <v>0</v>
      </c>
      <c r="F46" s="79">
        <f>IFERROR(VLOOKUP(B46,[1]NUM11!$H$3:$L$109,3,FALSE),0)</f>
        <v>0</v>
      </c>
      <c r="G46" s="79">
        <f>IFERROR(VLOOKUP(B46,[1]NUM11!$H$3:$L$109,4,FALSE),0)</f>
        <v>0</v>
      </c>
      <c r="H46" s="79"/>
      <c r="I46" s="79"/>
      <c r="J46" s="79"/>
      <c r="K46" s="79"/>
      <c r="L46" s="79"/>
      <c r="M46" s="79"/>
      <c r="N46" s="79"/>
      <c r="O46" s="79"/>
      <c r="P46" s="79"/>
      <c r="Q46" s="12">
        <f t="shared" si="4"/>
        <v>0</v>
      </c>
    </row>
    <row r="47" spans="1:19" ht="15" thickBot="1" x14ac:dyDescent="0.25">
      <c r="A47" s="75" t="s">
        <v>73</v>
      </c>
      <c r="B47" s="112" t="s">
        <v>71</v>
      </c>
      <c r="C47" s="53"/>
      <c r="D47" s="53"/>
      <c r="E47" s="79">
        <f>IFERROR(VLOOKUP(B47,[1]NUM11!$H$3:$L$109,2,FALSE),0)</f>
        <v>5</v>
      </c>
      <c r="F47" s="79">
        <f>IFERROR(VLOOKUP(B47,[1]NUM11!$H$3:$L$109,3,FALSE),0)</f>
        <v>6</v>
      </c>
      <c r="G47" s="79">
        <f>IFERROR(VLOOKUP(B47,[1]NUM11!$H$3:$L$109,4,FALSE),0)</f>
        <v>7</v>
      </c>
      <c r="H47" s="79"/>
      <c r="I47" s="79"/>
      <c r="J47" s="79"/>
      <c r="K47" s="79"/>
      <c r="L47" s="79"/>
      <c r="M47" s="79"/>
      <c r="N47" s="79"/>
      <c r="O47" s="79"/>
      <c r="P47" s="79"/>
      <c r="Q47" s="12">
        <f t="shared" si="4"/>
        <v>18</v>
      </c>
    </row>
    <row r="48" spans="1:19" ht="15" thickBot="1" x14ac:dyDescent="0.25">
      <c r="A48" s="75" t="s">
        <v>73</v>
      </c>
      <c r="B48" s="112" t="s">
        <v>72</v>
      </c>
      <c r="C48" s="53"/>
      <c r="D48" s="53"/>
      <c r="E48" s="79">
        <f>IFERROR(VLOOKUP(B48,[1]NUM11!$H$3:$L$109,2,FALSE),0)</f>
        <v>0</v>
      </c>
      <c r="F48" s="79">
        <f>IFERROR(VLOOKUP(B48,[1]NUM11!$H$3:$L$109,3,FALSE),0)</f>
        <v>0</v>
      </c>
      <c r="G48" s="79">
        <f>IFERROR(VLOOKUP(B48,[1]NUM11!$H$3:$L$109,4,FALSE),0)</f>
        <v>0</v>
      </c>
      <c r="H48" s="79"/>
      <c r="I48" s="79"/>
      <c r="J48" s="79"/>
      <c r="K48" s="79"/>
      <c r="L48" s="79"/>
      <c r="M48" s="79"/>
      <c r="N48" s="79"/>
      <c r="O48" s="79"/>
      <c r="P48" s="79"/>
      <c r="Q48" s="12">
        <f t="shared" si="4"/>
        <v>0</v>
      </c>
    </row>
    <row r="49" spans="1:19" s="54" customFormat="1" ht="15" thickBot="1" x14ac:dyDescent="0.25">
      <c r="A49" s="308" t="s">
        <v>175</v>
      </c>
      <c r="B49" s="309"/>
      <c r="C49" s="181">
        <f>+D49/Metas!Q17</f>
        <v>8.2090949010177189E-2</v>
      </c>
      <c r="D49" s="14">
        <f>+Q49/R49</f>
        <v>2.0087655222790358E-2</v>
      </c>
      <c r="E49" s="65">
        <f>SUM(E39:E48)</f>
        <v>15</v>
      </c>
      <c r="F49" s="65">
        <f t="shared" ref="F49:H49" si="10">SUM(F39:F48)</f>
        <v>23</v>
      </c>
      <c r="G49" s="65">
        <f t="shared" si="10"/>
        <v>17</v>
      </c>
      <c r="H49" s="65">
        <f t="shared" si="10"/>
        <v>0</v>
      </c>
      <c r="I49" s="65">
        <f t="shared" ref="I49:J49" si="11">SUM(I39:I48)</f>
        <v>0</v>
      </c>
      <c r="J49" s="65">
        <f t="shared" si="11"/>
        <v>0</v>
      </c>
      <c r="K49" s="65">
        <f t="shared" ref="K49:L49" si="12">SUM(K39:K48)</f>
        <v>0</v>
      </c>
      <c r="L49" s="65">
        <f t="shared" si="12"/>
        <v>0</v>
      </c>
      <c r="M49" s="65">
        <f t="shared" ref="M49:N49" si="13">SUM(M39:M48)</f>
        <v>0</v>
      </c>
      <c r="N49" s="65">
        <f t="shared" si="13"/>
        <v>0</v>
      </c>
      <c r="O49" s="65">
        <f t="shared" ref="O49:P49" si="14">SUM(O39:O48)</f>
        <v>0</v>
      </c>
      <c r="P49" s="65">
        <f t="shared" si="14"/>
        <v>0</v>
      </c>
      <c r="Q49" s="9">
        <f>SUM(Q39:Q48)</f>
        <v>55</v>
      </c>
      <c r="R49" s="376">
        <v>2738</v>
      </c>
      <c r="S49" s="377"/>
    </row>
    <row r="50" spans="1:19" ht="15" thickBot="1" x14ac:dyDescent="0.25">
      <c r="A50" s="113" t="s">
        <v>87</v>
      </c>
      <c r="B50" s="112" t="s">
        <v>74</v>
      </c>
      <c r="C50" s="53"/>
      <c r="D50" s="53"/>
      <c r="E50" s="79">
        <f>IFERROR(VLOOKUP(B50,[1]NUM11!$H$3:$L$109,2,FALSE),0)</f>
        <v>23</v>
      </c>
      <c r="F50" s="79">
        <f>IFERROR(VLOOKUP(B50,[1]NUM11!$H$3:$L$109,3,FALSE),0)</f>
        <v>21</v>
      </c>
      <c r="G50" s="79">
        <f>IFERROR(VLOOKUP(B50,[1]NUM11!$H$3:$L$109,4,FALSE),0)</f>
        <v>12</v>
      </c>
      <c r="H50" s="79"/>
      <c r="I50" s="79"/>
      <c r="J50" s="79"/>
      <c r="K50" s="79"/>
      <c r="L50" s="79"/>
      <c r="M50" s="79"/>
      <c r="N50" s="79"/>
      <c r="O50" s="79"/>
      <c r="P50" s="79"/>
      <c r="Q50" s="12">
        <f t="shared" si="4"/>
        <v>56</v>
      </c>
    </row>
    <row r="51" spans="1:19" ht="15" thickBot="1" x14ac:dyDescent="0.25">
      <c r="A51" s="113" t="s">
        <v>87</v>
      </c>
      <c r="B51" s="112" t="s">
        <v>75</v>
      </c>
      <c r="C51" s="53"/>
      <c r="D51" s="53"/>
      <c r="E51" s="79">
        <f>IFERROR(VLOOKUP(B51,[1]NUM11!$H$3:$L$109,2,FALSE),0)</f>
        <v>0</v>
      </c>
      <c r="F51" s="79">
        <f>IFERROR(VLOOKUP(B51,[1]NUM11!$H$3:$L$109,3,FALSE),0)</f>
        <v>1</v>
      </c>
      <c r="G51" s="79">
        <f>IFERROR(VLOOKUP(B51,[1]NUM11!$H$3:$L$109,4,FALSE),0)</f>
        <v>2</v>
      </c>
      <c r="H51" s="79"/>
      <c r="I51" s="79"/>
      <c r="J51" s="79"/>
      <c r="K51" s="79"/>
      <c r="L51" s="79"/>
      <c r="M51" s="79"/>
      <c r="N51" s="79"/>
      <c r="O51" s="79"/>
      <c r="P51" s="79"/>
      <c r="Q51" s="12">
        <f t="shared" si="4"/>
        <v>3</v>
      </c>
    </row>
    <row r="52" spans="1:19" ht="15" thickBot="1" x14ac:dyDescent="0.25">
      <c r="A52" s="113" t="s">
        <v>87</v>
      </c>
      <c r="B52" s="112" t="s">
        <v>76</v>
      </c>
      <c r="C52" s="53"/>
      <c r="D52" s="53"/>
      <c r="E52" s="79">
        <f>IFERROR(VLOOKUP(B52,[1]NUM11!$H$3:$L$109,2,FALSE),0)</f>
        <v>3</v>
      </c>
      <c r="F52" s="79">
        <f>IFERROR(VLOOKUP(B52,[1]NUM11!$H$3:$L$109,3,FALSE),0)</f>
        <v>1</v>
      </c>
      <c r="G52" s="79">
        <f>IFERROR(VLOOKUP(B52,[1]NUM11!$H$3:$L$109,4,FALSE),0)</f>
        <v>1</v>
      </c>
      <c r="H52" s="79"/>
      <c r="I52" s="79"/>
      <c r="J52" s="79"/>
      <c r="K52" s="79"/>
      <c r="L52" s="79"/>
      <c r="M52" s="79"/>
      <c r="N52" s="79"/>
      <c r="O52" s="79"/>
      <c r="P52" s="79"/>
      <c r="Q52" s="12">
        <f t="shared" si="4"/>
        <v>5</v>
      </c>
    </row>
    <row r="53" spans="1:19" ht="15" thickBot="1" x14ac:dyDescent="0.25">
      <c r="A53" s="113" t="s">
        <v>87</v>
      </c>
      <c r="B53" s="112" t="s">
        <v>77</v>
      </c>
      <c r="C53" s="53"/>
      <c r="D53" s="53"/>
      <c r="E53" s="79">
        <f>IFERROR(VLOOKUP(B53,[1]NUM11!$H$3:$L$109,2,FALSE),0)</f>
        <v>1</v>
      </c>
      <c r="F53" s="79">
        <f>IFERROR(VLOOKUP(B53,[1]NUM11!$H$3:$L$109,3,FALSE),0)</f>
        <v>3</v>
      </c>
      <c r="G53" s="79">
        <f>IFERROR(VLOOKUP(B53,[1]NUM11!$H$3:$L$109,4,FALSE),0)</f>
        <v>0</v>
      </c>
      <c r="H53" s="79"/>
      <c r="I53" s="79"/>
      <c r="J53" s="79"/>
      <c r="K53" s="79"/>
      <c r="L53" s="79"/>
      <c r="M53" s="79"/>
      <c r="N53" s="79"/>
      <c r="O53" s="79"/>
      <c r="P53" s="79"/>
      <c r="Q53" s="12">
        <f t="shared" si="4"/>
        <v>4</v>
      </c>
    </row>
    <row r="54" spans="1:19" ht="15" thickBot="1" x14ac:dyDescent="0.25">
      <c r="A54" s="113" t="s">
        <v>87</v>
      </c>
      <c r="B54" s="112" t="s">
        <v>78</v>
      </c>
      <c r="C54" s="53"/>
      <c r="D54" s="53"/>
      <c r="E54" s="79">
        <f>IFERROR(VLOOKUP(B54,[1]NUM11!$H$3:$L$109,2,FALSE),0)</f>
        <v>0</v>
      </c>
      <c r="F54" s="79">
        <f>IFERROR(VLOOKUP(B54,[1]NUM11!$H$3:$L$109,3,FALSE),0)</f>
        <v>0</v>
      </c>
      <c r="G54" s="79">
        <f>IFERROR(VLOOKUP(B54,[1]NUM11!$H$3:$L$109,4,FALSE),0)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12">
        <f t="shared" si="4"/>
        <v>0</v>
      </c>
    </row>
    <row r="55" spans="1:19" ht="15" thickBot="1" x14ac:dyDescent="0.25">
      <c r="A55" s="113" t="s">
        <v>87</v>
      </c>
      <c r="B55" s="112" t="s">
        <v>79</v>
      </c>
      <c r="C55" s="53"/>
      <c r="D55" s="53"/>
      <c r="E55" s="79">
        <f>IFERROR(VLOOKUP(B55,[1]NUM11!$H$3:$L$109,2,FALSE),0)</f>
        <v>1</v>
      </c>
      <c r="F55" s="79">
        <f>IFERROR(VLOOKUP(B55,[1]NUM11!$H$3:$L$109,3,FALSE),0)</f>
        <v>2</v>
      </c>
      <c r="G55" s="79">
        <f>IFERROR(VLOOKUP(B55,[1]NUM11!$H$3:$L$109,4,FALSE),0)</f>
        <v>3</v>
      </c>
      <c r="H55" s="79"/>
      <c r="I55" s="79"/>
      <c r="J55" s="79"/>
      <c r="K55" s="79"/>
      <c r="L55" s="79"/>
      <c r="M55" s="79"/>
      <c r="N55" s="79"/>
      <c r="O55" s="79"/>
      <c r="P55" s="79"/>
      <c r="Q55" s="12">
        <f t="shared" si="4"/>
        <v>6</v>
      </c>
    </row>
    <row r="56" spans="1:19" ht="15" thickBot="1" x14ac:dyDescent="0.25">
      <c r="A56" s="113" t="s">
        <v>87</v>
      </c>
      <c r="B56" s="112" t="s">
        <v>80</v>
      </c>
      <c r="C56" s="53"/>
      <c r="D56" s="53"/>
      <c r="E56" s="79">
        <f>IFERROR(VLOOKUP(B56,[1]NUM11!$H$3:$L$109,2,FALSE),0)</f>
        <v>0</v>
      </c>
      <c r="F56" s="79">
        <f>IFERROR(VLOOKUP(B56,[1]NUM11!$H$3:$L$109,3,FALSE),0)</f>
        <v>0</v>
      </c>
      <c r="G56" s="79">
        <f>IFERROR(VLOOKUP(B56,[1]NUM11!$H$3:$L$109,4,FALSE),0)</f>
        <v>0</v>
      </c>
      <c r="H56" s="79"/>
      <c r="I56" s="79"/>
      <c r="J56" s="79"/>
      <c r="K56" s="79"/>
      <c r="L56" s="79"/>
      <c r="M56" s="79"/>
      <c r="N56" s="79"/>
      <c r="O56" s="79"/>
      <c r="P56" s="79"/>
      <c r="Q56" s="12">
        <f t="shared" si="4"/>
        <v>0</v>
      </c>
    </row>
    <row r="57" spans="1:19" ht="15" thickBot="1" x14ac:dyDescent="0.25">
      <c r="A57" s="113" t="s">
        <v>87</v>
      </c>
      <c r="B57" s="112" t="s">
        <v>81</v>
      </c>
      <c r="C57" s="53"/>
      <c r="D57" s="53"/>
      <c r="E57" s="79">
        <f>IFERROR(VLOOKUP(B57,[1]NUM11!$H$3:$L$109,2,FALSE),0)</f>
        <v>0</v>
      </c>
      <c r="F57" s="79">
        <f>IFERROR(VLOOKUP(B57,[1]NUM11!$H$3:$L$109,3,FALSE),0)</f>
        <v>0</v>
      </c>
      <c r="G57" s="79">
        <f>IFERROR(VLOOKUP(B57,[1]NUM11!$H$3:$L$109,4,FALSE),0)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12">
        <f t="shared" si="4"/>
        <v>0</v>
      </c>
    </row>
    <row r="58" spans="1:19" ht="15" thickBot="1" x14ac:dyDescent="0.25">
      <c r="A58" s="113" t="s">
        <v>87</v>
      </c>
      <c r="B58" s="112" t="s">
        <v>82</v>
      </c>
      <c r="C58" s="53"/>
      <c r="D58" s="53"/>
      <c r="E58" s="79">
        <f>IFERROR(VLOOKUP(B58,[1]NUM11!$H$3:$L$109,2,FALSE),0)</f>
        <v>1</v>
      </c>
      <c r="F58" s="79">
        <f>IFERROR(VLOOKUP(B58,[1]NUM11!$H$3:$L$109,3,FALSE),0)</f>
        <v>0</v>
      </c>
      <c r="G58" s="79">
        <f>IFERROR(VLOOKUP(B58,[1]NUM11!$H$3:$L$109,4,FALSE),0)</f>
        <v>0</v>
      </c>
      <c r="H58" s="79"/>
      <c r="I58" s="79"/>
      <c r="J58" s="79"/>
      <c r="K58" s="79"/>
      <c r="L58" s="79"/>
      <c r="M58" s="79"/>
      <c r="N58" s="79"/>
      <c r="O58" s="79"/>
      <c r="P58" s="79"/>
      <c r="Q58" s="12">
        <f t="shared" si="4"/>
        <v>1</v>
      </c>
    </row>
    <row r="59" spans="1:19" ht="15" thickBot="1" x14ac:dyDescent="0.25">
      <c r="A59" s="113" t="s">
        <v>87</v>
      </c>
      <c r="B59" s="112" t="s">
        <v>83</v>
      </c>
      <c r="C59" s="53"/>
      <c r="D59" s="53"/>
      <c r="E59" s="79">
        <f>IFERROR(VLOOKUP(B59,[1]NUM11!$H$3:$L$109,2,FALSE),0)</f>
        <v>0</v>
      </c>
      <c r="F59" s="79">
        <f>IFERROR(VLOOKUP(B59,[1]NUM11!$H$3:$L$109,3,FALSE),0)</f>
        <v>0</v>
      </c>
      <c r="G59" s="79">
        <f>IFERROR(VLOOKUP(B59,[1]NUM11!$H$3:$L$109,4,FALSE),0)</f>
        <v>1</v>
      </c>
      <c r="H59" s="79"/>
      <c r="I59" s="79"/>
      <c r="J59" s="79"/>
      <c r="K59" s="79"/>
      <c r="L59" s="79"/>
      <c r="M59" s="79"/>
      <c r="N59" s="79"/>
      <c r="O59" s="79"/>
      <c r="P59" s="79"/>
      <c r="Q59" s="12">
        <f t="shared" si="4"/>
        <v>1</v>
      </c>
    </row>
    <row r="60" spans="1:19" ht="15" thickBot="1" x14ac:dyDescent="0.25">
      <c r="A60" s="113" t="s">
        <v>87</v>
      </c>
      <c r="B60" s="112" t="s">
        <v>84</v>
      </c>
      <c r="C60" s="53"/>
      <c r="D60" s="53"/>
      <c r="E60" s="79">
        <f>IFERROR(VLOOKUP(B60,[1]NUM11!$H$3:$L$109,2,FALSE),0)</f>
        <v>7</v>
      </c>
      <c r="F60" s="79">
        <f>IFERROR(VLOOKUP(B60,[1]NUM11!$H$3:$L$109,3,FALSE),0)</f>
        <v>5</v>
      </c>
      <c r="G60" s="79">
        <f>IFERROR(VLOOKUP(B60,[1]NUM11!$H$3:$L$109,4,FALSE),0)</f>
        <v>3</v>
      </c>
      <c r="H60" s="79"/>
      <c r="I60" s="79"/>
      <c r="J60" s="79"/>
      <c r="K60" s="79"/>
      <c r="L60" s="79"/>
      <c r="M60" s="79"/>
      <c r="N60" s="79"/>
      <c r="O60" s="79"/>
      <c r="P60" s="79"/>
      <c r="Q60" s="12">
        <f>SUM(E60:P60)</f>
        <v>15</v>
      </c>
    </row>
    <row r="61" spans="1:19" ht="15" thickBot="1" x14ac:dyDescent="0.25">
      <c r="A61" s="113" t="s">
        <v>87</v>
      </c>
      <c r="B61" s="112" t="s">
        <v>85</v>
      </c>
      <c r="C61" s="53"/>
      <c r="D61" s="53"/>
      <c r="E61" s="79">
        <f>IFERROR(VLOOKUP(B61,[1]NUM11!$H$3:$L$109,2,FALSE),0)</f>
        <v>0</v>
      </c>
      <c r="F61" s="79">
        <f>IFERROR(VLOOKUP(B61,[1]NUM11!$H$3:$L$109,3,FALSE),0)</f>
        <v>1</v>
      </c>
      <c r="G61" s="79">
        <f>IFERROR(VLOOKUP(B61,[1]NUM11!$H$3:$L$109,4,FALSE),0)</f>
        <v>0</v>
      </c>
      <c r="H61" s="79"/>
      <c r="I61" s="79"/>
      <c r="J61" s="79"/>
      <c r="K61" s="79"/>
      <c r="L61" s="79"/>
      <c r="M61" s="79"/>
      <c r="N61" s="79"/>
      <c r="O61" s="79"/>
      <c r="P61" s="79"/>
      <c r="Q61" s="12">
        <f>SUM(E61:P61)</f>
        <v>1</v>
      </c>
    </row>
    <row r="62" spans="1:19" ht="15" thickBot="1" x14ac:dyDescent="0.25">
      <c r="A62" s="113" t="s">
        <v>87</v>
      </c>
      <c r="B62" s="112" t="s">
        <v>86</v>
      </c>
      <c r="C62" s="53"/>
      <c r="D62" s="53"/>
      <c r="E62" s="79">
        <f>IFERROR(VLOOKUP(B62,[1]NUM11!$H$3:$L$109,2,FALSE),0)</f>
        <v>0</v>
      </c>
      <c r="F62" s="79">
        <f>IFERROR(VLOOKUP(B62,[1]NUM11!$H$3:$L$109,3,FALSE),0)</f>
        <v>1</v>
      </c>
      <c r="G62" s="79">
        <f>IFERROR(VLOOKUP(B62,[1]NUM11!$H$3:$L$109,4,FALSE),0)</f>
        <v>2</v>
      </c>
      <c r="H62" s="79"/>
      <c r="I62" s="79"/>
      <c r="J62" s="79"/>
      <c r="K62" s="79"/>
      <c r="L62" s="79"/>
      <c r="M62" s="79"/>
      <c r="N62" s="79"/>
      <c r="O62" s="79"/>
      <c r="P62" s="79"/>
      <c r="Q62" s="12">
        <f>SUM(E62:P62)</f>
        <v>3</v>
      </c>
    </row>
    <row r="63" spans="1:19" ht="15" thickBot="1" x14ac:dyDescent="0.25">
      <c r="A63" s="111" t="s">
        <v>87</v>
      </c>
      <c r="B63" s="112" t="s">
        <v>393</v>
      </c>
      <c r="C63" s="53"/>
      <c r="D63" s="53"/>
      <c r="E63" s="79">
        <f>IFERROR(VLOOKUP(B63,[1]NUM11!$H$3:$L$109,2,FALSE),0)</f>
        <v>62</v>
      </c>
      <c r="F63" s="79">
        <f>IFERROR(VLOOKUP(B63,[1]NUM11!$H$3:$L$109,3,FALSE),0)</f>
        <v>76</v>
      </c>
      <c r="G63" s="79">
        <f>IFERROR(VLOOKUP(B63,[1]NUM11!$H$3:$L$109,4,FALSE),0)</f>
        <v>56</v>
      </c>
      <c r="H63" s="79"/>
      <c r="I63" s="79"/>
      <c r="J63" s="79"/>
      <c r="K63" s="79"/>
      <c r="L63" s="79"/>
      <c r="M63" s="79"/>
      <c r="N63" s="79"/>
      <c r="O63" s="79"/>
      <c r="P63" s="79"/>
      <c r="Q63" s="12">
        <f>SUM(E63:P63)</f>
        <v>194</v>
      </c>
    </row>
    <row r="64" spans="1:19" s="54" customFormat="1" ht="15" thickBot="1" x14ac:dyDescent="0.25">
      <c r="A64" s="308" t="s">
        <v>176</v>
      </c>
      <c r="B64" s="309"/>
      <c r="C64" s="181">
        <f>+D64/Metas!Q9</f>
        <v>0.21188273573603958</v>
      </c>
      <c r="D64" s="14">
        <f>+Q64/R64</f>
        <v>7.5006488450558004E-2</v>
      </c>
      <c r="E64" s="65">
        <f>SUM(E50:E63)</f>
        <v>98</v>
      </c>
      <c r="F64" s="65">
        <f t="shared" ref="F64:Q64" si="15">SUM(F50:F63)</f>
        <v>111</v>
      </c>
      <c r="G64" s="65">
        <f t="shared" si="15"/>
        <v>80</v>
      </c>
      <c r="H64" s="65">
        <f t="shared" si="15"/>
        <v>0</v>
      </c>
      <c r="I64" s="65">
        <f t="shared" si="15"/>
        <v>0</v>
      </c>
      <c r="J64" s="65">
        <f t="shared" si="15"/>
        <v>0</v>
      </c>
      <c r="K64" s="65">
        <f t="shared" si="15"/>
        <v>0</v>
      </c>
      <c r="L64" s="65">
        <f t="shared" si="15"/>
        <v>0</v>
      </c>
      <c r="M64" s="65">
        <f t="shared" si="15"/>
        <v>0</v>
      </c>
      <c r="N64" s="65">
        <f t="shared" si="15"/>
        <v>0</v>
      </c>
      <c r="O64" s="65">
        <f t="shared" si="15"/>
        <v>0</v>
      </c>
      <c r="P64" s="65">
        <f t="shared" si="15"/>
        <v>0</v>
      </c>
      <c r="Q64" s="65">
        <f t="shared" si="15"/>
        <v>289</v>
      </c>
      <c r="R64" s="376">
        <v>3853</v>
      </c>
      <c r="S64" s="377"/>
    </row>
    <row r="65" spans="1:19" ht="15" thickBot="1" x14ac:dyDescent="0.25">
      <c r="A65" s="113" t="s">
        <v>98</v>
      </c>
      <c r="B65" s="112" t="s">
        <v>88</v>
      </c>
      <c r="C65" s="53"/>
      <c r="D65" s="53"/>
      <c r="E65" s="79">
        <f>IFERROR(VLOOKUP(B65,[1]NUM11!$H$3:$L$109,2,FALSE),0)</f>
        <v>16</v>
      </c>
      <c r="F65" s="79">
        <f>IFERROR(VLOOKUP(B65,[1]NUM11!$H$3:$L$109,3,FALSE),0)</f>
        <v>7</v>
      </c>
      <c r="G65" s="79">
        <f>IFERROR(VLOOKUP(B65,[1]NUM11!$H$3:$L$109,4,FALSE),0)</f>
        <v>40</v>
      </c>
      <c r="H65" s="79"/>
      <c r="I65" s="79"/>
      <c r="J65" s="79"/>
      <c r="K65" s="79"/>
      <c r="L65" s="79"/>
      <c r="M65" s="79"/>
      <c r="N65" s="79"/>
      <c r="O65" s="79"/>
      <c r="P65" s="79"/>
      <c r="Q65" s="12">
        <f t="shared" ref="Q65:Q74" si="16">SUM(E65:P65)</f>
        <v>63</v>
      </c>
    </row>
    <row r="66" spans="1:19" ht="15" thickBot="1" x14ac:dyDescent="0.25">
      <c r="A66" s="113" t="s">
        <v>98</v>
      </c>
      <c r="B66" s="112" t="s">
        <v>89</v>
      </c>
      <c r="C66" s="53"/>
      <c r="D66" s="53"/>
      <c r="E66" s="79">
        <f>IFERROR(VLOOKUP(B66,[1]NUM11!$H$3:$L$109,2,FALSE),0)</f>
        <v>0</v>
      </c>
      <c r="F66" s="79">
        <f>IFERROR(VLOOKUP(B66,[1]NUM11!$H$3:$L$109,3,FALSE),0)</f>
        <v>0</v>
      </c>
      <c r="G66" s="79">
        <f>IFERROR(VLOOKUP(B66,[1]NUM11!$H$3:$L$109,4,FALSE),0)</f>
        <v>5</v>
      </c>
      <c r="H66" s="79"/>
      <c r="I66" s="79"/>
      <c r="J66" s="79"/>
      <c r="K66" s="79"/>
      <c r="L66" s="79"/>
      <c r="M66" s="79"/>
      <c r="N66" s="79"/>
      <c r="O66" s="79"/>
      <c r="P66" s="79"/>
      <c r="Q66" s="12">
        <f t="shared" si="16"/>
        <v>5</v>
      </c>
    </row>
    <row r="67" spans="1:19" ht="15" thickBot="1" x14ac:dyDescent="0.25">
      <c r="A67" s="113" t="s">
        <v>98</v>
      </c>
      <c r="B67" s="112" t="s">
        <v>90</v>
      </c>
      <c r="C67" s="53"/>
      <c r="D67" s="53"/>
      <c r="E67" s="79">
        <f>IFERROR(VLOOKUP(B67,[1]NUM11!$H$3:$L$109,2,FALSE),0)</f>
        <v>0</v>
      </c>
      <c r="F67" s="79">
        <f>IFERROR(VLOOKUP(B67,[1]NUM11!$H$3:$L$109,3,FALSE),0)</f>
        <v>0</v>
      </c>
      <c r="G67" s="79">
        <f>IFERROR(VLOOKUP(B67,[1]NUM11!$H$3:$L$109,4,FALSE),0)</f>
        <v>9</v>
      </c>
      <c r="H67" s="79"/>
      <c r="I67" s="79"/>
      <c r="J67" s="79"/>
      <c r="K67" s="79"/>
      <c r="L67" s="79"/>
      <c r="M67" s="79"/>
      <c r="N67" s="79"/>
      <c r="O67" s="79"/>
      <c r="P67" s="79"/>
      <c r="Q67" s="12">
        <f t="shared" si="16"/>
        <v>9</v>
      </c>
    </row>
    <row r="68" spans="1:19" ht="15" thickBot="1" x14ac:dyDescent="0.25">
      <c r="A68" s="113" t="s">
        <v>98</v>
      </c>
      <c r="B68" s="112" t="s">
        <v>91</v>
      </c>
      <c r="C68" s="53"/>
      <c r="D68" s="53"/>
      <c r="E68" s="79">
        <f>IFERROR(VLOOKUP(B68,[1]NUM11!$H$3:$L$109,2,FALSE),0)</f>
        <v>0</v>
      </c>
      <c r="F68" s="79">
        <f>IFERROR(VLOOKUP(B68,[1]NUM11!$H$3:$L$109,3,FALSE),0)</f>
        <v>0</v>
      </c>
      <c r="G68" s="79">
        <f>IFERROR(VLOOKUP(B68,[1]NUM11!$H$3:$L$109,4,FALSE),0)</f>
        <v>0</v>
      </c>
      <c r="H68" s="79"/>
      <c r="I68" s="79"/>
      <c r="J68" s="79"/>
      <c r="K68" s="79"/>
      <c r="L68" s="79"/>
      <c r="M68" s="79"/>
      <c r="N68" s="79"/>
      <c r="O68" s="79"/>
      <c r="P68" s="79"/>
      <c r="Q68" s="12">
        <f t="shared" si="16"/>
        <v>0</v>
      </c>
    </row>
    <row r="69" spans="1:19" ht="15" thickBot="1" x14ac:dyDescent="0.25">
      <c r="A69" s="113" t="s">
        <v>98</v>
      </c>
      <c r="B69" s="112" t="s">
        <v>92</v>
      </c>
      <c r="C69" s="53"/>
      <c r="D69" s="53"/>
      <c r="E69" s="79">
        <f>IFERROR(VLOOKUP(B69,[1]NUM11!$H$3:$L$109,2,FALSE),0)</f>
        <v>0</v>
      </c>
      <c r="F69" s="79">
        <f>IFERROR(VLOOKUP(B69,[1]NUM11!$H$3:$L$109,3,FALSE),0)</f>
        <v>0</v>
      </c>
      <c r="G69" s="79">
        <f>IFERROR(VLOOKUP(B69,[1]NUM11!$H$3:$L$109,4,FALSE),0)</f>
        <v>0</v>
      </c>
      <c r="H69" s="79"/>
      <c r="I69" s="79"/>
      <c r="J69" s="79"/>
      <c r="K69" s="79"/>
      <c r="L69" s="79"/>
      <c r="M69" s="79"/>
      <c r="N69" s="79"/>
      <c r="O69" s="79"/>
      <c r="P69" s="79"/>
      <c r="Q69" s="12">
        <f t="shared" si="16"/>
        <v>0</v>
      </c>
    </row>
    <row r="70" spans="1:19" ht="15" thickBot="1" x14ac:dyDescent="0.25">
      <c r="A70" s="113" t="s">
        <v>98</v>
      </c>
      <c r="B70" s="112" t="s">
        <v>93</v>
      </c>
      <c r="C70" s="53"/>
      <c r="D70" s="53"/>
      <c r="E70" s="79">
        <f>IFERROR(VLOOKUP(B70,[1]NUM11!$H$3:$L$109,2,FALSE),0)</f>
        <v>0</v>
      </c>
      <c r="F70" s="79">
        <f>IFERROR(VLOOKUP(B70,[1]NUM11!$H$3:$L$109,3,FALSE),0)</f>
        <v>0</v>
      </c>
      <c r="G70" s="79">
        <f>IFERROR(VLOOKUP(B70,[1]NUM11!$H$3:$L$109,4,FALSE),0)</f>
        <v>0</v>
      </c>
      <c r="H70" s="79"/>
      <c r="I70" s="79"/>
      <c r="J70" s="79"/>
      <c r="K70" s="79"/>
      <c r="L70" s="79"/>
      <c r="M70" s="79"/>
      <c r="N70" s="79"/>
      <c r="O70" s="79"/>
      <c r="P70" s="79"/>
      <c r="Q70" s="12">
        <f t="shared" si="16"/>
        <v>0</v>
      </c>
    </row>
    <row r="71" spans="1:19" ht="15" thickBot="1" x14ac:dyDescent="0.25">
      <c r="A71" s="113" t="s">
        <v>98</v>
      </c>
      <c r="B71" s="112" t="s">
        <v>94</v>
      </c>
      <c r="C71" s="53"/>
      <c r="D71" s="53"/>
      <c r="E71" s="79">
        <f>IFERROR(VLOOKUP(B71,[1]NUM11!$H$3:$L$109,2,FALSE),0)</f>
        <v>0</v>
      </c>
      <c r="F71" s="79">
        <f>IFERROR(VLOOKUP(B71,[1]NUM11!$H$3:$L$109,3,FALSE),0)</f>
        <v>0</v>
      </c>
      <c r="G71" s="79">
        <f>IFERROR(VLOOKUP(B71,[1]NUM11!$H$3:$L$109,4,FALSE),0)</f>
        <v>0</v>
      </c>
      <c r="H71" s="79"/>
      <c r="I71" s="79"/>
      <c r="J71" s="79"/>
      <c r="K71" s="79"/>
      <c r="L71" s="79"/>
      <c r="M71" s="79"/>
      <c r="N71" s="79"/>
      <c r="O71" s="79"/>
      <c r="P71" s="79"/>
      <c r="Q71" s="12">
        <f t="shared" si="16"/>
        <v>0</v>
      </c>
    </row>
    <row r="72" spans="1:19" ht="15" thickBot="1" x14ac:dyDescent="0.25">
      <c r="A72" s="113" t="s">
        <v>98</v>
      </c>
      <c r="B72" s="112" t="s">
        <v>95</v>
      </c>
      <c r="C72" s="53"/>
      <c r="D72" s="53"/>
      <c r="E72" s="79">
        <f>IFERROR(VLOOKUP(B72,[1]NUM11!$H$3:$L$109,2,FALSE),0)</f>
        <v>0</v>
      </c>
      <c r="F72" s="79">
        <f>IFERROR(VLOOKUP(B72,[1]NUM11!$H$3:$L$109,3,FALSE),0)</f>
        <v>0</v>
      </c>
      <c r="G72" s="79">
        <f>IFERROR(VLOOKUP(B72,[1]NUM11!$H$3:$L$109,4,FALSE),0)</f>
        <v>0</v>
      </c>
      <c r="H72" s="79"/>
      <c r="I72" s="79"/>
      <c r="J72" s="79"/>
      <c r="K72" s="79"/>
      <c r="L72" s="79"/>
      <c r="M72" s="79"/>
      <c r="N72" s="79"/>
      <c r="O72" s="79"/>
      <c r="P72" s="79"/>
      <c r="Q72" s="12">
        <f t="shared" si="16"/>
        <v>0</v>
      </c>
    </row>
    <row r="73" spans="1:19" ht="15" thickBot="1" x14ac:dyDescent="0.25">
      <c r="A73" s="113" t="s">
        <v>98</v>
      </c>
      <c r="B73" s="112" t="s">
        <v>96</v>
      </c>
      <c r="C73" s="53"/>
      <c r="D73" s="53"/>
      <c r="E73" s="79">
        <f>IFERROR(VLOOKUP(B73,[1]NUM11!$H$3:$L$109,2,FALSE),0)</f>
        <v>0</v>
      </c>
      <c r="F73" s="79">
        <f>IFERROR(VLOOKUP(B73,[1]NUM11!$H$3:$L$109,3,FALSE),0)</f>
        <v>0</v>
      </c>
      <c r="G73" s="79">
        <f>IFERROR(VLOOKUP(B73,[1]NUM11!$H$3:$L$109,4,FALSE),0)</f>
        <v>0</v>
      </c>
      <c r="H73" s="79"/>
      <c r="I73" s="79"/>
      <c r="J73" s="79"/>
      <c r="K73" s="79"/>
      <c r="L73" s="79"/>
      <c r="M73" s="79"/>
      <c r="N73" s="79"/>
      <c r="O73" s="79"/>
      <c r="P73" s="79"/>
      <c r="Q73" s="12">
        <f t="shared" si="16"/>
        <v>0</v>
      </c>
    </row>
    <row r="74" spans="1:19" ht="15" thickBot="1" x14ac:dyDescent="0.25">
      <c r="A74" s="113" t="s">
        <v>98</v>
      </c>
      <c r="B74" s="112" t="s">
        <v>97</v>
      </c>
      <c r="C74" s="53"/>
      <c r="D74" s="53"/>
      <c r="E74" s="79">
        <f>IFERROR(VLOOKUP(B74,[1]NUM11!$H$3:$L$109,2,FALSE),0)</f>
        <v>0</v>
      </c>
      <c r="F74" s="79">
        <f>IFERROR(VLOOKUP(B74,[1]NUM11!$H$3:$L$109,3,FALSE),0)</f>
        <v>0</v>
      </c>
      <c r="G74" s="79">
        <f>IFERROR(VLOOKUP(B74,[1]NUM11!$H$3:$L$109,4,FALSE),0)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12">
        <f t="shared" si="16"/>
        <v>0</v>
      </c>
    </row>
    <row r="75" spans="1:19" s="54" customFormat="1" ht="15" thickBot="1" x14ac:dyDescent="0.25">
      <c r="A75" s="308" t="s">
        <v>18</v>
      </c>
      <c r="B75" s="309"/>
      <c r="C75" s="181">
        <f>+D75/Metas!Q6</f>
        <v>0.11192678767066835</v>
      </c>
      <c r="D75" s="14">
        <f>+Q75/R75</f>
        <v>4.8094940662086194E-2</v>
      </c>
      <c r="E75" s="65">
        <f>SUM(E65:E74)</f>
        <v>16</v>
      </c>
      <c r="F75" s="65">
        <f t="shared" ref="F75:H75" si="17">SUM(F65:F74)</f>
        <v>7</v>
      </c>
      <c r="G75" s="65">
        <f t="shared" si="17"/>
        <v>54</v>
      </c>
      <c r="H75" s="65">
        <f t="shared" si="17"/>
        <v>0</v>
      </c>
      <c r="I75" s="65">
        <f t="shared" ref="I75:J75" si="18">SUM(I65:I74)</f>
        <v>0</v>
      </c>
      <c r="J75" s="65">
        <f t="shared" si="18"/>
        <v>0</v>
      </c>
      <c r="K75" s="65">
        <f t="shared" ref="K75:L75" si="19">SUM(K65:K74)</f>
        <v>0</v>
      </c>
      <c r="L75" s="65">
        <f t="shared" si="19"/>
        <v>0</v>
      </c>
      <c r="M75" s="65">
        <f t="shared" ref="M75:N75" si="20">SUM(M65:M74)</f>
        <v>0</v>
      </c>
      <c r="N75" s="65">
        <f t="shared" si="20"/>
        <v>0</v>
      </c>
      <c r="O75" s="65">
        <f t="shared" ref="O75:P75" si="21">SUM(O65:O74)</f>
        <v>0</v>
      </c>
      <c r="P75" s="65">
        <f t="shared" si="21"/>
        <v>0</v>
      </c>
      <c r="Q75" s="65">
        <f>SUM(Q65:Q74)</f>
        <v>77</v>
      </c>
      <c r="R75" s="376">
        <v>1601</v>
      </c>
      <c r="S75" s="377"/>
    </row>
    <row r="76" spans="1:19" ht="15" thickBot="1" x14ac:dyDescent="0.25">
      <c r="A76" s="75" t="s">
        <v>104</v>
      </c>
      <c r="B76" s="112" t="s">
        <v>99</v>
      </c>
      <c r="C76" s="53"/>
      <c r="D76" s="53"/>
      <c r="E76" s="79">
        <f>IFERROR(VLOOKUP(B76,[1]NUM11!$H$3:$L$109,2,FALSE),0)</f>
        <v>1</v>
      </c>
      <c r="F76" s="79">
        <f>IFERROR(VLOOKUP(B76,[1]NUM11!$H$3:$L$109,3,FALSE),0)</f>
        <v>0</v>
      </c>
      <c r="G76" s="79">
        <f>IFERROR(VLOOKUP(B76,[1]NUM11!$H$3:$L$109,4,FALSE),0)</f>
        <v>2</v>
      </c>
      <c r="H76" s="79"/>
      <c r="I76" s="79"/>
      <c r="J76" s="79"/>
      <c r="K76" s="79"/>
      <c r="L76" s="79"/>
      <c r="M76" s="79"/>
      <c r="N76" s="79"/>
      <c r="O76" s="79"/>
      <c r="P76" s="79"/>
      <c r="Q76" s="12">
        <f>SUM(E76:P76)</f>
        <v>3</v>
      </c>
    </row>
    <row r="77" spans="1:19" ht="15" thickBot="1" x14ac:dyDescent="0.25">
      <c r="A77" s="75" t="s">
        <v>104</v>
      </c>
      <c r="B77" s="112" t="s">
        <v>100</v>
      </c>
      <c r="C77" s="53"/>
      <c r="D77" s="53"/>
      <c r="E77" s="79">
        <f>IFERROR(VLOOKUP(B77,[1]NUM11!$H$3:$L$109,2,FALSE),0)</f>
        <v>1</v>
      </c>
      <c r="F77" s="79">
        <f>IFERROR(VLOOKUP(B77,[1]NUM11!$H$3:$L$109,3,FALSE),0)</f>
        <v>0</v>
      </c>
      <c r="G77" s="79">
        <f>IFERROR(VLOOKUP(B77,[1]NUM11!$H$3:$L$109,4,FALSE),0)</f>
        <v>4</v>
      </c>
      <c r="H77" s="79"/>
      <c r="I77" s="79"/>
      <c r="J77" s="79"/>
      <c r="K77" s="79"/>
      <c r="L77" s="79"/>
      <c r="M77" s="79"/>
      <c r="N77" s="79"/>
      <c r="O77" s="79"/>
      <c r="P77" s="79"/>
      <c r="Q77" s="12">
        <f>SUM(E77:P77)</f>
        <v>5</v>
      </c>
    </row>
    <row r="78" spans="1:19" ht="15" thickBot="1" x14ac:dyDescent="0.25">
      <c r="A78" s="75" t="s">
        <v>104</v>
      </c>
      <c r="B78" s="112" t="s">
        <v>101</v>
      </c>
      <c r="C78" s="53"/>
      <c r="D78" s="53"/>
      <c r="E78" s="79">
        <f>IFERROR(VLOOKUP(B78,[1]NUM11!$H$3:$L$109,2,FALSE),0)</f>
        <v>0</v>
      </c>
      <c r="F78" s="79">
        <f>IFERROR(VLOOKUP(B78,[1]NUM11!$H$3:$L$109,3,FALSE),0)</f>
        <v>16</v>
      </c>
      <c r="G78" s="79">
        <f>IFERROR(VLOOKUP(B78,[1]NUM11!$H$3:$L$109,4,FALSE),0)</f>
        <v>21</v>
      </c>
      <c r="H78" s="79"/>
      <c r="I78" s="79"/>
      <c r="J78" s="79"/>
      <c r="K78" s="79"/>
      <c r="L78" s="79"/>
      <c r="M78" s="79"/>
      <c r="N78" s="79"/>
      <c r="O78" s="79"/>
      <c r="P78" s="79"/>
      <c r="Q78" s="12">
        <f>SUM(E78:P78)</f>
        <v>37</v>
      </c>
    </row>
    <row r="79" spans="1:19" ht="15" thickBot="1" x14ac:dyDescent="0.25">
      <c r="A79" s="75" t="s">
        <v>104</v>
      </c>
      <c r="B79" s="112" t="s">
        <v>102</v>
      </c>
      <c r="C79" s="53"/>
      <c r="D79" s="53"/>
      <c r="E79" s="79">
        <f>IFERROR(VLOOKUP(B79,[1]NUM11!$H$3:$L$109,2,FALSE),0)</f>
        <v>0</v>
      </c>
      <c r="F79" s="79">
        <f>IFERROR(VLOOKUP(B79,[1]NUM11!$H$3:$L$109,3,FALSE),0)</f>
        <v>0</v>
      </c>
      <c r="G79" s="79">
        <f>IFERROR(VLOOKUP(B79,[1]NUM11!$H$3:$L$109,4,FALSE),0)</f>
        <v>2</v>
      </c>
      <c r="H79" s="79"/>
      <c r="I79" s="79"/>
      <c r="J79" s="79"/>
      <c r="K79" s="79"/>
      <c r="L79" s="79"/>
      <c r="M79" s="79"/>
      <c r="N79" s="79"/>
      <c r="O79" s="79"/>
      <c r="P79" s="79"/>
      <c r="Q79" s="12">
        <f>SUM(E79:P79)</f>
        <v>2</v>
      </c>
    </row>
    <row r="80" spans="1:19" ht="15" thickBot="1" x14ac:dyDescent="0.25">
      <c r="A80" s="75" t="s">
        <v>104</v>
      </c>
      <c r="B80" s="112" t="s">
        <v>103</v>
      </c>
      <c r="C80" s="53"/>
      <c r="D80" s="53"/>
      <c r="E80" s="79">
        <f>IFERROR(VLOOKUP(B80,[1]NUM11!$H$3:$L$109,2,FALSE),0)</f>
        <v>1</v>
      </c>
      <c r="F80" s="79">
        <f>IFERROR(VLOOKUP(B80,[1]NUM11!$H$3:$L$109,3,FALSE),0)</f>
        <v>3</v>
      </c>
      <c r="G80" s="79">
        <f>IFERROR(VLOOKUP(B80,[1]NUM11!$H$3:$L$109,4,FALSE),0)</f>
        <v>2</v>
      </c>
      <c r="H80" s="79"/>
      <c r="I80" s="79"/>
      <c r="J80" s="79"/>
      <c r="K80" s="79"/>
      <c r="L80" s="79"/>
      <c r="M80" s="79"/>
      <c r="N80" s="79"/>
      <c r="O80" s="79"/>
      <c r="P80" s="79"/>
      <c r="Q80" s="12">
        <f>SUM(E80:P80)</f>
        <v>6</v>
      </c>
    </row>
    <row r="81" spans="1:19" s="54" customFormat="1" ht="15" thickBot="1" x14ac:dyDescent="0.25">
      <c r="A81" s="308" t="s">
        <v>177</v>
      </c>
      <c r="B81" s="309"/>
      <c r="C81" s="181">
        <f>+D81/Metas!Q11</f>
        <v>0.1620747029828167</v>
      </c>
      <c r="D81" s="14">
        <f>+Q81/R81</f>
        <v>4.6207497820401046E-2</v>
      </c>
      <c r="E81" s="65">
        <f t="shared" ref="E81:Q81" si="22">SUM(E76:E80)</f>
        <v>3</v>
      </c>
      <c r="F81" s="65">
        <f t="shared" si="22"/>
        <v>19</v>
      </c>
      <c r="G81" s="65">
        <f t="shared" si="22"/>
        <v>31</v>
      </c>
      <c r="H81" s="65">
        <f t="shared" si="22"/>
        <v>0</v>
      </c>
      <c r="I81" s="65">
        <f t="shared" ref="I81:J81" si="23">SUM(I76:I80)</f>
        <v>0</v>
      </c>
      <c r="J81" s="65">
        <f t="shared" si="23"/>
        <v>0</v>
      </c>
      <c r="K81" s="65">
        <f t="shared" ref="K81:L81" si="24">SUM(K76:K80)</f>
        <v>0</v>
      </c>
      <c r="L81" s="65">
        <f t="shared" si="24"/>
        <v>0</v>
      </c>
      <c r="M81" s="65">
        <f t="shared" ref="M81:N81" si="25">SUM(M76:M80)</f>
        <v>0</v>
      </c>
      <c r="N81" s="65">
        <f t="shared" si="25"/>
        <v>0</v>
      </c>
      <c r="O81" s="65">
        <f t="shared" ref="O81:P81" si="26">SUM(O76:O80)</f>
        <v>0</v>
      </c>
      <c r="P81" s="65">
        <f t="shared" si="26"/>
        <v>0</v>
      </c>
      <c r="Q81" s="65">
        <f t="shared" si="22"/>
        <v>53</v>
      </c>
      <c r="R81" s="376">
        <v>1147</v>
      </c>
      <c r="S81" s="377"/>
    </row>
    <row r="82" spans="1:19" ht="15" thickBot="1" x14ac:dyDescent="0.25">
      <c r="A82" s="75" t="s">
        <v>115</v>
      </c>
      <c r="B82" s="112" t="s">
        <v>105</v>
      </c>
      <c r="C82" s="53"/>
      <c r="D82" s="53"/>
      <c r="E82" s="79">
        <f>IFERROR(VLOOKUP(B82,[1]NUM11!$H$3:$L$109,2,FALSE),0)</f>
        <v>2</v>
      </c>
      <c r="F82" s="79">
        <f>IFERROR(VLOOKUP(B82,[1]NUM11!$H$3:$L$109,3,FALSE),0)</f>
        <v>1</v>
      </c>
      <c r="G82" s="79">
        <f>IFERROR(VLOOKUP(B82,[1]NUM11!$H$3:$L$109,4,FALSE),0)</f>
        <v>8</v>
      </c>
      <c r="H82" s="79"/>
      <c r="I82" s="79"/>
      <c r="J82" s="79"/>
      <c r="K82" s="79"/>
      <c r="L82" s="79"/>
      <c r="M82" s="79"/>
      <c r="N82" s="79"/>
      <c r="O82" s="79"/>
      <c r="P82" s="79"/>
      <c r="Q82" s="12">
        <f t="shared" ref="Q82:Q91" si="27">SUM(E82:P82)</f>
        <v>11</v>
      </c>
    </row>
    <row r="83" spans="1:19" ht="15" thickBot="1" x14ac:dyDescent="0.25">
      <c r="A83" s="75" t="s">
        <v>115</v>
      </c>
      <c r="B83" s="112" t="s">
        <v>106</v>
      </c>
      <c r="C83" s="53"/>
      <c r="D83" s="53"/>
      <c r="E83" s="79">
        <f>IFERROR(VLOOKUP(B83,[1]NUM11!$H$3:$L$109,2,FALSE),0)</f>
        <v>25</v>
      </c>
      <c r="F83" s="79">
        <f>IFERROR(VLOOKUP(B83,[1]NUM11!$H$3:$L$109,3,FALSE),0)</f>
        <v>25</v>
      </c>
      <c r="G83" s="79">
        <f>IFERROR(VLOOKUP(B83,[1]NUM11!$H$3:$L$109,4,FALSE),0)</f>
        <v>23</v>
      </c>
      <c r="H83" s="79"/>
      <c r="I83" s="79"/>
      <c r="J83" s="79"/>
      <c r="K83" s="79"/>
      <c r="L83" s="79"/>
      <c r="M83" s="79"/>
      <c r="N83" s="79"/>
      <c r="O83" s="79"/>
      <c r="P83" s="79"/>
      <c r="Q83" s="12">
        <f t="shared" si="27"/>
        <v>73</v>
      </c>
    </row>
    <row r="84" spans="1:19" ht="15" thickBot="1" x14ac:dyDescent="0.25">
      <c r="A84" s="75" t="s">
        <v>115</v>
      </c>
      <c r="B84" s="112" t="s">
        <v>107</v>
      </c>
      <c r="C84" s="53"/>
      <c r="D84" s="53"/>
      <c r="E84" s="79">
        <f>IFERROR(VLOOKUP(B84,[1]NUM11!$H$3:$L$109,2,FALSE),0)</f>
        <v>0</v>
      </c>
      <c r="F84" s="79">
        <f>IFERROR(VLOOKUP(B84,[1]NUM11!$H$3:$L$109,3,FALSE),0)</f>
        <v>0</v>
      </c>
      <c r="G84" s="79">
        <f>IFERROR(VLOOKUP(B84,[1]NUM11!$H$3:$L$109,4,FALSE),0)</f>
        <v>0</v>
      </c>
      <c r="H84" s="79"/>
      <c r="I84" s="79"/>
      <c r="J84" s="79"/>
      <c r="K84" s="79"/>
      <c r="L84" s="79"/>
      <c r="M84" s="79"/>
      <c r="N84" s="79"/>
      <c r="O84" s="79"/>
      <c r="P84" s="79"/>
      <c r="Q84" s="12">
        <f t="shared" si="27"/>
        <v>0</v>
      </c>
    </row>
    <row r="85" spans="1:19" ht="15" thickBot="1" x14ac:dyDescent="0.25">
      <c r="A85" s="75" t="s">
        <v>115</v>
      </c>
      <c r="B85" s="112" t="s">
        <v>108</v>
      </c>
      <c r="C85" s="53"/>
      <c r="D85" s="53"/>
      <c r="E85" s="79">
        <f>IFERROR(VLOOKUP(B85,[1]NUM11!$H$3:$L$109,2,FALSE),0)</f>
        <v>3</v>
      </c>
      <c r="F85" s="79">
        <f>IFERROR(VLOOKUP(B85,[1]NUM11!$H$3:$L$109,3,FALSE),0)</f>
        <v>2</v>
      </c>
      <c r="G85" s="79">
        <f>IFERROR(VLOOKUP(B85,[1]NUM11!$H$3:$L$109,4,FALSE),0)</f>
        <v>1</v>
      </c>
      <c r="H85" s="79"/>
      <c r="I85" s="79"/>
      <c r="J85" s="79"/>
      <c r="K85" s="79"/>
      <c r="L85" s="79"/>
      <c r="M85" s="79"/>
      <c r="N85" s="79"/>
      <c r="O85" s="79"/>
      <c r="P85" s="79"/>
      <c r="Q85" s="12">
        <f t="shared" si="27"/>
        <v>6</v>
      </c>
    </row>
    <row r="86" spans="1:19" ht="15" thickBot="1" x14ac:dyDescent="0.25">
      <c r="A86" s="75" t="s">
        <v>115</v>
      </c>
      <c r="B86" s="112" t="s">
        <v>109</v>
      </c>
      <c r="C86" s="53"/>
      <c r="D86" s="53"/>
      <c r="E86" s="79">
        <f>IFERROR(VLOOKUP(B86,[1]NUM11!$H$3:$L$109,2,FALSE),0)</f>
        <v>1</v>
      </c>
      <c r="F86" s="79">
        <f>IFERROR(VLOOKUP(B86,[1]NUM11!$H$3:$L$109,3,FALSE),0)</f>
        <v>4</v>
      </c>
      <c r="G86" s="79">
        <f>IFERROR(VLOOKUP(B86,[1]NUM11!$H$3:$L$109,4,FALSE),0)</f>
        <v>2</v>
      </c>
      <c r="H86" s="79"/>
      <c r="I86" s="79"/>
      <c r="J86" s="79"/>
      <c r="K86" s="79"/>
      <c r="L86" s="79"/>
      <c r="M86" s="79"/>
      <c r="N86" s="79"/>
      <c r="O86" s="79"/>
      <c r="P86" s="79"/>
      <c r="Q86" s="12">
        <f t="shared" si="27"/>
        <v>7</v>
      </c>
    </row>
    <row r="87" spans="1:19" ht="15" thickBot="1" x14ac:dyDescent="0.25">
      <c r="A87" s="75" t="s">
        <v>115</v>
      </c>
      <c r="B87" s="112" t="s">
        <v>110</v>
      </c>
      <c r="C87" s="53"/>
      <c r="D87" s="53"/>
      <c r="E87" s="79">
        <f>IFERROR(VLOOKUP(B87,[1]NUM11!$H$3:$L$109,2,FALSE),0)</f>
        <v>2</v>
      </c>
      <c r="F87" s="79">
        <f>IFERROR(VLOOKUP(B87,[1]NUM11!$H$3:$L$109,3,FALSE),0)</f>
        <v>4</v>
      </c>
      <c r="G87" s="79">
        <f>IFERROR(VLOOKUP(B87,[1]NUM11!$H$3:$L$109,4,FALSE),0)</f>
        <v>10</v>
      </c>
      <c r="H87" s="79"/>
      <c r="I87" s="79"/>
      <c r="J87" s="79"/>
      <c r="K87" s="79"/>
      <c r="L87" s="79"/>
      <c r="M87" s="79"/>
      <c r="N87" s="79"/>
      <c r="O87" s="79"/>
      <c r="P87" s="79"/>
      <c r="Q87" s="12">
        <f t="shared" si="27"/>
        <v>16</v>
      </c>
    </row>
    <row r="88" spans="1:19" ht="15" thickBot="1" x14ac:dyDescent="0.25">
      <c r="A88" s="75" t="s">
        <v>115</v>
      </c>
      <c r="B88" s="112" t="s">
        <v>111</v>
      </c>
      <c r="C88" s="53"/>
      <c r="D88" s="53"/>
      <c r="E88" s="79">
        <f>IFERROR(VLOOKUP(B88,[1]NUM11!$H$3:$L$109,2,FALSE),0)</f>
        <v>16</v>
      </c>
      <c r="F88" s="79">
        <f>IFERROR(VLOOKUP(B88,[1]NUM11!$H$3:$L$109,3,FALSE),0)</f>
        <v>11</v>
      </c>
      <c r="G88" s="79">
        <f>IFERROR(VLOOKUP(B88,[1]NUM11!$H$3:$L$109,4,FALSE),0)</f>
        <v>13</v>
      </c>
      <c r="H88" s="79"/>
      <c r="I88" s="79"/>
      <c r="J88" s="79"/>
      <c r="K88" s="79"/>
      <c r="L88" s="79"/>
      <c r="M88" s="79"/>
      <c r="N88" s="79"/>
      <c r="O88" s="79"/>
      <c r="P88" s="79"/>
      <c r="Q88" s="12">
        <f t="shared" si="27"/>
        <v>40</v>
      </c>
    </row>
    <row r="89" spans="1:19" ht="15" thickBot="1" x14ac:dyDescent="0.25">
      <c r="A89" s="75" t="s">
        <v>115</v>
      </c>
      <c r="B89" s="112" t="s">
        <v>112</v>
      </c>
      <c r="C89" s="53"/>
      <c r="D89" s="53"/>
      <c r="E89" s="79">
        <f>IFERROR(VLOOKUP(B89,[1]NUM11!$H$3:$L$109,2,FALSE),0)</f>
        <v>16</v>
      </c>
      <c r="F89" s="79">
        <f>IFERROR(VLOOKUP(B89,[1]NUM11!$H$3:$L$109,3,FALSE),0)</f>
        <v>27</v>
      </c>
      <c r="G89" s="79">
        <f>IFERROR(VLOOKUP(B89,[1]NUM11!$H$3:$L$109,4,FALSE),0)</f>
        <v>27</v>
      </c>
      <c r="H89" s="79"/>
      <c r="I89" s="79"/>
      <c r="J89" s="79"/>
      <c r="K89" s="79"/>
      <c r="L89" s="79"/>
      <c r="M89" s="79"/>
      <c r="N89" s="79"/>
      <c r="O89" s="79"/>
      <c r="P89" s="79"/>
      <c r="Q89" s="12">
        <f t="shared" si="27"/>
        <v>70</v>
      </c>
    </row>
    <row r="90" spans="1:19" ht="15" thickBot="1" x14ac:dyDescent="0.25">
      <c r="A90" s="75" t="s">
        <v>115</v>
      </c>
      <c r="B90" s="112" t="s">
        <v>113</v>
      </c>
      <c r="C90" s="53"/>
      <c r="D90" s="53"/>
      <c r="E90" s="79">
        <f>IFERROR(VLOOKUP(B90,[1]NUM11!$H$3:$L$109,2,FALSE),0)</f>
        <v>7</v>
      </c>
      <c r="F90" s="79">
        <f>IFERROR(VLOOKUP(B90,[1]NUM11!$H$3:$L$109,3,FALSE),0)</f>
        <v>4</v>
      </c>
      <c r="G90" s="79">
        <f>IFERROR(VLOOKUP(B90,[1]NUM11!$H$3:$L$109,4,FALSE),0)</f>
        <v>3</v>
      </c>
      <c r="H90" s="79"/>
      <c r="I90" s="79"/>
      <c r="J90" s="79"/>
      <c r="K90" s="79"/>
      <c r="L90" s="79"/>
      <c r="M90" s="79"/>
      <c r="N90" s="79"/>
      <c r="O90" s="79"/>
      <c r="P90" s="79"/>
      <c r="Q90" s="12">
        <f t="shared" si="27"/>
        <v>14</v>
      </c>
    </row>
    <row r="91" spans="1:19" ht="15" thickBot="1" x14ac:dyDescent="0.25">
      <c r="A91" s="75" t="s">
        <v>115</v>
      </c>
      <c r="B91" s="112" t="s">
        <v>114</v>
      </c>
      <c r="C91" s="53"/>
      <c r="D91" s="53"/>
      <c r="E91" s="79">
        <f>IFERROR(VLOOKUP(B91,[1]NUM11!$H$3:$L$109,2,FALSE),0)</f>
        <v>7</v>
      </c>
      <c r="F91" s="79">
        <f>IFERROR(VLOOKUP(B91,[1]NUM11!$H$3:$L$109,3,FALSE),0)</f>
        <v>2</v>
      </c>
      <c r="G91" s="79">
        <f>IFERROR(VLOOKUP(B91,[1]NUM11!$H$3:$L$109,4,FALSE),0)</f>
        <v>6</v>
      </c>
      <c r="H91" s="79"/>
      <c r="I91" s="79"/>
      <c r="J91" s="79"/>
      <c r="K91" s="79"/>
      <c r="L91" s="79"/>
      <c r="M91" s="79"/>
      <c r="N91" s="79"/>
      <c r="O91" s="79"/>
      <c r="P91" s="79"/>
      <c r="Q91" s="12">
        <f t="shared" si="27"/>
        <v>15</v>
      </c>
    </row>
    <row r="92" spans="1:19" s="54" customFormat="1" ht="15" thickBot="1" x14ac:dyDescent="0.25">
      <c r="A92" s="308" t="s">
        <v>178</v>
      </c>
      <c r="B92" s="309"/>
      <c r="C92" s="181">
        <f>+D92/Metas!Q16</f>
        <v>0.22907583173616572</v>
      </c>
      <c r="D92" s="14">
        <f>+Q92/R92</f>
        <v>0.11096433289299867</v>
      </c>
      <c r="E92" s="65">
        <f>SUM(E82:E91)</f>
        <v>79</v>
      </c>
      <c r="F92" s="65">
        <f t="shared" ref="F92:H92" si="28">SUM(F82:F91)</f>
        <v>80</v>
      </c>
      <c r="G92" s="65">
        <f t="shared" si="28"/>
        <v>93</v>
      </c>
      <c r="H92" s="65">
        <f t="shared" si="28"/>
        <v>0</v>
      </c>
      <c r="I92" s="65">
        <f t="shared" ref="I92:J92" si="29">SUM(I82:I91)</f>
        <v>0</v>
      </c>
      <c r="J92" s="65">
        <f t="shared" si="29"/>
        <v>0</v>
      </c>
      <c r="K92" s="65">
        <f t="shared" ref="K92:L92" si="30">SUM(K82:K91)</f>
        <v>0</v>
      </c>
      <c r="L92" s="65">
        <f t="shared" si="30"/>
        <v>0</v>
      </c>
      <c r="M92" s="65">
        <f t="shared" ref="M92:N92" si="31">SUM(M82:M91)</f>
        <v>0</v>
      </c>
      <c r="N92" s="65">
        <f t="shared" si="31"/>
        <v>0</v>
      </c>
      <c r="O92" s="65">
        <f t="shared" ref="O92:P92" si="32">SUM(O82:O91)</f>
        <v>0</v>
      </c>
      <c r="P92" s="65">
        <f t="shared" si="32"/>
        <v>0</v>
      </c>
      <c r="Q92" s="65">
        <f>SUM(Q82:Q91)</f>
        <v>252</v>
      </c>
      <c r="R92" s="376">
        <v>2271</v>
      </c>
      <c r="S92" s="377"/>
    </row>
    <row r="93" spans="1:19" ht="15" thickBot="1" x14ac:dyDescent="0.25">
      <c r="A93" s="75" t="s">
        <v>132</v>
      </c>
      <c r="B93" s="112" t="s">
        <v>116</v>
      </c>
      <c r="C93" s="53"/>
      <c r="D93" s="53"/>
      <c r="E93" s="79">
        <f>IFERROR(VLOOKUP(B93,[1]NUM11!$H$3:$L$109,2,FALSE),0)</f>
        <v>27</v>
      </c>
      <c r="F93" s="79">
        <f>IFERROR(VLOOKUP(B93,[1]NUM11!$H$3:$L$109,3,FALSE),0)</f>
        <v>33</v>
      </c>
      <c r="G93" s="79">
        <f>IFERROR(VLOOKUP(B93,[1]NUM11!$H$3:$L$109,4,FALSE),0)</f>
        <v>22</v>
      </c>
      <c r="H93" s="79"/>
      <c r="I93" s="79"/>
      <c r="J93" s="79"/>
      <c r="K93" s="79"/>
      <c r="L93" s="79"/>
      <c r="M93" s="79"/>
      <c r="N93" s="79"/>
      <c r="O93" s="79"/>
      <c r="P93" s="79"/>
      <c r="Q93" s="12">
        <f t="shared" ref="Q93:Q110" si="33">SUM(E93:P93)</f>
        <v>82</v>
      </c>
    </row>
    <row r="94" spans="1:19" ht="15" thickBot="1" x14ac:dyDescent="0.25">
      <c r="A94" s="75" t="s">
        <v>132</v>
      </c>
      <c r="B94" s="112" t="s">
        <v>117</v>
      </c>
      <c r="C94" s="53"/>
      <c r="D94" s="53"/>
      <c r="E94" s="79">
        <f>IFERROR(VLOOKUP(B94,[1]NUM11!$H$3:$L$109,2,FALSE),0)</f>
        <v>35</v>
      </c>
      <c r="F94" s="79">
        <f>IFERROR(VLOOKUP(B94,[1]NUM11!$H$3:$L$109,3,FALSE),0)</f>
        <v>28</v>
      </c>
      <c r="G94" s="79">
        <f>IFERROR(VLOOKUP(B94,[1]NUM11!$H$3:$L$109,4,FALSE),0)</f>
        <v>56</v>
      </c>
      <c r="H94" s="79"/>
      <c r="I94" s="79"/>
      <c r="J94" s="79"/>
      <c r="K94" s="79"/>
      <c r="L94" s="79"/>
      <c r="M94" s="79"/>
      <c r="N94" s="79"/>
      <c r="O94" s="79"/>
      <c r="P94" s="79"/>
      <c r="Q94" s="12">
        <f t="shared" si="33"/>
        <v>119</v>
      </c>
    </row>
    <row r="95" spans="1:19" ht="15" thickBot="1" x14ac:dyDescent="0.25">
      <c r="A95" s="75" t="s">
        <v>132</v>
      </c>
      <c r="B95" s="112" t="s">
        <v>118</v>
      </c>
      <c r="C95" s="53"/>
      <c r="D95" s="53"/>
      <c r="E95" s="79">
        <f>IFERROR(VLOOKUP(B95,[1]NUM11!$H$3:$L$109,2,FALSE),0)</f>
        <v>61</v>
      </c>
      <c r="F95" s="79">
        <f>IFERROR(VLOOKUP(B95,[1]NUM11!$H$3:$L$109,3,FALSE),0)</f>
        <v>37</v>
      </c>
      <c r="G95" s="79">
        <f>IFERROR(VLOOKUP(B95,[1]NUM11!$H$3:$L$109,4,FALSE),0)</f>
        <v>254</v>
      </c>
      <c r="H95" s="79"/>
      <c r="I95" s="79"/>
      <c r="J95" s="79"/>
      <c r="K95" s="79"/>
      <c r="L95" s="79"/>
      <c r="M95" s="79"/>
      <c r="N95" s="79"/>
      <c r="O95" s="79"/>
      <c r="P95" s="79"/>
      <c r="Q95" s="12">
        <f t="shared" si="33"/>
        <v>352</v>
      </c>
    </row>
    <row r="96" spans="1:19" ht="15" thickBot="1" x14ac:dyDescent="0.25">
      <c r="A96" s="75" t="s">
        <v>132</v>
      </c>
      <c r="B96" s="112" t="s">
        <v>119</v>
      </c>
      <c r="C96" s="53"/>
      <c r="D96" s="53"/>
      <c r="E96" s="79">
        <f>IFERROR(VLOOKUP(B96,[1]NUM11!$H$3:$L$109,2,FALSE),0)</f>
        <v>19</v>
      </c>
      <c r="F96" s="79">
        <f>IFERROR(VLOOKUP(B96,[1]NUM11!$H$3:$L$109,3,FALSE),0)</f>
        <v>29</v>
      </c>
      <c r="G96" s="79">
        <f>IFERROR(VLOOKUP(B96,[1]NUM11!$H$3:$L$109,4,FALSE),0)</f>
        <v>33</v>
      </c>
      <c r="H96" s="79"/>
      <c r="I96" s="79"/>
      <c r="J96" s="79"/>
      <c r="K96" s="79"/>
      <c r="L96" s="79"/>
      <c r="M96" s="79"/>
      <c r="N96" s="79"/>
      <c r="O96" s="79"/>
      <c r="P96" s="79"/>
      <c r="Q96" s="12">
        <f t="shared" si="33"/>
        <v>81</v>
      </c>
    </row>
    <row r="97" spans="1:19" ht="15" thickBot="1" x14ac:dyDescent="0.25">
      <c r="A97" s="75" t="s">
        <v>132</v>
      </c>
      <c r="B97" s="112" t="s">
        <v>120</v>
      </c>
      <c r="C97" s="53"/>
      <c r="D97" s="53"/>
      <c r="E97" s="79">
        <f>IFERROR(VLOOKUP(B97,[1]NUM11!$H$3:$L$109,2,FALSE),0)</f>
        <v>6</v>
      </c>
      <c r="F97" s="79">
        <f>IFERROR(VLOOKUP(B97,[1]NUM11!$H$3:$L$109,3,FALSE),0)</f>
        <v>0</v>
      </c>
      <c r="G97" s="79">
        <f>IFERROR(VLOOKUP(B97,[1]NUM11!$H$3:$L$109,4,FALSE),0)</f>
        <v>1</v>
      </c>
      <c r="H97" s="79"/>
      <c r="I97" s="79"/>
      <c r="J97" s="79"/>
      <c r="K97" s="79"/>
      <c r="L97" s="79"/>
      <c r="M97" s="79"/>
      <c r="N97" s="79"/>
      <c r="O97" s="79"/>
      <c r="P97" s="79"/>
      <c r="Q97" s="12">
        <f t="shared" si="33"/>
        <v>7</v>
      </c>
    </row>
    <row r="98" spans="1:19" ht="15" thickBot="1" x14ac:dyDescent="0.25">
      <c r="A98" s="75" t="s">
        <v>132</v>
      </c>
      <c r="B98" s="112" t="s">
        <v>121</v>
      </c>
      <c r="C98" s="53"/>
      <c r="D98" s="53"/>
      <c r="E98" s="79">
        <f>IFERROR(VLOOKUP(B98,[1]NUM11!$H$3:$L$109,2,FALSE),0)</f>
        <v>0</v>
      </c>
      <c r="F98" s="79">
        <f>IFERROR(VLOOKUP(B98,[1]NUM11!$H$3:$L$109,3,FALSE),0)</f>
        <v>0</v>
      </c>
      <c r="G98" s="79">
        <f>IFERROR(VLOOKUP(B98,[1]NUM11!$H$3:$L$109,4,FALSE),0)</f>
        <v>7</v>
      </c>
      <c r="H98" s="79"/>
      <c r="I98" s="79"/>
      <c r="J98" s="79"/>
      <c r="K98" s="79"/>
      <c r="L98" s="79"/>
      <c r="M98" s="79"/>
      <c r="N98" s="79"/>
      <c r="O98" s="79"/>
      <c r="P98" s="79"/>
      <c r="Q98" s="12">
        <f t="shared" si="33"/>
        <v>7</v>
      </c>
    </row>
    <row r="99" spans="1:19" ht="15" thickBot="1" x14ac:dyDescent="0.25">
      <c r="A99" s="75" t="s">
        <v>132</v>
      </c>
      <c r="B99" s="112" t="s">
        <v>122</v>
      </c>
      <c r="C99" s="53"/>
      <c r="D99" s="53"/>
      <c r="E99" s="79">
        <f>IFERROR(VLOOKUP(B99,[1]NUM11!$H$3:$L$109,2,FALSE),0)</f>
        <v>0</v>
      </c>
      <c r="F99" s="79">
        <f>IFERROR(VLOOKUP(B99,[1]NUM11!$H$3:$L$109,3,FALSE),0)</f>
        <v>0</v>
      </c>
      <c r="G99" s="79">
        <f>IFERROR(VLOOKUP(B99,[1]NUM11!$H$3:$L$109,4,FALSE),0)</f>
        <v>0</v>
      </c>
      <c r="H99" s="79"/>
      <c r="I99" s="79"/>
      <c r="J99" s="79"/>
      <c r="K99" s="79"/>
      <c r="L99" s="79"/>
      <c r="M99" s="79"/>
      <c r="N99" s="79"/>
      <c r="O99" s="79"/>
      <c r="P99" s="79"/>
      <c r="Q99" s="12">
        <f t="shared" si="33"/>
        <v>0</v>
      </c>
    </row>
    <row r="100" spans="1:19" ht="15" thickBot="1" x14ac:dyDescent="0.25">
      <c r="A100" s="75" t="s">
        <v>132</v>
      </c>
      <c r="B100" s="112" t="s">
        <v>123</v>
      </c>
      <c r="C100" s="53"/>
      <c r="D100" s="53"/>
      <c r="E100" s="79">
        <f>IFERROR(VLOOKUP(B100,[1]NUM11!$H$3:$L$109,2,FALSE),0)</f>
        <v>0</v>
      </c>
      <c r="F100" s="79">
        <f>IFERROR(VLOOKUP(B100,[1]NUM11!$H$3:$L$109,3,FALSE),0)</f>
        <v>0</v>
      </c>
      <c r="G100" s="79">
        <f>IFERROR(VLOOKUP(B100,[1]NUM11!$H$3:$L$109,4,FALSE),0)</f>
        <v>0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12">
        <f t="shared" si="33"/>
        <v>0</v>
      </c>
    </row>
    <row r="101" spans="1:19" ht="15" thickBot="1" x14ac:dyDescent="0.25">
      <c r="A101" s="75" t="s">
        <v>132</v>
      </c>
      <c r="B101" s="112" t="s">
        <v>124</v>
      </c>
      <c r="C101" s="53"/>
      <c r="D101" s="53"/>
      <c r="E101" s="79">
        <f>IFERROR(VLOOKUP(B101,[1]NUM11!$H$3:$L$109,2,FALSE),0)</f>
        <v>0</v>
      </c>
      <c r="F101" s="79">
        <f>IFERROR(VLOOKUP(B101,[1]NUM11!$H$3:$L$109,3,FALSE),0)</f>
        <v>0</v>
      </c>
      <c r="G101" s="79">
        <f>IFERROR(VLOOKUP(B101,[1]NUM11!$H$3:$L$109,4,FALSE),0)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12">
        <f t="shared" si="33"/>
        <v>0</v>
      </c>
    </row>
    <row r="102" spans="1:19" ht="15" thickBot="1" x14ac:dyDescent="0.25">
      <c r="A102" s="75" t="s">
        <v>132</v>
      </c>
      <c r="B102" s="112" t="s">
        <v>125</v>
      </c>
      <c r="C102" s="53"/>
      <c r="D102" s="53"/>
      <c r="E102" s="79">
        <f>IFERROR(VLOOKUP(B102,[1]NUM11!$H$3:$L$109,2,FALSE),0)</f>
        <v>0</v>
      </c>
      <c r="F102" s="79">
        <f>IFERROR(VLOOKUP(B102,[1]NUM11!$H$3:$L$109,3,FALSE),0)</f>
        <v>2</v>
      </c>
      <c r="G102" s="79">
        <f>IFERROR(VLOOKUP(B102,[1]NUM11!$H$3:$L$109,4,FALSE),0)</f>
        <v>0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12">
        <f t="shared" si="33"/>
        <v>2</v>
      </c>
    </row>
    <row r="103" spans="1:19" ht="15" thickBot="1" x14ac:dyDescent="0.25">
      <c r="A103" s="75" t="s">
        <v>132</v>
      </c>
      <c r="B103" s="112" t="s">
        <v>126</v>
      </c>
      <c r="C103" s="53"/>
      <c r="D103" s="53"/>
      <c r="E103" s="79">
        <f>IFERROR(VLOOKUP(B103,[1]NUM11!$H$3:$L$109,2,FALSE),0)</f>
        <v>0</v>
      </c>
      <c r="F103" s="79">
        <f>IFERROR(VLOOKUP(B103,[1]NUM11!$H$3:$L$109,3,FALSE),0)</f>
        <v>0</v>
      </c>
      <c r="G103" s="79">
        <f>IFERROR(VLOOKUP(B103,[1]NUM11!$H$3:$L$109,4,FALSE),0)</f>
        <v>8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12">
        <f t="shared" si="33"/>
        <v>8</v>
      </c>
    </row>
    <row r="104" spans="1:19" ht="15" thickBot="1" x14ac:dyDescent="0.25">
      <c r="A104" s="75" t="s">
        <v>132</v>
      </c>
      <c r="B104" s="112" t="s">
        <v>127</v>
      </c>
      <c r="C104" s="53"/>
      <c r="D104" s="53"/>
      <c r="E104" s="79">
        <f>IFERROR(VLOOKUP(B104,[1]NUM11!$H$3:$L$109,2,FALSE),0)</f>
        <v>0</v>
      </c>
      <c r="F104" s="79">
        <f>IFERROR(VLOOKUP(B104,[1]NUM11!$H$3:$L$109,3,FALSE),0)</f>
        <v>0</v>
      </c>
      <c r="G104" s="79">
        <f>IFERROR(VLOOKUP(B104,[1]NUM11!$H$3:$L$109,4,FALSE),0)</f>
        <v>6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12">
        <f t="shared" si="33"/>
        <v>6</v>
      </c>
    </row>
    <row r="105" spans="1:19" ht="15" thickBot="1" x14ac:dyDescent="0.25">
      <c r="A105" s="75" t="s">
        <v>132</v>
      </c>
      <c r="B105" s="112" t="s">
        <v>128</v>
      </c>
      <c r="C105" s="53"/>
      <c r="D105" s="53"/>
      <c r="E105" s="79">
        <f>IFERROR(VLOOKUP(B105,[1]NUM11!$H$3:$L$109,2,FALSE),0)</f>
        <v>0</v>
      </c>
      <c r="F105" s="79">
        <f>IFERROR(VLOOKUP(B105,[1]NUM11!$H$3:$L$109,3,FALSE),0)</f>
        <v>0</v>
      </c>
      <c r="G105" s="79">
        <f>IFERROR(VLOOKUP(B105,[1]NUM11!$H$3:$L$109,4,FALSE),0)</f>
        <v>6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12">
        <f t="shared" si="33"/>
        <v>6</v>
      </c>
    </row>
    <row r="106" spans="1:19" ht="15" thickBot="1" x14ac:dyDescent="0.25">
      <c r="A106" s="75" t="s">
        <v>132</v>
      </c>
      <c r="B106" s="112" t="s">
        <v>129</v>
      </c>
      <c r="C106" s="53"/>
      <c r="D106" s="53"/>
      <c r="E106" s="79">
        <f>IFERROR(VLOOKUP(B106,[1]NUM11!$H$3:$L$109,2,FALSE),0)</f>
        <v>3</v>
      </c>
      <c r="F106" s="79">
        <f>IFERROR(VLOOKUP(B106,[1]NUM11!$H$3:$L$109,3,FALSE),0)</f>
        <v>0</v>
      </c>
      <c r="G106" s="79">
        <f>IFERROR(VLOOKUP(B106,[1]NUM11!$H$3:$L$109,4,FALSE),0)</f>
        <v>15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12">
        <f t="shared" si="33"/>
        <v>18</v>
      </c>
    </row>
    <row r="107" spans="1:19" ht="15" thickBot="1" x14ac:dyDescent="0.25">
      <c r="A107" s="75" t="s">
        <v>132</v>
      </c>
      <c r="B107" s="112" t="s">
        <v>130</v>
      </c>
      <c r="C107" s="53"/>
      <c r="D107" s="53"/>
      <c r="E107" s="79">
        <f>IFERROR(VLOOKUP(B107,[1]NUM11!$H$3:$L$109,2,FALSE),0)</f>
        <v>31</v>
      </c>
      <c r="F107" s="79">
        <f>IFERROR(VLOOKUP(B107,[1]NUM11!$H$3:$L$109,3,FALSE),0)</f>
        <v>38</v>
      </c>
      <c r="G107" s="79">
        <f>IFERROR(VLOOKUP(B107,[1]NUM11!$H$3:$L$109,4,FALSE),0)</f>
        <v>25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12">
        <f t="shared" si="33"/>
        <v>94</v>
      </c>
    </row>
    <row r="108" spans="1:19" ht="15" thickBot="1" x14ac:dyDescent="0.25">
      <c r="A108" s="75" t="s">
        <v>132</v>
      </c>
      <c r="B108" s="112" t="s">
        <v>131</v>
      </c>
      <c r="C108" s="53"/>
      <c r="D108" s="53"/>
      <c r="E108" s="79">
        <f>IFERROR(VLOOKUP(B108,[1]NUM11!$H$3:$L$109,2,FALSE),0)</f>
        <v>8</v>
      </c>
      <c r="F108" s="79">
        <f>IFERROR(VLOOKUP(B108,[1]NUM11!$H$3:$L$109,3,FALSE),0)</f>
        <v>11</v>
      </c>
      <c r="G108" s="79">
        <f>IFERROR(VLOOKUP(B108,[1]NUM11!$H$3:$L$109,4,FALSE),0)</f>
        <v>21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12">
        <f>SUM(E108:P108)</f>
        <v>40</v>
      </c>
    </row>
    <row r="109" spans="1:19" ht="15" thickBot="1" x14ac:dyDescent="0.25">
      <c r="A109" s="75" t="s">
        <v>132</v>
      </c>
      <c r="B109" s="112" t="s">
        <v>342</v>
      </c>
      <c r="C109" s="53"/>
      <c r="D109" s="53"/>
      <c r="E109" s="79">
        <f>IFERROR(VLOOKUP(B109,[1]NUM11!$H$3:$L$109,2,FALSE),0)</f>
        <v>25</v>
      </c>
      <c r="F109" s="79">
        <f>IFERROR(VLOOKUP(B109,[1]NUM11!$H$3:$L$109,3,FALSE),0)</f>
        <v>31</v>
      </c>
      <c r="G109" s="79">
        <f>IFERROR(VLOOKUP(B109,[1]NUM11!$H$3:$L$109,4,FALSE),0)</f>
        <v>10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12">
        <f t="shared" si="33"/>
        <v>66</v>
      </c>
    </row>
    <row r="110" spans="1:19" ht="15" thickBot="1" x14ac:dyDescent="0.25">
      <c r="A110" s="75" t="s">
        <v>132</v>
      </c>
      <c r="B110" s="112" t="s">
        <v>388</v>
      </c>
      <c r="C110" s="53"/>
      <c r="D110" s="53"/>
      <c r="E110" s="79">
        <f>IFERROR(VLOOKUP(B110,[1]NUM11!$H$3:$L$109,2,FALSE),0)</f>
        <v>8</v>
      </c>
      <c r="F110" s="79">
        <f>IFERROR(VLOOKUP(B110,[1]NUM11!$H$3:$L$109,3,FALSE),0)</f>
        <v>13</v>
      </c>
      <c r="G110" s="79">
        <f>IFERROR(VLOOKUP(B110,[1]NUM11!$H$3:$L$109,4,FALSE),0)</f>
        <v>12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12">
        <f t="shared" si="33"/>
        <v>33</v>
      </c>
    </row>
    <row r="111" spans="1:19" s="54" customFormat="1" ht="15" thickBot="1" x14ac:dyDescent="0.25">
      <c r="A111" s="308" t="s">
        <v>179</v>
      </c>
      <c r="B111" s="309"/>
      <c r="C111" s="181">
        <f>+D111/Metas!Q13</f>
        <v>0.17422272451501764</v>
      </c>
      <c r="D111" s="14">
        <f>+Q111/R111</f>
        <v>4.8364228325368901E-2</v>
      </c>
      <c r="E111" s="65">
        <f>SUM(E93:E110)</f>
        <v>223</v>
      </c>
      <c r="F111" s="65">
        <f t="shared" ref="F111:M111" si="34">SUM(F93:F110)</f>
        <v>222</v>
      </c>
      <c r="G111" s="65">
        <f t="shared" si="34"/>
        <v>476</v>
      </c>
      <c r="H111" s="65">
        <f t="shared" si="34"/>
        <v>0</v>
      </c>
      <c r="I111" s="65">
        <f t="shared" si="34"/>
        <v>0</v>
      </c>
      <c r="J111" s="65">
        <f t="shared" si="34"/>
        <v>0</v>
      </c>
      <c r="K111" s="65">
        <f t="shared" si="34"/>
        <v>0</v>
      </c>
      <c r="L111" s="65">
        <f t="shared" si="34"/>
        <v>0</v>
      </c>
      <c r="M111" s="65">
        <f t="shared" si="34"/>
        <v>0</v>
      </c>
      <c r="N111" s="65">
        <f t="shared" ref="N111:P111" si="35">SUM(N93:N110)</f>
        <v>0</v>
      </c>
      <c r="O111" s="65">
        <f t="shared" si="35"/>
        <v>0</v>
      </c>
      <c r="P111" s="65">
        <f t="shared" si="35"/>
        <v>0</v>
      </c>
      <c r="Q111" s="65">
        <f>SUM(Q93:Q110)</f>
        <v>921</v>
      </c>
      <c r="R111" s="376">
        <v>19043</v>
      </c>
      <c r="S111" s="377"/>
    </row>
    <row r="112" spans="1:19" ht="15" thickBot="1" x14ac:dyDescent="0.25">
      <c r="A112" s="75" t="s">
        <v>145</v>
      </c>
      <c r="B112" s="112" t="s">
        <v>133</v>
      </c>
      <c r="C112" s="53"/>
      <c r="D112" s="53"/>
      <c r="E112" s="79">
        <f>IFERROR(VLOOKUP(B112,[1]NUM11!$H$3:$L$109,2,FALSE),0)</f>
        <v>0</v>
      </c>
      <c r="F112" s="79">
        <f>IFERROR(VLOOKUP(B112,[1]NUM11!$H$3:$L$109,3,FALSE),0)</f>
        <v>0</v>
      </c>
      <c r="G112" s="79">
        <f>IFERROR(VLOOKUP(B112,[1]NUM11!$H$3:$L$109,4,FALSE),0)</f>
        <v>0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12">
        <f t="shared" ref="Q112:Q123" si="36">SUM(E112:P112)</f>
        <v>0</v>
      </c>
    </row>
    <row r="113" spans="1:19" ht="15" thickBot="1" x14ac:dyDescent="0.25">
      <c r="A113" s="75" t="s">
        <v>145</v>
      </c>
      <c r="B113" s="112" t="s">
        <v>134</v>
      </c>
      <c r="C113" s="53"/>
      <c r="D113" s="53"/>
      <c r="E113" s="79">
        <f>IFERROR(VLOOKUP(B113,[1]NUM11!$H$3:$L$109,2,FALSE),0)</f>
        <v>0</v>
      </c>
      <c r="F113" s="79">
        <f>IFERROR(VLOOKUP(B113,[1]NUM11!$H$3:$L$109,3,FALSE),0)</f>
        <v>0</v>
      </c>
      <c r="G113" s="79">
        <f>IFERROR(VLOOKUP(B113,[1]NUM11!$H$3:$L$109,4,FALSE),0)</f>
        <v>0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12">
        <f t="shared" si="36"/>
        <v>0</v>
      </c>
    </row>
    <row r="114" spans="1:19" ht="15" thickBot="1" x14ac:dyDescent="0.25">
      <c r="A114" s="75" t="s">
        <v>145</v>
      </c>
      <c r="B114" s="112" t="s">
        <v>135</v>
      </c>
      <c r="C114" s="53"/>
      <c r="D114" s="53"/>
      <c r="E114" s="79">
        <f>IFERROR(VLOOKUP(B114,[1]NUM11!$H$3:$L$109,2,FALSE),0)</f>
        <v>0</v>
      </c>
      <c r="F114" s="79">
        <f>IFERROR(VLOOKUP(B114,[1]NUM11!$H$3:$L$109,3,FALSE),0)</f>
        <v>0</v>
      </c>
      <c r="G114" s="79">
        <f>IFERROR(VLOOKUP(B114,[1]NUM11!$H$3:$L$109,4,FALSE),0)</f>
        <v>0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12">
        <f t="shared" si="36"/>
        <v>0</v>
      </c>
    </row>
    <row r="115" spans="1:19" ht="15" thickBot="1" x14ac:dyDescent="0.25">
      <c r="A115" s="75" t="s">
        <v>145</v>
      </c>
      <c r="B115" s="112" t="s">
        <v>136</v>
      </c>
      <c r="C115" s="53"/>
      <c r="D115" s="53"/>
      <c r="E115" s="79">
        <f>IFERROR(VLOOKUP(B115,[1]NUM11!$H$3:$L$109,2,FALSE),0)</f>
        <v>0</v>
      </c>
      <c r="F115" s="79">
        <f>IFERROR(VLOOKUP(B115,[1]NUM11!$H$3:$L$109,3,FALSE),0)</f>
        <v>0</v>
      </c>
      <c r="G115" s="79">
        <f>IFERROR(VLOOKUP(B115,[1]NUM11!$H$3:$L$109,4,FALSE),0)</f>
        <v>0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12">
        <f t="shared" si="36"/>
        <v>0</v>
      </c>
    </row>
    <row r="116" spans="1:19" ht="15" thickBot="1" x14ac:dyDescent="0.25">
      <c r="A116" s="75" t="s">
        <v>145</v>
      </c>
      <c r="B116" s="112" t="s">
        <v>137</v>
      </c>
      <c r="C116" s="53"/>
      <c r="D116" s="53"/>
      <c r="E116" s="79">
        <f>IFERROR(VLOOKUP(B116,[1]NUM11!$H$3:$L$109,2,FALSE),0)</f>
        <v>0</v>
      </c>
      <c r="F116" s="79">
        <f>IFERROR(VLOOKUP(B116,[1]NUM11!$H$3:$L$109,3,FALSE),0)</f>
        <v>8</v>
      </c>
      <c r="G116" s="79">
        <f>IFERROR(VLOOKUP(B116,[1]NUM11!$H$3:$L$109,4,FALSE),0)</f>
        <v>3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12">
        <f t="shared" si="36"/>
        <v>11</v>
      </c>
    </row>
    <row r="117" spans="1:19" ht="15" thickBot="1" x14ac:dyDescent="0.25">
      <c r="A117" s="75" t="s">
        <v>145</v>
      </c>
      <c r="B117" s="112" t="s">
        <v>138</v>
      </c>
      <c r="C117" s="53"/>
      <c r="D117" s="53"/>
      <c r="E117" s="79">
        <f>IFERROR(VLOOKUP(B117,[1]NUM11!$H$3:$L$109,2,FALSE),0)</f>
        <v>0</v>
      </c>
      <c r="F117" s="79">
        <f>IFERROR(VLOOKUP(B117,[1]NUM11!$H$3:$L$109,3,FALSE),0)</f>
        <v>0</v>
      </c>
      <c r="G117" s="79">
        <f>IFERROR(VLOOKUP(B117,[1]NUM11!$H$3:$L$109,4,FALSE),0)</f>
        <v>0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12">
        <f t="shared" si="36"/>
        <v>0</v>
      </c>
    </row>
    <row r="118" spans="1:19" ht="15" thickBot="1" x14ac:dyDescent="0.25">
      <c r="A118" s="75" t="s">
        <v>145</v>
      </c>
      <c r="B118" s="112" t="s">
        <v>139</v>
      </c>
      <c r="C118" s="53"/>
      <c r="D118" s="53"/>
      <c r="E118" s="79">
        <f>IFERROR(VLOOKUP(B118,[1]NUM11!$H$3:$L$109,2,FALSE),0)</f>
        <v>0</v>
      </c>
      <c r="F118" s="79">
        <f>IFERROR(VLOOKUP(B118,[1]NUM11!$H$3:$L$109,3,FALSE),0)</f>
        <v>0</v>
      </c>
      <c r="G118" s="79">
        <f>IFERROR(VLOOKUP(B118,[1]NUM11!$H$3:$L$109,4,FALSE),0)</f>
        <v>0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12">
        <f t="shared" si="36"/>
        <v>0</v>
      </c>
    </row>
    <row r="119" spans="1:19" ht="15" thickBot="1" x14ac:dyDescent="0.25">
      <c r="A119" s="75" t="s">
        <v>145</v>
      </c>
      <c r="B119" s="112" t="s">
        <v>140</v>
      </c>
      <c r="C119" s="53"/>
      <c r="D119" s="53"/>
      <c r="E119" s="79">
        <f>IFERROR(VLOOKUP(B119,[1]NUM11!$H$3:$L$109,2,FALSE),0)</f>
        <v>0</v>
      </c>
      <c r="F119" s="79">
        <f>IFERROR(VLOOKUP(B119,[1]NUM11!$H$3:$L$109,3,FALSE),0)</f>
        <v>0</v>
      </c>
      <c r="G119" s="79">
        <f>IFERROR(VLOOKUP(B119,[1]NUM11!$H$3:$L$109,4,FALSE),0)</f>
        <v>31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12">
        <f t="shared" si="36"/>
        <v>31</v>
      </c>
    </row>
    <row r="120" spans="1:19" ht="15" thickBot="1" x14ac:dyDescent="0.25">
      <c r="A120" s="75" t="s">
        <v>145</v>
      </c>
      <c r="B120" s="112" t="s">
        <v>141</v>
      </c>
      <c r="C120" s="53"/>
      <c r="D120" s="53"/>
      <c r="E120" s="79">
        <f>IFERROR(VLOOKUP(B120,[1]NUM11!$H$3:$L$109,2,FALSE),0)</f>
        <v>0</v>
      </c>
      <c r="F120" s="79">
        <f>IFERROR(VLOOKUP(B120,[1]NUM11!$H$3:$L$109,3,FALSE),0)</f>
        <v>0</v>
      </c>
      <c r="G120" s="79">
        <f>IFERROR(VLOOKUP(B120,[1]NUM11!$H$3:$L$109,4,FALSE),0)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12">
        <f t="shared" si="36"/>
        <v>0</v>
      </c>
    </row>
    <row r="121" spans="1:19" ht="15" thickBot="1" x14ac:dyDescent="0.25">
      <c r="A121" s="75" t="s">
        <v>145</v>
      </c>
      <c r="B121" s="112" t="s">
        <v>142</v>
      </c>
      <c r="C121" s="53"/>
      <c r="D121" s="53"/>
      <c r="E121" s="79">
        <f>IFERROR(VLOOKUP(B121,[1]NUM11!$H$3:$L$109,2,FALSE),0)</f>
        <v>6</v>
      </c>
      <c r="F121" s="79">
        <f>IFERROR(VLOOKUP(B121,[1]NUM11!$H$3:$L$109,3,FALSE),0)</f>
        <v>0</v>
      </c>
      <c r="G121" s="79">
        <f>IFERROR(VLOOKUP(B121,[1]NUM11!$H$3:$L$109,4,FALSE),0)</f>
        <v>0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12">
        <f t="shared" si="36"/>
        <v>6</v>
      </c>
    </row>
    <row r="122" spans="1:19" ht="15" thickBot="1" x14ac:dyDescent="0.25">
      <c r="A122" s="75" t="s">
        <v>145</v>
      </c>
      <c r="B122" s="112" t="s">
        <v>143</v>
      </c>
      <c r="C122" s="53"/>
      <c r="D122" s="53"/>
      <c r="E122" s="79">
        <f>IFERROR(VLOOKUP(B122,[1]NUM11!$H$3:$L$109,2,FALSE),0)</f>
        <v>0</v>
      </c>
      <c r="F122" s="79">
        <f>IFERROR(VLOOKUP(B122,[1]NUM11!$H$3:$L$109,3,FALSE),0)</f>
        <v>3</v>
      </c>
      <c r="G122" s="79">
        <f>IFERROR(VLOOKUP(B122,[1]NUM11!$H$3:$L$109,4,FALSE),0)</f>
        <v>0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12">
        <f t="shared" si="36"/>
        <v>3</v>
      </c>
    </row>
    <row r="123" spans="1:19" ht="15" thickBot="1" x14ac:dyDescent="0.25">
      <c r="A123" s="75" t="s">
        <v>145</v>
      </c>
      <c r="B123" s="112" t="s">
        <v>144</v>
      </c>
      <c r="C123" s="53"/>
      <c r="D123" s="53"/>
      <c r="E123" s="79">
        <f>IFERROR(VLOOKUP(B123,[1]NUM11!$H$3:$L$109,2,FALSE),0)</f>
        <v>5</v>
      </c>
      <c r="F123" s="79">
        <f>IFERROR(VLOOKUP(B123,[1]NUM11!$H$3:$L$109,3,FALSE),0)</f>
        <v>0</v>
      </c>
      <c r="G123" s="79">
        <f>IFERROR(VLOOKUP(B123,[1]NUM11!$H$3:$L$109,4,FALSE),0)</f>
        <v>0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12">
        <f t="shared" si="36"/>
        <v>5</v>
      </c>
    </row>
    <row r="124" spans="1:19" s="54" customFormat="1" ht="15" thickBot="1" x14ac:dyDescent="0.25">
      <c r="A124" s="308" t="s">
        <v>180</v>
      </c>
      <c r="B124" s="309"/>
      <c r="C124" s="181">
        <f>+D124/Metas!Q7</f>
        <v>0.22051185526861891</v>
      </c>
      <c r="D124" s="14">
        <f>+Q124/R124</f>
        <v>5.9957173447537475E-2</v>
      </c>
      <c r="E124" s="65">
        <f>SUM(E112:E123)</f>
        <v>11</v>
      </c>
      <c r="F124" s="65">
        <f t="shared" ref="F124:H124" si="37">SUM(F112:F123)</f>
        <v>11</v>
      </c>
      <c r="G124" s="65">
        <f t="shared" si="37"/>
        <v>34</v>
      </c>
      <c r="H124" s="65">
        <f t="shared" si="37"/>
        <v>0</v>
      </c>
      <c r="I124" s="65">
        <f t="shared" ref="I124:J124" si="38">SUM(I112:I123)</f>
        <v>0</v>
      </c>
      <c r="J124" s="65">
        <f t="shared" si="38"/>
        <v>0</v>
      </c>
      <c r="K124" s="65">
        <f t="shared" ref="K124:L124" si="39">SUM(K112:K123)</f>
        <v>0</v>
      </c>
      <c r="L124" s="65">
        <f t="shared" si="39"/>
        <v>0</v>
      </c>
      <c r="M124" s="65">
        <f t="shared" ref="M124:N124" si="40">SUM(M112:M123)</f>
        <v>0</v>
      </c>
      <c r="N124" s="65">
        <f t="shared" si="40"/>
        <v>0</v>
      </c>
      <c r="O124" s="65">
        <f t="shared" ref="O124:P124" si="41">SUM(O112:O123)</f>
        <v>0</v>
      </c>
      <c r="P124" s="65">
        <f t="shared" si="41"/>
        <v>0</v>
      </c>
      <c r="Q124" s="65">
        <f>SUM(Q112:Q123)</f>
        <v>56</v>
      </c>
      <c r="R124" s="376">
        <v>934</v>
      </c>
      <c r="S124" s="377"/>
    </row>
    <row r="125" spans="1:19" ht="15" thickBot="1" x14ac:dyDescent="0.25">
      <c r="A125" s="75" t="s">
        <v>159</v>
      </c>
      <c r="B125" s="112" t="s">
        <v>146</v>
      </c>
      <c r="C125" s="53"/>
      <c r="D125" s="53"/>
      <c r="E125" s="79">
        <f>IFERROR(VLOOKUP(B125,[1]NUM11!$H$3:$L$109,2,FALSE),0)</f>
        <v>17</v>
      </c>
      <c r="F125" s="79">
        <f>IFERROR(VLOOKUP(B125,[1]NUM11!$H$3:$L$109,3,FALSE),0)</f>
        <v>19</v>
      </c>
      <c r="G125" s="79">
        <f>IFERROR(VLOOKUP(B125,[1]NUM11!$H$3:$L$109,4,FALSE),0)</f>
        <v>19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12">
        <f t="shared" ref="Q125:Q137" si="42">SUM(E125:P125)</f>
        <v>55</v>
      </c>
    </row>
    <row r="126" spans="1:19" ht="15" thickBot="1" x14ac:dyDescent="0.25">
      <c r="A126" s="75" t="s">
        <v>159</v>
      </c>
      <c r="B126" s="112" t="s">
        <v>147</v>
      </c>
      <c r="C126" s="53"/>
      <c r="D126" s="53"/>
      <c r="E126" s="79">
        <f>IFERROR(VLOOKUP(B126,[1]NUM11!$H$3:$L$109,2,FALSE),0)</f>
        <v>14</v>
      </c>
      <c r="F126" s="79">
        <f>IFERROR(VLOOKUP(B126,[1]NUM11!$H$3:$L$109,3,FALSE),0)</f>
        <v>0</v>
      </c>
      <c r="G126" s="79">
        <f>IFERROR(VLOOKUP(B126,[1]NUM11!$H$3:$L$109,4,FALSE),0)</f>
        <v>26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12">
        <f t="shared" si="42"/>
        <v>40</v>
      </c>
    </row>
    <row r="127" spans="1:19" ht="15" thickBot="1" x14ac:dyDescent="0.25">
      <c r="A127" s="75" t="s">
        <v>159</v>
      </c>
      <c r="B127" s="112" t="s">
        <v>148</v>
      </c>
      <c r="C127" s="53"/>
      <c r="D127" s="53"/>
      <c r="E127" s="79">
        <f>IFERROR(VLOOKUP(B127,[1]NUM11!$H$3:$L$109,2,FALSE),0)</f>
        <v>24</v>
      </c>
      <c r="F127" s="79">
        <f>IFERROR(VLOOKUP(B127,[1]NUM11!$H$3:$L$109,3,FALSE),0)</f>
        <v>14</v>
      </c>
      <c r="G127" s="79">
        <f>IFERROR(VLOOKUP(B127,[1]NUM11!$H$3:$L$109,4,FALSE),0)</f>
        <v>4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12">
        <f t="shared" si="42"/>
        <v>42</v>
      </c>
    </row>
    <row r="128" spans="1:19" ht="15" thickBot="1" x14ac:dyDescent="0.25">
      <c r="A128" s="75" t="s">
        <v>159</v>
      </c>
      <c r="B128" s="112" t="s">
        <v>149</v>
      </c>
      <c r="C128" s="53"/>
      <c r="D128" s="53"/>
      <c r="E128" s="79">
        <f>IFERROR(VLOOKUP(B128,[1]NUM11!$H$3:$L$109,2,FALSE),0)</f>
        <v>41</v>
      </c>
      <c r="F128" s="79">
        <f>IFERROR(VLOOKUP(B128,[1]NUM11!$H$3:$L$109,3,FALSE),0)</f>
        <v>35</v>
      </c>
      <c r="G128" s="79">
        <f>IFERROR(VLOOKUP(B128,[1]NUM11!$H$3:$L$109,4,FALSE),0)</f>
        <v>40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12">
        <f t="shared" si="42"/>
        <v>116</v>
      </c>
    </row>
    <row r="129" spans="1:19" ht="15" thickBot="1" x14ac:dyDescent="0.25">
      <c r="A129" s="75" t="s">
        <v>159</v>
      </c>
      <c r="B129" s="112" t="s">
        <v>150</v>
      </c>
      <c r="C129" s="53"/>
      <c r="D129" s="53"/>
      <c r="E129" s="79">
        <f>IFERROR(VLOOKUP(B129,[1]NUM11!$H$3:$L$109,2,FALSE),0)</f>
        <v>0</v>
      </c>
      <c r="F129" s="79">
        <f>IFERROR(VLOOKUP(B129,[1]NUM11!$H$3:$L$109,3,FALSE),0)</f>
        <v>0</v>
      </c>
      <c r="G129" s="79">
        <f>IFERROR(VLOOKUP(B129,[1]NUM11!$H$3:$L$109,4,FALSE),0)</f>
        <v>0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12">
        <f t="shared" si="42"/>
        <v>0</v>
      </c>
    </row>
    <row r="130" spans="1:19" ht="15" thickBot="1" x14ac:dyDescent="0.25">
      <c r="A130" s="75" t="s">
        <v>159</v>
      </c>
      <c r="B130" s="112" t="s">
        <v>151</v>
      </c>
      <c r="C130" s="53"/>
      <c r="D130" s="53"/>
      <c r="E130" s="79">
        <f>IFERROR(VLOOKUP(B130,[1]NUM11!$H$3:$L$109,2,FALSE),0)</f>
        <v>0</v>
      </c>
      <c r="F130" s="79">
        <f>IFERROR(VLOOKUP(B130,[1]NUM11!$H$3:$L$109,3,FALSE),0)</f>
        <v>0</v>
      </c>
      <c r="G130" s="79">
        <f>IFERROR(VLOOKUP(B130,[1]NUM11!$H$3:$L$109,4,FALSE),0)</f>
        <v>0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12">
        <f t="shared" si="42"/>
        <v>0</v>
      </c>
    </row>
    <row r="131" spans="1:19" ht="15" thickBot="1" x14ac:dyDescent="0.25">
      <c r="A131" s="75" t="s">
        <v>159</v>
      </c>
      <c r="B131" s="112" t="s">
        <v>152</v>
      </c>
      <c r="C131" s="53"/>
      <c r="D131" s="53"/>
      <c r="E131" s="79">
        <f>IFERROR(VLOOKUP(B131,[1]NUM11!$H$3:$L$109,2,FALSE),0)</f>
        <v>0</v>
      </c>
      <c r="F131" s="79">
        <f>IFERROR(VLOOKUP(B131,[1]NUM11!$H$3:$L$109,3,FALSE),0)</f>
        <v>0</v>
      </c>
      <c r="G131" s="79">
        <f>IFERROR(VLOOKUP(B131,[1]NUM11!$H$3:$L$109,4,FALSE),0)</f>
        <v>0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12">
        <f t="shared" si="42"/>
        <v>0</v>
      </c>
    </row>
    <row r="132" spans="1:19" ht="15" thickBot="1" x14ac:dyDescent="0.25">
      <c r="A132" s="75" t="s">
        <v>159</v>
      </c>
      <c r="B132" s="112" t="s">
        <v>153</v>
      </c>
      <c r="C132" s="53"/>
      <c r="D132" s="53"/>
      <c r="E132" s="79">
        <f>IFERROR(VLOOKUP(B132,[1]NUM11!$H$3:$L$109,2,FALSE),0)</f>
        <v>0</v>
      </c>
      <c r="F132" s="79">
        <f>IFERROR(VLOOKUP(B132,[1]NUM11!$H$3:$L$109,3,FALSE),0)</f>
        <v>0</v>
      </c>
      <c r="G132" s="79">
        <f>IFERROR(VLOOKUP(B132,[1]NUM11!$H$3:$L$109,4,FALSE),0)</f>
        <v>0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12">
        <f t="shared" si="42"/>
        <v>0</v>
      </c>
    </row>
    <row r="133" spans="1:19" ht="15" thickBot="1" x14ac:dyDescent="0.25">
      <c r="A133" s="75" t="s">
        <v>159</v>
      </c>
      <c r="B133" s="112" t="s">
        <v>154</v>
      </c>
      <c r="C133" s="53"/>
      <c r="D133" s="53"/>
      <c r="E133" s="79">
        <f>IFERROR(VLOOKUP(B133,[1]NUM11!$H$3:$L$109,2,FALSE),0)</f>
        <v>0</v>
      </c>
      <c r="F133" s="79">
        <f>IFERROR(VLOOKUP(B133,[1]NUM11!$H$3:$L$109,3,FALSE),0)</f>
        <v>2</v>
      </c>
      <c r="G133" s="79">
        <f>IFERROR(VLOOKUP(B133,[1]NUM11!$H$3:$L$109,4,FALSE),0)</f>
        <v>1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12">
        <f t="shared" si="42"/>
        <v>3</v>
      </c>
    </row>
    <row r="134" spans="1:19" ht="15" thickBot="1" x14ac:dyDescent="0.25">
      <c r="A134" s="75" t="s">
        <v>159</v>
      </c>
      <c r="B134" s="112" t="s">
        <v>155</v>
      </c>
      <c r="C134" s="53"/>
      <c r="D134" s="53"/>
      <c r="E134" s="79">
        <f>IFERROR(VLOOKUP(B134,[1]NUM11!$H$3:$L$109,2,FALSE),0)</f>
        <v>0</v>
      </c>
      <c r="F134" s="79">
        <f>IFERROR(VLOOKUP(B134,[1]NUM11!$H$3:$L$109,3,FALSE),0)</f>
        <v>0</v>
      </c>
      <c r="G134" s="79">
        <f>IFERROR(VLOOKUP(B134,[1]NUM11!$H$3:$L$109,4,FALSE),0)</f>
        <v>0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12">
        <f t="shared" si="42"/>
        <v>0</v>
      </c>
    </row>
    <row r="135" spans="1:19" ht="15" thickBot="1" x14ac:dyDescent="0.25">
      <c r="A135" s="75" t="s">
        <v>159</v>
      </c>
      <c r="B135" s="112" t="s">
        <v>156</v>
      </c>
      <c r="C135" s="53"/>
      <c r="D135" s="53"/>
      <c r="E135" s="79">
        <f>IFERROR(VLOOKUP(B135,[1]NUM11!$H$3:$L$109,2,FALSE),0)</f>
        <v>2</v>
      </c>
      <c r="F135" s="79">
        <f>IFERROR(VLOOKUP(B135,[1]NUM11!$H$3:$L$109,3,FALSE),0)</f>
        <v>0</v>
      </c>
      <c r="G135" s="79">
        <f>IFERROR(VLOOKUP(B135,[1]NUM11!$H$3:$L$109,4,FALSE),0)</f>
        <v>3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12">
        <f t="shared" si="42"/>
        <v>5</v>
      </c>
    </row>
    <row r="136" spans="1:19" ht="15" thickBot="1" x14ac:dyDescent="0.25">
      <c r="A136" s="75" t="s">
        <v>159</v>
      </c>
      <c r="B136" s="112" t="s">
        <v>157</v>
      </c>
      <c r="C136" s="53"/>
      <c r="D136" s="53"/>
      <c r="E136" s="79">
        <f>IFERROR(VLOOKUP(B136,[1]NUM11!$H$3:$L$109,2,FALSE),0)</f>
        <v>2</v>
      </c>
      <c r="F136" s="79">
        <f>IFERROR(VLOOKUP(B136,[1]NUM11!$H$3:$L$109,3,FALSE),0)</f>
        <v>1</v>
      </c>
      <c r="G136" s="79">
        <f>IFERROR(VLOOKUP(B136,[1]NUM11!$H$3:$L$109,4,FALSE),0)</f>
        <v>0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12">
        <f t="shared" si="42"/>
        <v>3</v>
      </c>
    </row>
    <row r="137" spans="1:19" ht="15" thickBot="1" x14ac:dyDescent="0.25">
      <c r="A137" s="75" t="s">
        <v>159</v>
      </c>
      <c r="B137" s="112" t="s">
        <v>158</v>
      </c>
      <c r="C137" s="53"/>
      <c r="D137" s="53"/>
      <c r="E137" s="79">
        <f>IFERROR(VLOOKUP(B137,[1]NUM11!$H$3:$L$109,2,FALSE),0)</f>
        <v>1</v>
      </c>
      <c r="F137" s="79">
        <f>IFERROR(VLOOKUP(B137,[1]NUM11!$H$3:$L$109,3,FALSE),0)</f>
        <v>0</v>
      </c>
      <c r="G137" s="79">
        <f>IFERROR(VLOOKUP(B137,[1]NUM11!$H$3:$L$109,4,FALSE),0)</f>
        <v>0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12">
        <f t="shared" si="42"/>
        <v>1</v>
      </c>
    </row>
    <row r="138" spans="1:19" s="54" customFormat="1" ht="15" thickBot="1" x14ac:dyDescent="0.25">
      <c r="A138" s="308" t="s">
        <v>181</v>
      </c>
      <c r="B138" s="309"/>
      <c r="C138" s="181">
        <f>+D138/Metas!Q12</f>
        <v>0.19318676217236982</v>
      </c>
      <c r="D138" s="14">
        <f>+Q138/R138</f>
        <v>4.3428384136348738E-2</v>
      </c>
      <c r="E138" s="65">
        <f>SUM(E125:E137)</f>
        <v>101</v>
      </c>
      <c r="F138" s="65">
        <f t="shared" ref="F138:H138" si="43">SUM(F125:F137)</f>
        <v>71</v>
      </c>
      <c r="G138" s="65">
        <f t="shared" si="43"/>
        <v>93</v>
      </c>
      <c r="H138" s="65">
        <f t="shared" si="43"/>
        <v>0</v>
      </c>
      <c r="I138" s="65">
        <f t="shared" ref="I138:J138" si="44">SUM(I125:I137)</f>
        <v>0</v>
      </c>
      <c r="J138" s="65">
        <f t="shared" si="44"/>
        <v>0</v>
      </c>
      <c r="K138" s="65">
        <f t="shared" ref="K138:L138" si="45">SUM(K125:K137)</f>
        <v>0</v>
      </c>
      <c r="L138" s="65">
        <f t="shared" si="45"/>
        <v>0</v>
      </c>
      <c r="M138" s="65">
        <f t="shared" ref="M138:N138" si="46">SUM(M125:M137)</f>
        <v>0</v>
      </c>
      <c r="N138" s="65">
        <f t="shared" si="46"/>
        <v>0</v>
      </c>
      <c r="O138" s="65">
        <f t="shared" ref="O138:P138" si="47">SUM(O125:O137)</f>
        <v>0</v>
      </c>
      <c r="P138" s="65">
        <f t="shared" si="47"/>
        <v>0</v>
      </c>
      <c r="Q138" s="65">
        <f>SUM(Q125:Q137)</f>
        <v>265</v>
      </c>
      <c r="R138" s="376">
        <v>6102</v>
      </c>
      <c r="S138" s="377"/>
    </row>
    <row r="139" spans="1:19" ht="15" thickBot="1" x14ac:dyDescent="0.25">
      <c r="A139" s="75" t="s">
        <v>164</v>
      </c>
      <c r="B139" s="112" t="s">
        <v>160</v>
      </c>
      <c r="C139" s="53"/>
      <c r="D139" s="53"/>
      <c r="E139" s="79">
        <f>IFERROR(VLOOKUP(B139,[1]NUM11!$H$3:$L$109,2,FALSE),0)</f>
        <v>33</v>
      </c>
      <c r="F139" s="79">
        <f>IFERROR(VLOOKUP(B139,[1]NUM11!$H$3:$L$109,3,FALSE),0)</f>
        <v>67</v>
      </c>
      <c r="G139" s="79">
        <f>IFERROR(VLOOKUP(B139,[1]NUM11!$H$3:$L$109,4,FALSE),0)</f>
        <v>46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12">
        <f>SUM(E139:P139)</f>
        <v>146</v>
      </c>
    </row>
    <row r="140" spans="1:19" ht="15" thickBot="1" x14ac:dyDescent="0.25">
      <c r="A140" s="75" t="s">
        <v>164</v>
      </c>
      <c r="B140" s="112" t="s">
        <v>161</v>
      </c>
      <c r="C140" s="53"/>
      <c r="D140" s="53"/>
      <c r="E140" s="79">
        <f>IFERROR(VLOOKUP(B140,[1]NUM11!$H$3:$L$109,2,FALSE),0)</f>
        <v>0</v>
      </c>
      <c r="F140" s="79">
        <f>IFERROR(VLOOKUP(B140,[1]NUM11!$H$3:$L$109,3,FALSE),0)</f>
        <v>0</v>
      </c>
      <c r="G140" s="79">
        <f>IFERROR(VLOOKUP(B140,[1]NUM11!$H$3:$L$109,4,FALSE),0)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12">
        <f>SUM(E140:P140)</f>
        <v>0</v>
      </c>
    </row>
    <row r="141" spans="1:19" ht="15" thickBot="1" x14ac:dyDescent="0.25">
      <c r="A141" s="75" t="s">
        <v>164</v>
      </c>
      <c r="B141" s="112" t="s">
        <v>162</v>
      </c>
      <c r="C141" s="53"/>
      <c r="D141" s="53"/>
      <c r="E141" s="79">
        <f>IFERROR(VLOOKUP(B141,[1]NUM11!$H$3:$L$109,2,FALSE),0)</f>
        <v>0</v>
      </c>
      <c r="F141" s="79">
        <f>IFERROR(VLOOKUP(B141,[1]NUM11!$H$3:$L$109,3,FALSE),0)</f>
        <v>0</v>
      </c>
      <c r="G141" s="79">
        <f>IFERROR(VLOOKUP(B141,[1]NUM11!$H$3:$L$109,4,FALSE),0)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12">
        <f>SUM(E141:P141)</f>
        <v>0</v>
      </c>
    </row>
    <row r="142" spans="1:19" ht="15" thickBot="1" x14ac:dyDescent="0.25">
      <c r="A142" s="75" t="s">
        <v>164</v>
      </c>
      <c r="B142" s="112" t="s">
        <v>163</v>
      </c>
      <c r="C142" s="53"/>
      <c r="D142" s="53"/>
      <c r="E142" s="79">
        <f>IFERROR(VLOOKUP(B142,[1]NUM11!$H$3:$L$109,2,FALSE),0)</f>
        <v>0</v>
      </c>
      <c r="F142" s="79">
        <f>IFERROR(VLOOKUP(B142,[1]NUM11!$H$3:$L$109,3,FALSE),0)</f>
        <v>0</v>
      </c>
      <c r="G142" s="79">
        <f>IFERROR(VLOOKUP(B142,[1]NUM11!$H$3:$L$109,4,FALSE),0)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12">
        <f>SUM(E142:P142)</f>
        <v>0</v>
      </c>
    </row>
    <row r="143" spans="1:19" s="54" customFormat="1" ht="15" thickBot="1" x14ac:dyDescent="0.25">
      <c r="A143" s="308" t="s">
        <v>182</v>
      </c>
      <c r="B143" s="309"/>
      <c r="C143" s="181">
        <f>+D143/Metas!Q14</f>
        <v>0.23937891337385392</v>
      </c>
      <c r="D143" s="14">
        <f>+Q143/R143</f>
        <v>6.1113436584344913E-2</v>
      </c>
      <c r="E143" s="65">
        <f>SUM(E139:E142)</f>
        <v>33</v>
      </c>
      <c r="F143" s="65">
        <f t="shared" ref="F143:H143" si="48">SUM(F139:F142)</f>
        <v>67</v>
      </c>
      <c r="G143" s="65">
        <f t="shared" si="48"/>
        <v>46</v>
      </c>
      <c r="H143" s="65">
        <f t="shared" si="48"/>
        <v>0</v>
      </c>
      <c r="I143" s="65">
        <f t="shared" ref="I143:J143" si="49">SUM(I139:I142)</f>
        <v>0</v>
      </c>
      <c r="J143" s="65">
        <f t="shared" si="49"/>
        <v>0</v>
      </c>
      <c r="K143" s="65">
        <f t="shared" ref="K143:L143" si="50">SUM(K139:K142)</f>
        <v>0</v>
      </c>
      <c r="L143" s="65">
        <f t="shared" si="50"/>
        <v>0</v>
      </c>
      <c r="M143" s="65">
        <f t="shared" ref="M143:N143" si="51">SUM(M139:M142)</f>
        <v>0</v>
      </c>
      <c r="N143" s="65">
        <f t="shared" si="51"/>
        <v>0</v>
      </c>
      <c r="O143" s="65">
        <f t="shared" ref="O143:P143" si="52">SUM(O139:O142)</f>
        <v>0</v>
      </c>
      <c r="P143" s="65">
        <f t="shared" si="52"/>
        <v>0</v>
      </c>
      <c r="Q143" s="65">
        <f>SUM(Q139:Q142)</f>
        <v>146</v>
      </c>
      <c r="R143" s="376">
        <v>2389</v>
      </c>
      <c r="S143" s="377"/>
    </row>
    <row r="144" spans="1:19" ht="15" thickBot="1" x14ac:dyDescent="0.25">
      <c r="A144" s="75" t="s">
        <v>172</v>
      </c>
      <c r="B144" s="112" t="s">
        <v>165</v>
      </c>
      <c r="C144" s="53"/>
      <c r="D144" s="53"/>
      <c r="E144" s="79">
        <f>IFERROR(VLOOKUP(B144,[1]NUM11!$H$3:$L$109,2,FALSE),0)</f>
        <v>0</v>
      </c>
      <c r="F144" s="79">
        <f>IFERROR(VLOOKUP(B144,[1]NUM11!$H$3:$L$109,3,FALSE),0)</f>
        <v>1</v>
      </c>
      <c r="G144" s="79">
        <f>IFERROR(VLOOKUP(B144,[1]NUM11!$H$3:$L$109,4,FALSE),0)</f>
        <v>0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12">
        <f t="shared" ref="Q144:Q150" si="53">SUM(E144:P144)</f>
        <v>1</v>
      </c>
    </row>
    <row r="145" spans="1:19" ht="15" thickBot="1" x14ac:dyDescent="0.25">
      <c r="A145" s="75" t="s">
        <v>172</v>
      </c>
      <c r="B145" s="112" t="s">
        <v>166</v>
      </c>
      <c r="C145" s="53"/>
      <c r="D145" s="53"/>
      <c r="E145" s="79">
        <f>IFERROR(VLOOKUP(B145,[1]NUM11!$H$3:$L$109,2,FALSE),0)</f>
        <v>0</v>
      </c>
      <c r="F145" s="79">
        <f>IFERROR(VLOOKUP(B145,[1]NUM11!$H$3:$L$109,3,FALSE),0)</f>
        <v>0</v>
      </c>
      <c r="G145" s="79">
        <f>IFERROR(VLOOKUP(B145,[1]NUM11!$H$3:$L$109,4,FALSE),0)</f>
        <v>0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12">
        <f t="shared" si="53"/>
        <v>0</v>
      </c>
    </row>
    <row r="146" spans="1:19" ht="15" thickBot="1" x14ac:dyDescent="0.25">
      <c r="A146" s="75" t="s">
        <v>172</v>
      </c>
      <c r="B146" s="112" t="s">
        <v>167</v>
      </c>
      <c r="C146" s="53"/>
      <c r="D146" s="53"/>
      <c r="E146" s="79">
        <f>IFERROR(VLOOKUP(B146,[1]NUM11!$H$3:$L$109,2,FALSE),0)</f>
        <v>0</v>
      </c>
      <c r="F146" s="79">
        <f>IFERROR(VLOOKUP(B146,[1]NUM11!$H$3:$L$109,3,FALSE),0)</f>
        <v>0</v>
      </c>
      <c r="G146" s="79">
        <f>IFERROR(VLOOKUP(B146,[1]NUM11!$H$3:$L$109,4,FALSE),0)</f>
        <v>0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12">
        <f t="shared" si="53"/>
        <v>0</v>
      </c>
    </row>
    <row r="147" spans="1:19" ht="15" thickBot="1" x14ac:dyDescent="0.25">
      <c r="A147" s="75" t="s">
        <v>172</v>
      </c>
      <c r="B147" s="112" t="s">
        <v>168</v>
      </c>
      <c r="C147" s="53"/>
      <c r="D147" s="53"/>
      <c r="E147" s="79">
        <f>IFERROR(VLOOKUP(B147,[1]NUM11!$H$3:$L$109,2,FALSE),0)</f>
        <v>0</v>
      </c>
      <c r="F147" s="79">
        <f>IFERROR(VLOOKUP(B147,[1]NUM11!$H$3:$L$109,3,FALSE),0)</f>
        <v>0</v>
      </c>
      <c r="G147" s="79">
        <f>IFERROR(VLOOKUP(B147,[1]NUM11!$H$3:$L$109,4,FALSE),0)</f>
        <v>0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12">
        <f t="shared" si="53"/>
        <v>0</v>
      </c>
    </row>
    <row r="148" spans="1:19" ht="15" thickBot="1" x14ac:dyDescent="0.25">
      <c r="A148" s="75" t="s">
        <v>172</v>
      </c>
      <c r="B148" s="112" t="s">
        <v>169</v>
      </c>
      <c r="C148" s="53"/>
      <c r="D148" s="53"/>
      <c r="E148" s="79">
        <f>IFERROR(VLOOKUP(B148,[1]NUM11!$H$3:$L$109,2,FALSE),0)</f>
        <v>0</v>
      </c>
      <c r="F148" s="79">
        <f>IFERROR(VLOOKUP(B148,[1]NUM11!$H$3:$L$109,3,FALSE),0)</f>
        <v>3</v>
      </c>
      <c r="G148" s="79">
        <f>IFERROR(VLOOKUP(B148,[1]NUM11!$H$3:$L$109,4,FALSE),0)</f>
        <v>0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12">
        <f t="shared" si="53"/>
        <v>3</v>
      </c>
    </row>
    <row r="149" spans="1:19" ht="15" thickBot="1" x14ac:dyDescent="0.25">
      <c r="A149" s="75" t="s">
        <v>172</v>
      </c>
      <c r="B149" s="112" t="s">
        <v>170</v>
      </c>
      <c r="C149" s="53"/>
      <c r="D149" s="53"/>
      <c r="E149" s="79">
        <f>IFERROR(VLOOKUP(B149,[1]NUM11!$H$3:$L$109,2,FALSE),0)</f>
        <v>0</v>
      </c>
      <c r="F149" s="79">
        <f>IFERROR(VLOOKUP(B149,[1]NUM11!$H$3:$L$109,3,FALSE),0)</f>
        <v>0</v>
      </c>
      <c r="G149" s="79">
        <f>IFERROR(VLOOKUP(B149,[1]NUM11!$H$3:$L$109,4,FALSE),0)</f>
        <v>0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12">
        <f t="shared" si="53"/>
        <v>0</v>
      </c>
    </row>
    <row r="150" spans="1:19" ht="15" thickBot="1" x14ac:dyDescent="0.25">
      <c r="A150" s="75" t="s">
        <v>172</v>
      </c>
      <c r="B150" s="112" t="s">
        <v>171</v>
      </c>
      <c r="C150" s="53"/>
      <c r="D150" s="53"/>
      <c r="E150" s="79">
        <f>IFERROR(VLOOKUP(B150,[1]NUM11!$H$3:$L$109,2,FALSE),0)</f>
        <v>0</v>
      </c>
      <c r="F150" s="79">
        <f>IFERROR(VLOOKUP(B150,[1]NUM11!$H$3:$L$109,3,FALSE),0)</f>
        <v>0</v>
      </c>
      <c r="G150" s="79">
        <f>IFERROR(VLOOKUP(B150,[1]NUM11!$H$3:$L$109,4,FALSE),0)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12">
        <f t="shared" si="53"/>
        <v>0</v>
      </c>
    </row>
    <row r="151" spans="1:19" s="54" customFormat="1" ht="15" thickBot="1" x14ac:dyDescent="0.25">
      <c r="A151" s="308" t="s">
        <v>183</v>
      </c>
      <c r="B151" s="309"/>
      <c r="C151" s="181">
        <f>+D151/Metas!Q15</f>
        <v>1.4653893356291098E-2</v>
      </c>
      <c r="D151" s="14">
        <f>+Q151/R151</f>
        <v>5.6417489421720732E-3</v>
      </c>
      <c r="E151" s="65">
        <f>SUM(E144:E150)</f>
        <v>0</v>
      </c>
      <c r="F151" s="65">
        <f t="shared" ref="F151:H151" si="54">SUM(F144:F150)</f>
        <v>4</v>
      </c>
      <c r="G151" s="65">
        <f t="shared" si="54"/>
        <v>0</v>
      </c>
      <c r="H151" s="65">
        <f t="shared" si="54"/>
        <v>0</v>
      </c>
      <c r="I151" s="65">
        <f t="shared" ref="I151:J151" si="55">SUM(I144:I150)</f>
        <v>0</v>
      </c>
      <c r="J151" s="65">
        <f t="shared" si="55"/>
        <v>0</v>
      </c>
      <c r="K151" s="65">
        <f t="shared" ref="K151:L151" si="56">SUM(K144:K150)</f>
        <v>0</v>
      </c>
      <c r="L151" s="65">
        <f t="shared" si="56"/>
        <v>0</v>
      </c>
      <c r="M151" s="65">
        <f t="shared" ref="M151:N151" si="57">SUM(M144:M150)</f>
        <v>0</v>
      </c>
      <c r="N151" s="65">
        <f t="shared" si="57"/>
        <v>0</v>
      </c>
      <c r="O151" s="65">
        <f t="shared" ref="O151:P151" si="58">SUM(O144:O150)</f>
        <v>0</v>
      </c>
      <c r="P151" s="65">
        <f t="shared" si="58"/>
        <v>0</v>
      </c>
      <c r="Q151" s="65">
        <f>SUM(Q144:Q150)</f>
        <v>4</v>
      </c>
      <c r="R151" s="376">
        <v>709</v>
      </c>
      <c r="S151" s="377"/>
    </row>
    <row r="152" spans="1:19" ht="15" x14ac:dyDescent="0.25">
      <c r="B152" s="80" t="s">
        <v>188</v>
      </c>
      <c r="C152" s="192"/>
      <c r="D152" s="70"/>
      <c r="E152" s="64">
        <f t="shared" ref="E152:S152" si="59">+E26+E38+E49+E64+E75+E81+E92+E111+E124+E138+E143+E151</f>
        <v>1553</v>
      </c>
      <c r="F152" s="64">
        <f t="shared" si="59"/>
        <v>1435</v>
      </c>
      <c r="G152" s="58">
        <f t="shared" si="59"/>
        <v>2481</v>
      </c>
      <c r="H152" s="58">
        <f t="shared" si="59"/>
        <v>0</v>
      </c>
      <c r="I152" s="58">
        <f t="shared" ref="I152:J152" si="60">+I26+I38+I49+I64+I75+I81+I92+I111+I124+I138+I143+I151</f>
        <v>0</v>
      </c>
      <c r="J152" s="58">
        <f t="shared" si="60"/>
        <v>0</v>
      </c>
      <c r="K152" s="58">
        <f t="shared" ref="K152:L152" si="61">+K26+K38+K49+K64+K75+K81+K92+K111+K124+K138+K143+K151</f>
        <v>0</v>
      </c>
      <c r="L152" s="58">
        <f t="shared" si="61"/>
        <v>0</v>
      </c>
      <c r="M152" s="58">
        <f t="shared" ref="M152:N152" si="62">+M26+M38+M49+M64+M75+M81+M92+M111+M124+M138+M143+M151</f>
        <v>0</v>
      </c>
      <c r="N152" s="58">
        <f t="shared" si="62"/>
        <v>0</v>
      </c>
      <c r="O152" s="58">
        <f t="shared" ref="O152:P152" si="63">+O26+O38+O49+O64+O75+O81+O92+O111+O124+O138+O143+O151</f>
        <v>0</v>
      </c>
      <c r="P152" s="58">
        <f t="shared" si="63"/>
        <v>0</v>
      </c>
      <c r="Q152" s="62">
        <f t="shared" si="59"/>
        <v>5469</v>
      </c>
      <c r="R152" s="375">
        <f>+R26+R38+R49+R64+R75+R81+R92+R111+R124+R138+R143+R151</f>
        <v>111437</v>
      </c>
      <c r="S152" s="375">
        <f t="shared" si="59"/>
        <v>0</v>
      </c>
    </row>
    <row r="153" spans="1:19" x14ac:dyDescent="0.2">
      <c r="C153" s="189"/>
      <c r="D153" s="71"/>
    </row>
    <row r="155" spans="1:19" x14ac:dyDescent="0.2">
      <c r="Q155" s="58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9:B49"/>
    <mergeCell ref="R49:S49"/>
    <mergeCell ref="A26:B26"/>
    <mergeCell ref="R26:S26"/>
    <mergeCell ref="A38:B38"/>
    <mergeCell ref="R38:S38"/>
    <mergeCell ref="A64:B64"/>
    <mergeCell ref="R64:S64"/>
    <mergeCell ref="A75:B75"/>
    <mergeCell ref="R75:S75"/>
    <mergeCell ref="A81:B81"/>
    <mergeCell ref="R81:S81"/>
    <mergeCell ref="A92:B92"/>
    <mergeCell ref="R92:S92"/>
    <mergeCell ref="A111:B111"/>
    <mergeCell ref="R111:S111"/>
    <mergeCell ref="A124:B124"/>
    <mergeCell ref="R124:S124"/>
    <mergeCell ref="R152:S152"/>
    <mergeCell ref="A138:B138"/>
    <mergeCell ref="R138:S138"/>
    <mergeCell ref="A143:B143"/>
    <mergeCell ref="R143:S143"/>
    <mergeCell ref="A151:B151"/>
    <mergeCell ref="R151:S15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42578125" style="54" customWidth="1"/>
    <col min="4" max="4" width="14.28515625" style="140" bestFit="1" customWidth="1"/>
    <col min="5" max="5" width="13.28515625" style="62" bestFit="1" customWidth="1"/>
    <col min="6" max="6" width="11.85546875" style="62" bestFit="1" customWidth="1"/>
    <col min="7" max="10" width="11.140625" style="62" bestFit="1" customWidth="1"/>
    <col min="11" max="11" width="9.7109375" style="62" customWidth="1"/>
    <col min="12" max="12" width="10.7109375" style="62" customWidth="1"/>
    <col min="13" max="15" width="9.7109375" style="62" customWidth="1"/>
    <col min="16" max="19" width="9.7109375" style="62" bestFit="1" customWidth="1"/>
    <col min="20" max="22" width="8.85546875" style="62" customWidth="1"/>
    <col min="23" max="23" width="11.140625" style="62" bestFit="1" customWidth="1"/>
    <col min="24" max="24" width="7.5703125" style="62" customWidth="1"/>
    <col min="25" max="25" width="9.42578125" style="62" customWidth="1"/>
    <col min="26" max="30" width="7.5703125" style="62" customWidth="1"/>
    <col min="31" max="31" width="9.140625" style="62" customWidth="1"/>
    <col min="32" max="32" width="8.7109375" style="62" bestFit="1" customWidth="1"/>
    <col min="33" max="35" width="8.42578125" style="62" customWidth="1"/>
    <col min="36" max="36" width="9.7109375" style="62" customWidth="1"/>
    <col min="37" max="37" width="24.140625" style="62" bestFit="1" customWidth="1"/>
    <col min="38" max="16384" width="11.42578125" style="52"/>
  </cols>
  <sheetData>
    <row r="1" spans="1:37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98" t="s">
        <v>225</v>
      </c>
      <c r="F1" s="399"/>
      <c r="G1" s="399"/>
      <c r="H1" s="399"/>
      <c r="I1" s="399"/>
      <c r="J1" s="399"/>
      <c r="K1" s="399"/>
      <c r="L1" s="399"/>
      <c r="M1" s="399"/>
      <c r="N1" s="399"/>
      <c r="O1" s="399"/>
      <c r="P1" s="399"/>
      <c r="Q1" s="399"/>
      <c r="R1" s="399"/>
      <c r="S1" s="399"/>
      <c r="T1" s="399"/>
      <c r="U1" s="399"/>
      <c r="V1" s="399"/>
      <c r="W1" s="399"/>
      <c r="X1" s="399"/>
      <c r="Y1" s="399"/>
      <c r="Z1" s="399"/>
      <c r="AA1" s="399"/>
      <c r="AB1" s="399"/>
      <c r="AC1" s="399"/>
      <c r="AD1" s="399"/>
      <c r="AE1" s="399"/>
      <c r="AF1" s="399"/>
      <c r="AG1" s="399"/>
      <c r="AH1" s="399"/>
      <c r="AI1" s="399"/>
      <c r="AJ1" s="399"/>
      <c r="AK1" s="399"/>
    </row>
    <row r="2" spans="1:37" s="226" customFormat="1" ht="15" customHeight="1" thickTop="1" x14ac:dyDescent="0.2">
      <c r="A2" s="311"/>
      <c r="B2" s="313"/>
      <c r="C2" s="286"/>
      <c r="D2" s="329"/>
      <c r="E2" s="390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2"/>
      <c r="AK2" s="401" t="s">
        <v>3</v>
      </c>
    </row>
    <row r="3" spans="1:37" s="226" customFormat="1" ht="15" customHeight="1" x14ac:dyDescent="0.2">
      <c r="A3" s="311"/>
      <c r="B3" s="313"/>
      <c r="C3" s="286"/>
      <c r="D3" s="329"/>
      <c r="E3" s="393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  <c r="AF3" s="319"/>
      <c r="AG3" s="319"/>
      <c r="AH3" s="319"/>
      <c r="AI3" s="319"/>
      <c r="AJ3" s="394"/>
      <c r="AK3" s="402"/>
    </row>
    <row r="4" spans="1:37" s="226" customFormat="1" ht="15" customHeight="1" x14ac:dyDescent="0.2">
      <c r="A4" s="311"/>
      <c r="B4" s="313"/>
      <c r="C4" s="286"/>
      <c r="D4" s="329"/>
      <c r="E4" s="393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94"/>
      <c r="AK4" s="402"/>
    </row>
    <row r="5" spans="1:37" s="226" customFormat="1" ht="15" customHeight="1" x14ac:dyDescent="0.2">
      <c r="A5" s="311"/>
      <c r="B5" s="313"/>
      <c r="C5" s="286"/>
      <c r="D5" s="329"/>
      <c r="E5" s="393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  <c r="AF5" s="319"/>
      <c r="AG5" s="319"/>
      <c r="AH5" s="319"/>
      <c r="AI5" s="319"/>
      <c r="AJ5" s="394"/>
      <c r="AK5" s="402"/>
    </row>
    <row r="6" spans="1:37" s="226" customFormat="1" ht="15" customHeight="1" x14ac:dyDescent="0.2">
      <c r="A6" s="311"/>
      <c r="B6" s="313"/>
      <c r="C6" s="286"/>
      <c r="D6" s="329"/>
      <c r="E6" s="393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  <c r="AF6" s="319"/>
      <c r="AG6" s="319"/>
      <c r="AH6" s="319"/>
      <c r="AI6" s="319"/>
      <c r="AJ6" s="394"/>
      <c r="AK6" s="402"/>
    </row>
    <row r="7" spans="1:37" s="226" customFormat="1" ht="15" customHeight="1" x14ac:dyDescent="0.2">
      <c r="A7" s="311"/>
      <c r="B7" s="313"/>
      <c r="C7" s="286"/>
      <c r="D7" s="329"/>
      <c r="E7" s="393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19"/>
      <c r="AD7" s="319"/>
      <c r="AE7" s="319"/>
      <c r="AF7" s="319"/>
      <c r="AG7" s="319"/>
      <c r="AH7" s="319"/>
      <c r="AI7" s="319"/>
      <c r="AJ7" s="394"/>
      <c r="AK7" s="402"/>
    </row>
    <row r="8" spans="1:37" s="226" customFormat="1" ht="15" customHeight="1" x14ac:dyDescent="0.2">
      <c r="A8" s="311"/>
      <c r="B8" s="313"/>
      <c r="C8" s="286"/>
      <c r="D8" s="329"/>
      <c r="E8" s="393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19"/>
      <c r="AE8" s="319"/>
      <c r="AF8" s="319"/>
      <c r="AG8" s="319"/>
      <c r="AH8" s="319"/>
      <c r="AI8" s="319"/>
      <c r="AJ8" s="394"/>
      <c r="AK8" s="402"/>
    </row>
    <row r="9" spans="1:37" s="226" customFormat="1" ht="15.75" customHeight="1" thickBot="1" x14ac:dyDescent="0.25">
      <c r="A9" s="311"/>
      <c r="B9" s="313"/>
      <c r="C9" s="286"/>
      <c r="D9" s="329"/>
      <c r="E9" s="395"/>
      <c r="F9" s="396"/>
      <c r="G9" s="396"/>
      <c r="H9" s="396"/>
      <c r="I9" s="396"/>
      <c r="J9" s="396"/>
      <c r="K9" s="396"/>
      <c r="L9" s="396"/>
      <c r="M9" s="396"/>
      <c r="N9" s="396"/>
      <c r="O9" s="396"/>
      <c r="P9" s="396"/>
      <c r="Q9" s="396"/>
      <c r="R9" s="396"/>
      <c r="S9" s="396"/>
      <c r="T9" s="396"/>
      <c r="U9" s="396"/>
      <c r="V9" s="396"/>
      <c r="W9" s="396"/>
      <c r="X9" s="396"/>
      <c r="Y9" s="396"/>
      <c r="Z9" s="396"/>
      <c r="AA9" s="396"/>
      <c r="AB9" s="396"/>
      <c r="AC9" s="396"/>
      <c r="AD9" s="396"/>
      <c r="AE9" s="396"/>
      <c r="AF9" s="396"/>
      <c r="AG9" s="396"/>
      <c r="AH9" s="396"/>
      <c r="AI9" s="396"/>
      <c r="AJ9" s="397"/>
      <c r="AK9" s="403"/>
    </row>
    <row r="10" spans="1:37" s="226" customFormat="1" ht="64.5" customHeight="1" thickTop="1" thickBot="1" x14ac:dyDescent="0.25">
      <c r="A10" s="312"/>
      <c r="B10" s="287"/>
      <c r="C10" s="286"/>
      <c r="D10" s="330"/>
      <c r="E10" s="387" t="s">
        <v>226</v>
      </c>
      <c r="F10" s="388"/>
      <c r="G10" s="388"/>
      <c r="H10" s="388"/>
      <c r="I10" s="388"/>
      <c r="J10" s="389"/>
      <c r="K10" s="387" t="s">
        <v>227</v>
      </c>
      <c r="L10" s="388"/>
      <c r="M10" s="388"/>
      <c r="N10" s="388"/>
      <c r="O10" s="388"/>
      <c r="P10" s="388"/>
      <c r="Q10" s="388"/>
      <c r="R10" s="388"/>
      <c r="S10" s="388"/>
      <c r="T10" s="388"/>
      <c r="U10" s="388"/>
      <c r="V10" s="388"/>
      <c r="W10" s="388"/>
      <c r="X10" s="387" t="s">
        <v>228</v>
      </c>
      <c r="Y10" s="388"/>
      <c r="Z10" s="388"/>
      <c r="AA10" s="388"/>
      <c r="AB10" s="388"/>
      <c r="AC10" s="388"/>
      <c r="AD10" s="388"/>
      <c r="AE10" s="388"/>
      <c r="AF10" s="388"/>
      <c r="AG10" s="388"/>
      <c r="AH10" s="388"/>
      <c r="AI10" s="388"/>
      <c r="AJ10" s="389"/>
      <c r="AK10" s="404" t="s">
        <v>242</v>
      </c>
    </row>
    <row r="11" spans="1:37" s="226" customFormat="1" ht="29.25" customHeight="1" thickBot="1" x14ac:dyDescent="0.25">
      <c r="A11" s="227"/>
      <c r="B11" s="227"/>
      <c r="C11" s="287"/>
      <c r="D11" s="228" t="s">
        <v>187</v>
      </c>
      <c r="E11" s="229" t="s">
        <v>396</v>
      </c>
      <c r="F11" s="230" t="s">
        <v>331</v>
      </c>
      <c r="G11" s="229" t="s">
        <v>17</v>
      </c>
      <c r="H11" s="230" t="s">
        <v>332</v>
      </c>
      <c r="I11" s="230" t="s">
        <v>20</v>
      </c>
      <c r="J11" s="229" t="s">
        <v>19</v>
      </c>
      <c r="K11" s="229" t="s">
        <v>4</v>
      </c>
      <c r="L11" s="229" t="s">
        <v>5</v>
      </c>
      <c r="M11" s="229" t="s">
        <v>6</v>
      </c>
      <c r="N11" s="229" t="s">
        <v>7</v>
      </c>
      <c r="O11" s="229" t="s">
        <v>8</v>
      </c>
      <c r="P11" s="229" t="s">
        <v>9</v>
      </c>
      <c r="Q11" s="229" t="s">
        <v>10</v>
      </c>
      <c r="R11" s="229" t="s">
        <v>11</v>
      </c>
      <c r="S11" s="229" t="s">
        <v>12</v>
      </c>
      <c r="T11" s="229" t="s">
        <v>13</v>
      </c>
      <c r="U11" s="229" t="s">
        <v>14</v>
      </c>
      <c r="V11" s="229" t="s">
        <v>15</v>
      </c>
      <c r="W11" s="229" t="s">
        <v>16</v>
      </c>
      <c r="X11" s="229" t="s">
        <v>4</v>
      </c>
      <c r="Y11" s="229" t="s">
        <v>5</v>
      </c>
      <c r="Z11" s="229" t="s">
        <v>6</v>
      </c>
      <c r="AA11" s="229" t="s">
        <v>7</v>
      </c>
      <c r="AB11" s="229" t="s">
        <v>8</v>
      </c>
      <c r="AC11" s="229" t="s">
        <v>9</v>
      </c>
      <c r="AD11" s="229" t="s">
        <v>10</v>
      </c>
      <c r="AE11" s="229" t="s">
        <v>11</v>
      </c>
      <c r="AF11" s="229" t="s">
        <v>12</v>
      </c>
      <c r="AG11" s="229" t="s">
        <v>13</v>
      </c>
      <c r="AH11" s="229" t="s">
        <v>14</v>
      </c>
      <c r="AI11" s="229" t="s">
        <v>15</v>
      </c>
      <c r="AJ11" s="230" t="s">
        <v>16</v>
      </c>
      <c r="AK11" s="405"/>
    </row>
    <row r="12" spans="1:37" ht="15" thickBot="1" x14ac:dyDescent="0.25">
      <c r="A12" s="75" t="s">
        <v>51</v>
      </c>
      <c r="B12" s="112" t="s">
        <v>38</v>
      </c>
      <c r="C12" s="53"/>
      <c r="D12" s="136"/>
      <c r="E12" s="12">
        <f>IFERROR(VLOOKUP(B12,[2]NUM12!$H$3:$K$156,3,FALSE),0)</f>
        <v>1474</v>
      </c>
      <c r="F12" s="42">
        <f t="shared" ref="F12:F24" si="0">+E12+(K12+L12+M12+N12)-(X12+Y12+Z12+AA12)</f>
        <v>1583</v>
      </c>
      <c r="G12" s="12"/>
      <c r="H12" s="51">
        <f>+G12+(Q12)-(AD12)</f>
        <v>0</v>
      </c>
      <c r="I12" s="51">
        <f>+G12+(Q12+R12+S12+T12)-(AD12+AE12+AF12+AG12)</f>
        <v>0</v>
      </c>
      <c r="J12" s="12"/>
      <c r="K12" s="77">
        <f>IFERROR(VLOOKUP(B12,'[1]ACT NUM12'!$H$3:$L$127,2,FALSE),0)</f>
        <v>25</v>
      </c>
      <c r="L12" s="77">
        <f>IFERROR(VLOOKUP(B12,'[1]ACT NUM12'!$H$3:$L$127,3,FALSE),0)</f>
        <v>52</v>
      </c>
      <c r="M12" s="77">
        <f>IFERROR(VLOOKUP(B12,'[1]ACT NUM12'!$H$3:$L$127,4,FALSE),0)</f>
        <v>38</v>
      </c>
      <c r="N12" s="77"/>
      <c r="O12" s="77"/>
      <c r="P12" s="77"/>
      <c r="Q12" s="77"/>
      <c r="R12" s="77"/>
      <c r="S12" s="77"/>
      <c r="T12" s="77"/>
      <c r="U12" s="77"/>
      <c r="V12" s="77"/>
      <c r="W12" s="12">
        <f>SUM(K12:V12)</f>
        <v>115</v>
      </c>
      <c r="X12" s="77">
        <f>IFERROR(VLOOKUP(B12,'[1]ACT NUM12'!$AA$3:$AE$98,2,FALSE),0)</f>
        <v>3</v>
      </c>
      <c r="Y12" s="77">
        <f>IFERROR(VLOOKUP(B12,'[1]ACT NUM12'!$AA$3:$AE$98,3,FALSE),0)</f>
        <v>0</v>
      </c>
      <c r="Z12" s="77">
        <f>IFERROR(VLOOKUP(B12,'[1]ACT NUM12'!$AA$3:$AE$98,4,FALSE),0)</f>
        <v>3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12">
        <f>SUM(X12:AI12)</f>
        <v>6</v>
      </c>
    </row>
    <row r="13" spans="1:37" ht="15" thickBot="1" x14ac:dyDescent="0.25">
      <c r="A13" s="75" t="s">
        <v>51</v>
      </c>
      <c r="B13" s="112" t="s">
        <v>39</v>
      </c>
      <c r="C13" s="53"/>
      <c r="D13" s="136"/>
      <c r="E13" s="12">
        <f>IFERROR(VLOOKUP(B13,[2]NUM12!$H$3:$K$156,3,FALSE),0)</f>
        <v>972</v>
      </c>
      <c r="F13" s="42">
        <f t="shared" si="0"/>
        <v>1042</v>
      </c>
      <c r="G13" s="12"/>
      <c r="H13" s="51">
        <f t="shared" ref="H13:H24" si="1">+G13+(Q13)-(AD13)</f>
        <v>0</v>
      </c>
      <c r="I13" s="51">
        <f t="shared" ref="I13:I78" si="2">+G13+(Q13+R13+S13+T13)-(AD13+AE13+AF13+AG13)</f>
        <v>0</v>
      </c>
      <c r="J13" s="12"/>
      <c r="K13" s="77">
        <f>IFERROR(VLOOKUP(B13,'[1]ACT NUM12'!$H$3:$L$127,2,FALSE),0)</f>
        <v>48</v>
      </c>
      <c r="L13" s="77">
        <f>IFERROR(VLOOKUP(B13,'[1]ACT NUM12'!$H$3:$L$127,3,FALSE),0)</f>
        <v>30</v>
      </c>
      <c r="M13" s="77">
        <f>IFERROR(VLOOKUP(B13,'[1]ACT NUM12'!$H$3:$L$127,4,FALSE),0)</f>
        <v>1</v>
      </c>
      <c r="N13" s="77"/>
      <c r="O13" s="77"/>
      <c r="P13" s="77"/>
      <c r="Q13" s="77"/>
      <c r="R13" s="77"/>
      <c r="S13" s="77"/>
      <c r="T13" s="77"/>
      <c r="U13" s="77"/>
      <c r="V13" s="77"/>
      <c r="W13" s="12">
        <f t="shared" ref="W13:W78" si="3">SUM(K13:V13)</f>
        <v>79</v>
      </c>
      <c r="X13" s="77">
        <f>IFERROR(VLOOKUP(B13,'[1]ACT NUM12'!$AA$3:$AE$98,2,FALSE),0)</f>
        <v>5</v>
      </c>
      <c r="Y13" s="77">
        <f>IFERROR(VLOOKUP(B13,'[1]ACT NUM12'!$AA$3:$AE$98,3,FALSE),0)</f>
        <v>4</v>
      </c>
      <c r="Z13" s="77">
        <f>IFERROR(VLOOKUP(B13,'[1]ACT NUM12'!$AA$3:$AE$98,4,FALSE),0)</f>
        <v>0</v>
      </c>
      <c r="AA13" s="77"/>
      <c r="AB13" s="77"/>
      <c r="AC13" s="77"/>
      <c r="AD13" s="77"/>
      <c r="AE13" s="77"/>
      <c r="AF13" s="77"/>
      <c r="AG13" s="77"/>
      <c r="AH13" s="77"/>
      <c r="AI13" s="77"/>
      <c r="AJ13" s="12">
        <f t="shared" ref="AJ13:AJ78" si="4">SUM(X13:AI13)</f>
        <v>9</v>
      </c>
    </row>
    <row r="14" spans="1:37" ht="15" thickBot="1" x14ac:dyDescent="0.25">
      <c r="A14" s="75" t="s">
        <v>51</v>
      </c>
      <c r="B14" s="112" t="s">
        <v>40</v>
      </c>
      <c r="C14" s="53"/>
      <c r="D14" s="136"/>
      <c r="E14" s="12">
        <f>IFERROR(VLOOKUP(B14,[2]NUM12!$H$3:$K$156,3,FALSE),0)</f>
        <v>1041</v>
      </c>
      <c r="F14" s="42">
        <f t="shared" si="0"/>
        <v>1195</v>
      </c>
      <c r="G14" s="12"/>
      <c r="H14" s="51">
        <f t="shared" si="1"/>
        <v>0</v>
      </c>
      <c r="I14" s="51">
        <f t="shared" si="2"/>
        <v>0</v>
      </c>
      <c r="J14" s="12"/>
      <c r="K14" s="77">
        <f>IFERROR(VLOOKUP(B14,'[1]ACT NUM12'!$H$3:$L$127,2,FALSE),0)</f>
        <v>87</v>
      </c>
      <c r="L14" s="77">
        <f>IFERROR(VLOOKUP(B14,'[1]ACT NUM12'!$H$3:$L$127,3,FALSE),0)</f>
        <v>46</v>
      </c>
      <c r="M14" s="77">
        <f>IFERROR(VLOOKUP(B14,'[1]ACT NUM12'!$H$3:$L$127,4,FALSE),0)</f>
        <v>39</v>
      </c>
      <c r="N14" s="77"/>
      <c r="O14" s="77"/>
      <c r="P14" s="77"/>
      <c r="Q14" s="77"/>
      <c r="R14" s="77"/>
      <c r="S14" s="77"/>
      <c r="T14" s="77"/>
      <c r="U14" s="77"/>
      <c r="V14" s="77"/>
      <c r="W14" s="12">
        <f t="shared" si="3"/>
        <v>172</v>
      </c>
      <c r="X14" s="77">
        <f>IFERROR(VLOOKUP(B14,'[1]ACT NUM12'!$AA$3:$AE$98,2,FALSE),0)</f>
        <v>14</v>
      </c>
      <c r="Y14" s="77">
        <f>IFERROR(VLOOKUP(B14,'[1]ACT NUM12'!$AA$3:$AE$98,3,FALSE),0)</f>
        <v>3</v>
      </c>
      <c r="Z14" s="77">
        <f>IFERROR(VLOOKUP(B14,'[1]ACT NUM12'!$AA$3:$AE$98,4,FALSE),0)</f>
        <v>1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12">
        <f t="shared" si="4"/>
        <v>18</v>
      </c>
    </row>
    <row r="15" spans="1:37" ht="15" thickBot="1" x14ac:dyDescent="0.25">
      <c r="A15" s="75" t="s">
        <v>51</v>
      </c>
      <c r="B15" s="112" t="s">
        <v>41</v>
      </c>
      <c r="C15" s="53"/>
      <c r="D15" s="136"/>
      <c r="E15" s="12">
        <f>IFERROR(VLOOKUP(B15,[2]NUM12!$H$3:$K$156,3,FALSE),0)</f>
        <v>1349</v>
      </c>
      <c r="F15" s="42">
        <f t="shared" si="0"/>
        <v>1415</v>
      </c>
      <c r="G15" s="12"/>
      <c r="H15" s="51">
        <f t="shared" si="1"/>
        <v>0</v>
      </c>
      <c r="I15" s="51">
        <f t="shared" si="2"/>
        <v>0</v>
      </c>
      <c r="J15" s="12"/>
      <c r="K15" s="77">
        <f>IFERROR(VLOOKUP(B15,'[1]ACT NUM12'!$H$3:$L$127,2,FALSE),0)</f>
        <v>35</v>
      </c>
      <c r="L15" s="77">
        <f>IFERROR(VLOOKUP(B15,'[1]ACT NUM12'!$H$3:$L$127,3,FALSE),0)</f>
        <v>14</v>
      </c>
      <c r="M15" s="77">
        <f>IFERROR(VLOOKUP(B15,'[1]ACT NUM12'!$H$3:$L$127,4,FALSE),0)</f>
        <v>35</v>
      </c>
      <c r="N15" s="77"/>
      <c r="O15" s="77"/>
      <c r="P15" s="77"/>
      <c r="Q15" s="77"/>
      <c r="R15" s="77"/>
      <c r="S15" s="77"/>
      <c r="T15" s="77"/>
      <c r="U15" s="77"/>
      <c r="V15" s="77"/>
      <c r="W15" s="12">
        <f t="shared" si="3"/>
        <v>84</v>
      </c>
      <c r="X15" s="77">
        <f>IFERROR(VLOOKUP(B15,'[1]ACT NUM12'!$AA$3:$AE$98,2,FALSE),0)</f>
        <v>8</v>
      </c>
      <c r="Y15" s="77">
        <f>IFERROR(VLOOKUP(B15,'[1]ACT NUM12'!$AA$3:$AE$98,3,FALSE),0)</f>
        <v>2</v>
      </c>
      <c r="Z15" s="77">
        <f>IFERROR(VLOOKUP(B15,'[1]ACT NUM12'!$AA$3:$AE$98,4,FALSE),0)</f>
        <v>8</v>
      </c>
      <c r="AA15" s="77"/>
      <c r="AB15" s="77"/>
      <c r="AC15" s="77"/>
      <c r="AD15" s="77"/>
      <c r="AE15" s="77"/>
      <c r="AF15" s="77"/>
      <c r="AG15" s="77"/>
      <c r="AH15" s="77"/>
      <c r="AI15" s="77"/>
      <c r="AJ15" s="12">
        <f t="shared" si="4"/>
        <v>18</v>
      </c>
    </row>
    <row r="16" spans="1:37" ht="15" thickBot="1" x14ac:dyDescent="0.25">
      <c r="A16" s="75" t="s">
        <v>51</v>
      </c>
      <c r="B16" s="112" t="s">
        <v>42</v>
      </c>
      <c r="C16" s="55"/>
      <c r="D16" s="136"/>
      <c r="E16" s="12">
        <f>IFERROR(VLOOKUP(B16,[2]NUM12!$H$3:$K$156,3,FALSE),0)</f>
        <v>799</v>
      </c>
      <c r="F16" s="42">
        <f t="shared" si="0"/>
        <v>882</v>
      </c>
      <c r="G16" s="12"/>
      <c r="H16" s="51">
        <f t="shared" si="1"/>
        <v>0</v>
      </c>
      <c r="I16" s="51">
        <f t="shared" si="2"/>
        <v>0</v>
      </c>
      <c r="J16" s="12"/>
      <c r="K16" s="77">
        <f>IFERROR(VLOOKUP(B16,'[1]ACT NUM12'!$H$3:$L$127,2,FALSE),0)</f>
        <v>39</v>
      </c>
      <c r="L16" s="77">
        <f>IFERROR(VLOOKUP(B16,'[1]ACT NUM12'!$H$3:$L$127,3,FALSE),0)</f>
        <v>17</v>
      </c>
      <c r="M16" s="77">
        <f>IFERROR(VLOOKUP(B16,'[1]ACT NUM12'!$H$3:$L$127,4,FALSE),0)</f>
        <v>27</v>
      </c>
      <c r="N16" s="77"/>
      <c r="O16" s="77"/>
      <c r="P16" s="77"/>
      <c r="Q16" s="77"/>
      <c r="R16" s="77"/>
      <c r="S16" s="77"/>
      <c r="T16" s="77"/>
      <c r="U16" s="77"/>
      <c r="V16" s="77"/>
      <c r="W16" s="12">
        <f t="shared" si="3"/>
        <v>83</v>
      </c>
      <c r="X16" s="77">
        <f>IFERROR(VLOOKUP(B16,'[1]ACT NUM12'!$AA$3:$AE$98,2,FALSE),0)</f>
        <v>0</v>
      </c>
      <c r="Y16" s="77">
        <f>IFERROR(VLOOKUP(B16,'[1]ACT NUM12'!$AA$3:$AE$98,3,FALSE),0)</f>
        <v>0</v>
      </c>
      <c r="Z16" s="77">
        <f>IFERROR(VLOOKUP(B16,'[1]ACT NUM12'!$AA$3:$AE$98,4,FALSE),0)</f>
        <v>0</v>
      </c>
      <c r="AA16" s="77"/>
      <c r="AB16" s="77"/>
      <c r="AC16" s="77"/>
      <c r="AD16" s="77"/>
      <c r="AE16" s="77"/>
      <c r="AF16" s="77"/>
      <c r="AG16" s="77"/>
      <c r="AH16" s="77"/>
      <c r="AI16" s="77"/>
      <c r="AJ16" s="12">
        <f t="shared" si="4"/>
        <v>0</v>
      </c>
    </row>
    <row r="17" spans="1:37" ht="15" thickBot="1" x14ac:dyDescent="0.25">
      <c r="A17" s="75" t="s">
        <v>51</v>
      </c>
      <c r="B17" s="112" t="s">
        <v>43</v>
      </c>
      <c r="C17" s="53"/>
      <c r="D17" s="136"/>
      <c r="E17" s="12">
        <f>IFERROR(VLOOKUP(B17,[2]NUM12!$H$3:$K$156,3,FALSE),0)</f>
        <v>782</v>
      </c>
      <c r="F17" s="42">
        <f t="shared" si="0"/>
        <v>869</v>
      </c>
      <c r="G17" s="12"/>
      <c r="H17" s="51">
        <f t="shared" si="1"/>
        <v>0</v>
      </c>
      <c r="I17" s="51">
        <f t="shared" si="2"/>
        <v>0</v>
      </c>
      <c r="J17" s="12"/>
      <c r="K17" s="77">
        <f>IFERROR(VLOOKUP(B17,'[1]ACT NUM12'!$H$3:$L$127,2,FALSE),0)</f>
        <v>22</v>
      </c>
      <c r="L17" s="77">
        <f>IFERROR(VLOOKUP(B17,'[1]ACT NUM12'!$H$3:$L$127,3,FALSE),0)</f>
        <v>24</v>
      </c>
      <c r="M17" s="77">
        <f>IFERROR(VLOOKUP(B17,'[1]ACT NUM12'!$H$3:$L$127,4,FALSE),0)</f>
        <v>56</v>
      </c>
      <c r="N17" s="77"/>
      <c r="O17" s="77"/>
      <c r="P17" s="77"/>
      <c r="Q17" s="77"/>
      <c r="R17" s="77"/>
      <c r="S17" s="77"/>
      <c r="T17" s="77"/>
      <c r="U17" s="77"/>
      <c r="V17" s="77"/>
      <c r="W17" s="12">
        <f t="shared" si="3"/>
        <v>102</v>
      </c>
      <c r="X17" s="77">
        <f>IFERROR(VLOOKUP(B17,'[1]ACT NUM12'!$AA$3:$AE$98,2,FALSE),0)</f>
        <v>6</v>
      </c>
      <c r="Y17" s="77">
        <f>IFERROR(VLOOKUP(B17,'[1]ACT NUM12'!$AA$3:$AE$98,3,FALSE),0)</f>
        <v>9</v>
      </c>
      <c r="Z17" s="77">
        <f>IFERROR(VLOOKUP(B17,'[1]ACT NUM12'!$AA$3:$AE$98,4,FALSE),0)</f>
        <v>0</v>
      </c>
      <c r="AA17" s="77"/>
      <c r="AB17" s="77"/>
      <c r="AC17" s="77"/>
      <c r="AD17" s="77"/>
      <c r="AE17" s="77"/>
      <c r="AF17" s="77"/>
      <c r="AG17" s="77"/>
      <c r="AH17" s="77"/>
      <c r="AI17" s="77"/>
      <c r="AJ17" s="12">
        <f t="shared" si="4"/>
        <v>15</v>
      </c>
    </row>
    <row r="18" spans="1:37" ht="15" thickBot="1" x14ac:dyDescent="0.25">
      <c r="A18" s="75" t="s">
        <v>51</v>
      </c>
      <c r="B18" s="112" t="s">
        <v>44</v>
      </c>
      <c r="C18" s="53"/>
      <c r="D18" s="136"/>
      <c r="E18" s="12">
        <f>IFERROR(VLOOKUP(B18,[2]NUM12!$H$3:$K$156,3,FALSE),0)</f>
        <v>158</v>
      </c>
      <c r="F18" s="42">
        <f t="shared" si="0"/>
        <v>175</v>
      </c>
      <c r="G18" s="12"/>
      <c r="H18" s="51">
        <f t="shared" si="1"/>
        <v>0</v>
      </c>
      <c r="I18" s="51">
        <f t="shared" si="2"/>
        <v>0</v>
      </c>
      <c r="J18" s="12"/>
      <c r="K18" s="77">
        <f>IFERROR(VLOOKUP(B18,'[1]ACT NUM12'!$H$3:$L$127,2,FALSE),0)</f>
        <v>10</v>
      </c>
      <c r="L18" s="77">
        <f>IFERROR(VLOOKUP(B18,'[1]ACT NUM12'!$H$3:$L$127,3,FALSE),0)</f>
        <v>0</v>
      </c>
      <c r="M18" s="77">
        <f>IFERROR(VLOOKUP(B18,'[1]ACT NUM12'!$H$3:$L$127,4,FALSE),0)</f>
        <v>8</v>
      </c>
      <c r="N18" s="77"/>
      <c r="O18" s="77"/>
      <c r="P18" s="77"/>
      <c r="Q18" s="77"/>
      <c r="R18" s="77"/>
      <c r="S18" s="77"/>
      <c r="T18" s="77"/>
      <c r="U18" s="77"/>
      <c r="V18" s="77"/>
      <c r="W18" s="12">
        <f t="shared" si="3"/>
        <v>18</v>
      </c>
      <c r="X18" s="77">
        <f>IFERROR(VLOOKUP(B18,'[1]ACT NUM12'!$AA$3:$AE$98,2,FALSE),0)</f>
        <v>0</v>
      </c>
      <c r="Y18" s="77">
        <f>IFERROR(VLOOKUP(B18,'[1]ACT NUM12'!$AA$3:$AE$98,3,FALSE),0)</f>
        <v>0</v>
      </c>
      <c r="Z18" s="77">
        <f>IFERROR(VLOOKUP(B18,'[1]ACT NUM12'!$AA$3:$AE$98,4,FALSE),0)</f>
        <v>1</v>
      </c>
      <c r="AA18" s="77"/>
      <c r="AB18" s="77"/>
      <c r="AC18" s="77"/>
      <c r="AD18" s="77"/>
      <c r="AE18" s="77"/>
      <c r="AF18" s="77"/>
      <c r="AG18" s="77"/>
      <c r="AH18" s="77"/>
      <c r="AI18" s="77"/>
      <c r="AJ18" s="12">
        <f t="shared" si="4"/>
        <v>1</v>
      </c>
    </row>
    <row r="19" spans="1:37" ht="15" thickBot="1" x14ac:dyDescent="0.25">
      <c r="A19" s="75" t="s">
        <v>51</v>
      </c>
      <c r="B19" s="112" t="s">
        <v>45</v>
      </c>
      <c r="C19" s="53"/>
      <c r="D19" s="136"/>
      <c r="E19" s="12">
        <f>IFERROR(VLOOKUP(B19,[2]NUM12!$H$3:$K$156,3,FALSE),0)</f>
        <v>32</v>
      </c>
      <c r="F19" s="42">
        <f t="shared" si="0"/>
        <v>34</v>
      </c>
      <c r="G19" s="12"/>
      <c r="H19" s="51">
        <f t="shared" si="1"/>
        <v>0</v>
      </c>
      <c r="I19" s="51">
        <f t="shared" si="2"/>
        <v>0</v>
      </c>
      <c r="J19" s="12"/>
      <c r="K19" s="77">
        <f>IFERROR(VLOOKUP(B19,'[1]ACT NUM12'!$H$3:$L$127,2,FALSE),0)</f>
        <v>0</v>
      </c>
      <c r="L19" s="77">
        <f>IFERROR(VLOOKUP(B19,'[1]ACT NUM12'!$H$3:$L$127,3,FALSE),0)</f>
        <v>0</v>
      </c>
      <c r="M19" s="77">
        <f>IFERROR(VLOOKUP(B19,'[1]ACT NUM12'!$H$3:$L$127,4,FALSE),0)</f>
        <v>2</v>
      </c>
      <c r="N19" s="77"/>
      <c r="O19" s="77"/>
      <c r="P19" s="77"/>
      <c r="Q19" s="77"/>
      <c r="R19" s="77"/>
      <c r="S19" s="77"/>
      <c r="T19" s="77"/>
      <c r="U19" s="77"/>
      <c r="V19" s="77"/>
      <c r="W19" s="12">
        <f t="shared" si="3"/>
        <v>2</v>
      </c>
      <c r="X19" s="77">
        <f>IFERROR(VLOOKUP(B19,'[1]ACT NUM12'!$AA$3:$AE$98,2,FALSE),0)</f>
        <v>0</v>
      </c>
      <c r="Y19" s="77">
        <f>IFERROR(VLOOKUP(B19,'[1]ACT NUM12'!$AA$3:$AE$98,3,FALSE),0)</f>
        <v>0</v>
      </c>
      <c r="Z19" s="77">
        <f>IFERROR(VLOOKUP(B19,'[1]ACT NUM12'!$AA$3:$AE$98,4,FALSE),0)</f>
        <v>0</v>
      </c>
      <c r="AA19" s="77"/>
      <c r="AB19" s="77"/>
      <c r="AC19" s="77"/>
      <c r="AD19" s="77"/>
      <c r="AE19" s="77"/>
      <c r="AF19" s="77"/>
      <c r="AG19" s="77"/>
      <c r="AH19" s="77"/>
      <c r="AI19" s="77"/>
      <c r="AJ19" s="12">
        <f t="shared" si="4"/>
        <v>0</v>
      </c>
    </row>
    <row r="20" spans="1:37" ht="15" thickBot="1" x14ac:dyDescent="0.25">
      <c r="A20" s="75" t="s">
        <v>51</v>
      </c>
      <c r="B20" s="112" t="s">
        <v>46</v>
      </c>
      <c r="C20" s="53"/>
      <c r="D20" s="136"/>
      <c r="E20" s="12">
        <f>IFERROR(VLOOKUP(B20,[2]NUM12!$H$3:$K$156,3,FALSE),0)</f>
        <v>25</v>
      </c>
      <c r="F20" s="42">
        <f t="shared" si="0"/>
        <v>29</v>
      </c>
      <c r="G20" s="12"/>
      <c r="H20" s="51">
        <f t="shared" si="1"/>
        <v>0</v>
      </c>
      <c r="I20" s="51">
        <f t="shared" si="2"/>
        <v>0</v>
      </c>
      <c r="J20" s="12"/>
      <c r="K20" s="77">
        <f>IFERROR(VLOOKUP(B20,'[1]ACT NUM12'!$H$3:$L$127,2,FALSE),0)</f>
        <v>3</v>
      </c>
      <c r="L20" s="77">
        <f>IFERROR(VLOOKUP(B20,'[1]ACT NUM12'!$H$3:$L$127,3,FALSE),0)</f>
        <v>0</v>
      </c>
      <c r="M20" s="77">
        <f>IFERROR(VLOOKUP(B20,'[1]ACT NUM12'!$H$3:$L$127,4,FALSE),0)</f>
        <v>1</v>
      </c>
      <c r="N20" s="77"/>
      <c r="O20" s="77"/>
      <c r="P20" s="77"/>
      <c r="Q20" s="77"/>
      <c r="R20" s="77"/>
      <c r="S20" s="77"/>
      <c r="T20" s="77"/>
      <c r="U20" s="77"/>
      <c r="V20" s="77"/>
      <c r="W20" s="12">
        <f t="shared" si="3"/>
        <v>4</v>
      </c>
      <c r="X20" s="77">
        <f>IFERROR(VLOOKUP(B20,'[1]ACT NUM12'!$AA$3:$AE$98,2,FALSE),0)</f>
        <v>0</v>
      </c>
      <c r="Y20" s="77">
        <f>IFERROR(VLOOKUP(B20,'[1]ACT NUM12'!$AA$3:$AE$98,3,FALSE),0)</f>
        <v>0</v>
      </c>
      <c r="Z20" s="77">
        <f>IFERROR(VLOOKUP(B20,'[1]ACT NUM12'!$AA$3:$AE$98,4,FALSE),0)</f>
        <v>0</v>
      </c>
      <c r="AA20" s="77"/>
      <c r="AB20" s="77"/>
      <c r="AC20" s="77"/>
      <c r="AD20" s="77"/>
      <c r="AE20" s="77"/>
      <c r="AF20" s="77"/>
      <c r="AG20" s="77"/>
      <c r="AH20" s="77"/>
      <c r="AI20" s="77"/>
      <c r="AJ20" s="12">
        <f t="shared" si="4"/>
        <v>0</v>
      </c>
    </row>
    <row r="21" spans="1:37" ht="15" thickBot="1" x14ac:dyDescent="0.25">
      <c r="A21" s="75" t="s">
        <v>51</v>
      </c>
      <c r="B21" s="112" t="s">
        <v>47</v>
      </c>
      <c r="C21" s="56"/>
      <c r="D21" s="137"/>
      <c r="E21" s="12">
        <f>IFERROR(VLOOKUP(B21,[2]NUM12!$H$3:$K$156,3,FALSE),0)</f>
        <v>34</v>
      </c>
      <c r="F21" s="42">
        <f t="shared" si="0"/>
        <v>37</v>
      </c>
      <c r="G21" s="12"/>
      <c r="H21" s="51">
        <f t="shared" si="1"/>
        <v>0</v>
      </c>
      <c r="I21" s="51">
        <f t="shared" si="2"/>
        <v>0</v>
      </c>
      <c r="J21" s="12"/>
      <c r="K21" s="77">
        <f>IFERROR(VLOOKUP(B21,'[1]ACT NUM12'!$H$3:$L$127,2,FALSE),0)</f>
        <v>2</v>
      </c>
      <c r="L21" s="77">
        <f>IFERROR(VLOOKUP(B21,'[1]ACT NUM12'!$H$3:$L$127,3,FALSE),0)</f>
        <v>0</v>
      </c>
      <c r="M21" s="77">
        <f>IFERROR(VLOOKUP(B21,'[1]ACT NUM12'!$H$3:$L$127,4,FALSE),0)</f>
        <v>1</v>
      </c>
      <c r="N21" s="77"/>
      <c r="O21" s="77"/>
      <c r="P21" s="77"/>
      <c r="Q21" s="77"/>
      <c r="R21" s="77"/>
      <c r="S21" s="77"/>
      <c r="T21" s="77"/>
      <c r="U21" s="77"/>
      <c r="V21" s="77"/>
      <c r="W21" s="12">
        <f t="shared" si="3"/>
        <v>3</v>
      </c>
      <c r="X21" s="77">
        <f>IFERROR(VLOOKUP(B21,'[1]ACT NUM12'!$AA$3:$AE$98,2,FALSE),0)</f>
        <v>0</v>
      </c>
      <c r="Y21" s="77">
        <f>IFERROR(VLOOKUP(B21,'[1]ACT NUM12'!$AA$3:$AE$98,3,FALSE),0)</f>
        <v>0</v>
      </c>
      <c r="Z21" s="77">
        <f>IFERROR(VLOOKUP(B21,'[1]ACT NUM12'!$AA$3:$AE$98,4,FALSE),0)</f>
        <v>0</v>
      </c>
      <c r="AA21" s="77"/>
      <c r="AB21" s="77"/>
      <c r="AC21" s="77"/>
      <c r="AD21" s="77"/>
      <c r="AE21" s="77"/>
      <c r="AF21" s="77"/>
      <c r="AG21" s="77"/>
      <c r="AH21" s="77"/>
      <c r="AI21" s="77"/>
      <c r="AJ21" s="12">
        <f t="shared" si="4"/>
        <v>0</v>
      </c>
    </row>
    <row r="22" spans="1:37" ht="15" thickBot="1" x14ac:dyDescent="0.25">
      <c r="A22" s="75" t="s">
        <v>51</v>
      </c>
      <c r="B22" s="112" t="s">
        <v>48</v>
      </c>
      <c r="C22" s="53"/>
      <c r="D22" s="136"/>
      <c r="E22" s="12">
        <f>IFERROR(VLOOKUP(B22,[2]NUM12!$H$3:$K$156,3,FALSE),0)</f>
        <v>0</v>
      </c>
      <c r="F22" s="42">
        <f t="shared" si="0"/>
        <v>8</v>
      </c>
      <c r="G22" s="12"/>
      <c r="H22" s="51">
        <f t="shared" si="1"/>
        <v>0</v>
      </c>
      <c r="I22" s="51">
        <f>+G22+(Q22+R22+S22+T22)-(AD22+AE22+AF22+AG22)</f>
        <v>0</v>
      </c>
      <c r="J22" s="12"/>
      <c r="K22" s="77">
        <f>IFERROR(VLOOKUP(B22,'[1]ACT NUM12'!$H$3:$L$127,2,FALSE),0)</f>
        <v>2</v>
      </c>
      <c r="L22" s="77">
        <f>IFERROR(VLOOKUP(B22,'[1]ACT NUM12'!$H$3:$L$127,3,FALSE),0)</f>
        <v>1</v>
      </c>
      <c r="M22" s="77">
        <f>IFERROR(VLOOKUP(B22,'[1]ACT NUM12'!$H$3:$L$127,4,FALSE),0)</f>
        <v>5</v>
      </c>
      <c r="N22" s="77"/>
      <c r="O22" s="77"/>
      <c r="P22" s="77"/>
      <c r="Q22" s="77"/>
      <c r="R22" s="77"/>
      <c r="S22" s="77"/>
      <c r="T22" s="77"/>
      <c r="U22" s="77"/>
      <c r="V22" s="77"/>
      <c r="W22" s="12">
        <f t="shared" si="3"/>
        <v>8</v>
      </c>
      <c r="X22" s="77">
        <f>IFERROR(VLOOKUP(B22,'[1]ACT NUM12'!$AA$3:$AE$98,2,FALSE),0)</f>
        <v>0</v>
      </c>
      <c r="Y22" s="77">
        <f>IFERROR(VLOOKUP(B22,'[1]ACT NUM12'!$AA$3:$AE$98,3,FALSE),0)</f>
        <v>0</v>
      </c>
      <c r="Z22" s="77">
        <f>IFERROR(VLOOKUP(B22,'[1]ACT NUM12'!$AA$3:$AE$98,4,FALSE),0)</f>
        <v>0</v>
      </c>
      <c r="AA22" s="77"/>
      <c r="AB22" s="77"/>
      <c r="AC22" s="77"/>
      <c r="AD22" s="77"/>
      <c r="AE22" s="77"/>
      <c r="AF22" s="77"/>
      <c r="AG22" s="77"/>
      <c r="AH22" s="77"/>
      <c r="AI22" s="77"/>
      <c r="AJ22" s="12">
        <f>SUM(X22:AI22)</f>
        <v>0</v>
      </c>
    </row>
    <row r="23" spans="1:37" ht="15" thickBot="1" x14ac:dyDescent="0.25">
      <c r="A23" s="75" t="s">
        <v>51</v>
      </c>
      <c r="B23" s="112" t="s">
        <v>49</v>
      </c>
      <c r="C23" s="53"/>
      <c r="D23" s="136"/>
      <c r="E23" s="12">
        <f>IFERROR(VLOOKUP(B23,[2]NUM12!$H$3:$K$156,3,FALSE),0)</f>
        <v>104</v>
      </c>
      <c r="F23" s="42">
        <f t="shared" si="0"/>
        <v>121</v>
      </c>
      <c r="G23" s="12"/>
      <c r="H23" s="51">
        <f t="shared" si="1"/>
        <v>0</v>
      </c>
      <c r="I23" s="51">
        <f t="shared" si="2"/>
        <v>0</v>
      </c>
      <c r="J23" s="12"/>
      <c r="K23" s="77">
        <f>IFERROR(VLOOKUP(B23,'[1]ACT NUM12'!$H$3:$L$127,2,FALSE),0)</f>
        <v>10</v>
      </c>
      <c r="L23" s="77">
        <f>IFERROR(VLOOKUP(B23,'[1]ACT NUM12'!$H$3:$L$127,3,FALSE),0)</f>
        <v>6</v>
      </c>
      <c r="M23" s="77">
        <f>IFERROR(VLOOKUP(B23,'[1]ACT NUM12'!$H$3:$L$127,4,FALSE),0)</f>
        <v>1</v>
      </c>
      <c r="N23" s="77"/>
      <c r="O23" s="77"/>
      <c r="P23" s="77"/>
      <c r="Q23" s="77"/>
      <c r="R23" s="77"/>
      <c r="S23" s="77"/>
      <c r="T23" s="77"/>
      <c r="U23" s="77"/>
      <c r="V23" s="77"/>
      <c r="W23" s="12">
        <f t="shared" si="3"/>
        <v>17</v>
      </c>
      <c r="X23" s="77">
        <f>IFERROR(VLOOKUP(B23,'[1]ACT NUM12'!$AA$3:$AE$98,2,FALSE),0)</f>
        <v>0</v>
      </c>
      <c r="Y23" s="77">
        <f>IFERROR(VLOOKUP(B23,'[1]ACT NUM12'!$AA$3:$AE$98,3,FALSE),0)</f>
        <v>0</v>
      </c>
      <c r="Z23" s="77">
        <f>IFERROR(VLOOKUP(B23,'[1]ACT NUM12'!$AA$3:$AE$98,4,FALSE),0)</f>
        <v>0</v>
      </c>
      <c r="AA23" s="77"/>
      <c r="AB23" s="77"/>
      <c r="AC23" s="77"/>
      <c r="AD23" s="77"/>
      <c r="AE23" s="77"/>
      <c r="AF23" s="77"/>
      <c r="AG23" s="77"/>
      <c r="AH23" s="77"/>
      <c r="AI23" s="77"/>
      <c r="AJ23" s="12">
        <f t="shared" si="4"/>
        <v>0</v>
      </c>
    </row>
    <row r="24" spans="1:37" ht="15" thickBot="1" x14ac:dyDescent="0.25">
      <c r="A24" s="75" t="s">
        <v>51</v>
      </c>
      <c r="B24" s="112" t="s">
        <v>50</v>
      </c>
      <c r="C24" s="53"/>
      <c r="D24" s="136"/>
      <c r="E24" s="12">
        <f>IFERROR(VLOOKUP(B24,[2]NUM12!$H$3:$K$156,3,FALSE),0)</f>
        <v>115</v>
      </c>
      <c r="F24" s="42">
        <f t="shared" si="0"/>
        <v>115</v>
      </c>
      <c r="G24" s="12"/>
      <c r="H24" s="51">
        <f t="shared" si="1"/>
        <v>0</v>
      </c>
      <c r="I24" s="51">
        <f t="shared" si="2"/>
        <v>0</v>
      </c>
      <c r="J24" s="12"/>
      <c r="K24" s="77">
        <f>IFERROR(VLOOKUP(B24,'[1]ACT NUM12'!$H$3:$L$127,2,FALSE),0)</f>
        <v>0</v>
      </c>
      <c r="L24" s="77">
        <f>IFERROR(VLOOKUP(B24,'[1]ACT NUM12'!$H$3:$L$127,3,FALSE),0)</f>
        <v>0</v>
      </c>
      <c r="M24" s="77">
        <f>IFERROR(VLOOKUP(B24,'[1]ACT NUM12'!$H$3:$L$127,4,FALSE),0)</f>
        <v>0</v>
      </c>
      <c r="N24" s="77"/>
      <c r="O24" s="77"/>
      <c r="P24" s="77"/>
      <c r="Q24" s="77"/>
      <c r="R24" s="77"/>
      <c r="S24" s="77"/>
      <c r="T24" s="77"/>
      <c r="U24" s="77"/>
      <c r="V24" s="77"/>
      <c r="W24" s="12">
        <f t="shared" si="3"/>
        <v>0</v>
      </c>
      <c r="X24" s="77">
        <f>IFERROR(VLOOKUP(B24,'[1]ACT NUM12'!$AA$3:$AE$98,2,FALSE),0)</f>
        <v>0</v>
      </c>
      <c r="Y24" s="77">
        <f>IFERROR(VLOOKUP(B24,'[1]ACT NUM12'!$AA$3:$AE$98,3,FALSE),0)</f>
        <v>0</v>
      </c>
      <c r="Z24" s="77">
        <f>IFERROR(VLOOKUP(B24,'[1]ACT NUM12'!$AA$3:$AE$98,4,FALSE),0)</f>
        <v>0</v>
      </c>
      <c r="AA24" s="77"/>
      <c r="AB24" s="77"/>
      <c r="AC24" s="77"/>
      <c r="AD24" s="77"/>
      <c r="AE24" s="77"/>
      <c r="AF24" s="77"/>
      <c r="AG24" s="77"/>
      <c r="AH24" s="77"/>
      <c r="AI24" s="77"/>
      <c r="AJ24" s="12">
        <f t="shared" si="4"/>
        <v>0</v>
      </c>
    </row>
    <row r="25" spans="1:37" ht="15" thickBot="1" x14ac:dyDescent="0.25">
      <c r="A25" s="72" t="s">
        <v>51</v>
      </c>
      <c r="B25" s="112" t="s">
        <v>389</v>
      </c>
      <c r="C25" s="53"/>
      <c r="D25" s="136"/>
      <c r="E25" s="12">
        <f>IFERROR(VLOOKUP(B25,[2]NUM12!$H$3:$K$156,3,FALSE),0)</f>
        <v>10</v>
      </c>
      <c r="F25" s="42">
        <f t="shared" ref="F25" si="5">+E25+(K25+L25+M25+N25)-(X25+Y25+Z25+AA25)</f>
        <v>41</v>
      </c>
      <c r="G25" s="12"/>
      <c r="H25" s="51">
        <f t="shared" ref="H25" si="6">+G25+(Q25)-(AD25)</f>
        <v>0</v>
      </c>
      <c r="I25" s="51">
        <f t="shared" ref="I25" si="7">+G25+(Q25+R25+S25+T25)-(AD25+AE25+AF25+AG25)</f>
        <v>0</v>
      </c>
      <c r="J25" s="12"/>
      <c r="K25" s="77">
        <f>IFERROR(VLOOKUP(B25,'[1]ACT NUM12'!$H$3:$L$127,2,FALSE),0)</f>
        <v>8</v>
      </c>
      <c r="L25" s="77">
        <f>IFERROR(VLOOKUP(B25,'[1]ACT NUM12'!$H$3:$L$127,3,FALSE),0)</f>
        <v>14</v>
      </c>
      <c r="M25" s="77">
        <f>IFERROR(VLOOKUP(B25,'[1]ACT NUM12'!$H$3:$L$127,4,FALSE),0)</f>
        <v>9</v>
      </c>
      <c r="N25" s="77"/>
      <c r="O25" s="77"/>
      <c r="P25" s="77"/>
      <c r="Q25" s="77"/>
      <c r="R25" s="77"/>
      <c r="S25" s="77"/>
      <c r="T25" s="77"/>
      <c r="U25" s="77"/>
      <c r="V25" s="77"/>
      <c r="W25" s="12">
        <f t="shared" ref="W25" si="8">SUM(K25:V25)</f>
        <v>31</v>
      </c>
      <c r="X25" s="77">
        <f>IFERROR(VLOOKUP(B25,'[1]ACT NUM12'!$AA$3:$AE$98,2,FALSE),0)</f>
        <v>0</v>
      </c>
      <c r="Y25" s="77">
        <f>IFERROR(VLOOKUP(B25,'[1]ACT NUM12'!$AA$3:$AE$98,3,FALSE),0)</f>
        <v>0</v>
      </c>
      <c r="Z25" s="77">
        <f>IFERROR(VLOOKUP(B25,'[1]ACT NUM12'!$AA$3:$AE$98,4,FALSE),0)</f>
        <v>0</v>
      </c>
      <c r="AA25" s="77"/>
      <c r="AB25" s="77"/>
      <c r="AC25" s="77"/>
      <c r="AD25" s="77"/>
      <c r="AE25" s="77"/>
      <c r="AF25" s="77"/>
      <c r="AG25" s="77"/>
      <c r="AH25" s="77"/>
      <c r="AI25" s="77"/>
      <c r="AJ25" s="12">
        <f t="shared" si="4"/>
        <v>0</v>
      </c>
    </row>
    <row r="26" spans="1:37" ht="15" thickBot="1" x14ac:dyDescent="0.25">
      <c r="A26" s="308" t="s">
        <v>173</v>
      </c>
      <c r="B26" s="309"/>
      <c r="C26" s="181">
        <f>+D26/Metas!R10</f>
        <v>1.0957495141586637</v>
      </c>
      <c r="D26" s="138">
        <f>F26/AK26</f>
        <v>0.18967424090086468</v>
      </c>
      <c r="E26" s="9">
        <f>SUM(E12:E25)</f>
        <v>6895</v>
      </c>
      <c r="F26" s="9">
        <f t="shared" ref="F26:W26" si="9">SUM(F12:F25)</f>
        <v>7546</v>
      </c>
      <c r="G26" s="9">
        <f t="shared" si="9"/>
        <v>0</v>
      </c>
      <c r="H26" s="9">
        <f t="shared" si="9"/>
        <v>0</v>
      </c>
      <c r="I26" s="9">
        <f t="shared" si="9"/>
        <v>0</v>
      </c>
      <c r="J26" s="9">
        <f t="shared" ref="J26" si="10">SUM(J12:J25)</f>
        <v>0</v>
      </c>
      <c r="K26" s="9">
        <f t="shared" si="9"/>
        <v>291</v>
      </c>
      <c r="L26" s="9">
        <f t="shared" si="9"/>
        <v>204</v>
      </c>
      <c r="M26" s="9">
        <f t="shared" si="9"/>
        <v>223</v>
      </c>
      <c r="N26" s="9">
        <f t="shared" si="9"/>
        <v>0</v>
      </c>
      <c r="O26" s="9">
        <f t="shared" si="9"/>
        <v>0</v>
      </c>
      <c r="P26" s="9">
        <f t="shared" si="9"/>
        <v>0</v>
      </c>
      <c r="Q26" s="9">
        <f t="shared" si="9"/>
        <v>0</v>
      </c>
      <c r="R26" s="9">
        <f t="shared" si="9"/>
        <v>0</v>
      </c>
      <c r="S26" s="9">
        <f t="shared" si="9"/>
        <v>0</v>
      </c>
      <c r="T26" s="9">
        <f t="shared" si="9"/>
        <v>0</v>
      </c>
      <c r="U26" s="9">
        <f t="shared" si="9"/>
        <v>0</v>
      </c>
      <c r="V26" s="9">
        <f t="shared" si="9"/>
        <v>0</v>
      </c>
      <c r="W26" s="9">
        <f t="shared" si="9"/>
        <v>718</v>
      </c>
      <c r="X26" s="9">
        <f t="shared" ref="X26:Y26" si="11">SUM(X12:X24)</f>
        <v>36</v>
      </c>
      <c r="Y26" s="9">
        <f t="shared" si="11"/>
        <v>18</v>
      </c>
      <c r="Z26" s="9">
        <f>SUM(Z12:Z25)</f>
        <v>13</v>
      </c>
      <c r="AA26" s="9">
        <f>SUM(AA12:AA25)</f>
        <v>0</v>
      </c>
      <c r="AB26" s="9">
        <f>SUM(AB12:AB25)</f>
        <v>0</v>
      </c>
      <c r="AC26" s="9">
        <f>SUM(AC12:AC25)</f>
        <v>0</v>
      </c>
      <c r="AD26" s="9">
        <f>SUM(AD12:AD25)</f>
        <v>0</v>
      </c>
      <c r="AE26" s="9">
        <f t="shared" ref="AE26:AF26" si="12">SUM(AE12:AE24)</f>
        <v>0</v>
      </c>
      <c r="AF26" s="9">
        <f t="shared" si="12"/>
        <v>0</v>
      </c>
      <c r="AG26" s="9">
        <f t="shared" ref="AG26:AI26" si="13">SUM(AG12:AG24)</f>
        <v>0</v>
      </c>
      <c r="AH26" s="9">
        <f t="shared" si="13"/>
        <v>0</v>
      </c>
      <c r="AI26" s="9">
        <f t="shared" si="13"/>
        <v>0</v>
      </c>
      <c r="AJ26" s="9">
        <f>SUM(AJ12:AJ25)</f>
        <v>67</v>
      </c>
      <c r="AK26" s="9">
        <v>39784</v>
      </c>
    </row>
    <row r="27" spans="1:37" ht="15" thickBot="1" x14ac:dyDescent="0.25">
      <c r="A27" s="75" t="s">
        <v>52</v>
      </c>
      <c r="B27" s="112" t="s">
        <v>53</v>
      </c>
      <c r="C27" s="53"/>
      <c r="D27" s="136"/>
      <c r="E27" s="12">
        <f>IFERROR(VLOOKUP(B27,[2]NUM12!$H$3:$K$156,3,FALSE),0)</f>
        <v>831</v>
      </c>
      <c r="F27" s="42">
        <f t="shared" ref="F27:F78" si="14">+E27+(K27+L27+M27+N27)-(X27+Y27+Z27+AA27)</f>
        <v>933</v>
      </c>
      <c r="G27" s="12"/>
      <c r="H27" s="51">
        <f t="shared" ref="H27:H37" si="15">+G27+(Q27)-(AD27)</f>
        <v>0</v>
      </c>
      <c r="I27" s="51">
        <f t="shared" si="2"/>
        <v>0</v>
      </c>
      <c r="J27" s="12"/>
      <c r="K27" s="77">
        <f>IFERROR(VLOOKUP(B27,'[1]ACT NUM12'!$H$3:$L$127,2,FALSE),0)</f>
        <v>69</v>
      </c>
      <c r="L27" s="77">
        <f>IFERROR(VLOOKUP(B27,'[1]ACT NUM12'!$H$3:$L$127,3,FALSE),0)</f>
        <v>37</v>
      </c>
      <c r="M27" s="77">
        <f>IFERROR(VLOOKUP(B27,'[1]ACT NUM12'!$H$3:$L$127,4,FALSE),0)</f>
        <v>52</v>
      </c>
      <c r="N27" s="77"/>
      <c r="O27" s="77"/>
      <c r="P27" s="77"/>
      <c r="Q27" s="77"/>
      <c r="R27" s="77"/>
      <c r="S27" s="77"/>
      <c r="T27" s="77"/>
      <c r="U27" s="77"/>
      <c r="V27" s="77"/>
      <c r="W27" s="12">
        <f>SUM(K27:V27)</f>
        <v>158</v>
      </c>
      <c r="X27" s="77">
        <f>IFERROR(VLOOKUP(B27,'[1]ACT NUM12'!$AA$3:$AE$98,2,FALSE),0)</f>
        <v>34</v>
      </c>
      <c r="Y27" s="77">
        <f>IFERROR(VLOOKUP(B27,'[1]ACT NUM12'!$AA$3:$AE$98,3,FALSE),0)</f>
        <v>1</v>
      </c>
      <c r="Z27" s="77">
        <f>IFERROR(VLOOKUP(B27,'[1]ACT NUM12'!$AA$3:$AE$98,4,FALSE),0)</f>
        <v>21</v>
      </c>
      <c r="AA27" s="77"/>
      <c r="AB27" s="77"/>
      <c r="AC27" s="77"/>
      <c r="AD27" s="77"/>
      <c r="AE27" s="77"/>
      <c r="AF27" s="77"/>
      <c r="AG27" s="77"/>
      <c r="AH27" s="77"/>
      <c r="AI27" s="77"/>
      <c r="AJ27" s="12">
        <f t="shared" si="4"/>
        <v>56</v>
      </c>
    </row>
    <row r="28" spans="1:37" ht="15" thickBot="1" x14ac:dyDescent="0.25">
      <c r="A28" s="75" t="s">
        <v>52</v>
      </c>
      <c r="B28" s="112" t="s">
        <v>54</v>
      </c>
      <c r="C28" s="53"/>
      <c r="D28" s="136"/>
      <c r="E28" s="12">
        <f>IFERROR(VLOOKUP(B28,[2]NUM12!$H$3:$K$156,3,FALSE),0)</f>
        <v>689</v>
      </c>
      <c r="F28" s="42">
        <f t="shared" si="14"/>
        <v>1038</v>
      </c>
      <c r="G28" s="12"/>
      <c r="H28" s="51">
        <f t="shared" si="15"/>
        <v>0</v>
      </c>
      <c r="I28" s="51">
        <f t="shared" si="2"/>
        <v>0</v>
      </c>
      <c r="J28" s="12"/>
      <c r="K28" s="77">
        <f>IFERROR(VLOOKUP(B28,'[1]ACT NUM12'!$H$3:$L$127,2,FALSE),0)</f>
        <v>140</v>
      </c>
      <c r="L28" s="77">
        <f>IFERROR(VLOOKUP(B28,'[1]ACT NUM12'!$H$3:$L$127,3,FALSE),0)</f>
        <v>78</v>
      </c>
      <c r="M28" s="77">
        <f>IFERROR(VLOOKUP(B28,'[1]ACT NUM12'!$H$3:$L$127,4,FALSE),0)</f>
        <v>140</v>
      </c>
      <c r="N28" s="77"/>
      <c r="O28" s="77"/>
      <c r="P28" s="77"/>
      <c r="Q28" s="77"/>
      <c r="R28" s="77"/>
      <c r="S28" s="77"/>
      <c r="T28" s="77"/>
      <c r="U28" s="77"/>
      <c r="V28" s="77"/>
      <c r="W28" s="12">
        <f t="shared" ref="W28:W37" si="16">SUM(K28:V28)</f>
        <v>358</v>
      </c>
      <c r="X28" s="77">
        <f>IFERROR(VLOOKUP(B28,'[1]ACT NUM12'!$AA$3:$AE$98,2,FALSE),0)</f>
        <v>6</v>
      </c>
      <c r="Y28" s="77">
        <f>IFERROR(VLOOKUP(B28,'[1]ACT NUM12'!$AA$3:$AE$98,3,FALSE),0)</f>
        <v>0</v>
      </c>
      <c r="Z28" s="77">
        <f>IFERROR(VLOOKUP(B28,'[1]ACT NUM12'!$AA$3:$AE$98,4,FALSE),0)</f>
        <v>3</v>
      </c>
      <c r="AA28" s="77"/>
      <c r="AB28" s="77"/>
      <c r="AC28" s="77"/>
      <c r="AD28" s="77"/>
      <c r="AE28" s="77"/>
      <c r="AF28" s="77"/>
      <c r="AG28" s="77"/>
      <c r="AH28" s="77"/>
      <c r="AI28" s="77"/>
      <c r="AJ28" s="12">
        <f t="shared" si="4"/>
        <v>9</v>
      </c>
    </row>
    <row r="29" spans="1:37" ht="15" thickBot="1" x14ac:dyDescent="0.25">
      <c r="A29" s="75" t="s">
        <v>52</v>
      </c>
      <c r="B29" s="112" t="s">
        <v>55</v>
      </c>
      <c r="C29" s="53"/>
      <c r="D29" s="136"/>
      <c r="E29" s="12">
        <f>IFERROR(VLOOKUP(B29,[2]NUM12!$H$3:$K$156,3,FALSE),0)</f>
        <v>1618</v>
      </c>
      <c r="F29" s="42">
        <f t="shared" si="14"/>
        <v>1752</v>
      </c>
      <c r="G29" s="12"/>
      <c r="H29" s="51">
        <f t="shared" si="15"/>
        <v>0</v>
      </c>
      <c r="I29" s="51">
        <f t="shared" si="2"/>
        <v>0</v>
      </c>
      <c r="J29" s="12"/>
      <c r="K29" s="77">
        <f>IFERROR(VLOOKUP(B29,'[1]ACT NUM12'!$H$3:$L$127,2,FALSE),0)</f>
        <v>110</v>
      </c>
      <c r="L29" s="77">
        <f>IFERROR(VLOOKUP(B29,'[1]ACT NUM12'!$H$3:$L$127,3,FALSE),0)</f>
        <v>61</v>
      </c>
      <c r="M29" s="77">
        <f>IFERROR(VLOOKUP(B29,'[1]ACT NUM12'!$H$3:$L$127,4,FALSE),0)</f>
        <v>67</v>
      </c>
      <c r="N29" s="77"/>
      <c r="O29" s="77"/>
      <c r="P29" s="77"/>
      <c r="Q29" s="77"/>
      <c r="R29" s="77"/>
      <c r="S29" s="77"/>
      <c r="T29" s="77"/>
      <c r="U29" s="77"/>
      <c r="V29" s="77"/>
      <c r="W29" s="12">
        <f t="shared" si="16"/>
        <v>238</v>
      </c>
      <c r="X29" s="77">
        <f>IFERROR(VLOOKUP(B29,'[1]ACT NUM12'!$AA$3:$AE$98,2,FALSE),0)</f>
        <v>43</v>
      </c>
      <c r="Y29" s="77">
        <f>IFERROR(VLOOKUP(B29,'[1]ACT NUM12'!$AA$3:$AE$98,3,FALSE),0)</f>
        <v>23</v>
      </c>
      <c r="Z29" s="77">
        <f>IFERROR(VLOOKUP(B29,'[1]ACT NUM12'!$AA$3:$AE$98,4,FALSE),0)</f>
        <v>38</v>
      </c>
      <c r="AA29" s="77"/>
      <c r="AB29" s="77"/>
      <c r="AC29" s="77"/>
      <c r="AD29" s="77"/>
      <c r="AE29" s="77"/>
      <c r="AF29" s="77"/>
      <c r="AG29" s="77"/>
      <c r="AH29" s="77"/>
      <c r="AI29" s="77"/>
      <c r="AJ29" s="12">
        <f t="shared" si="4"/>
        <v>104</v>
      </c>
    </row>
    <row r="30" spans="1:37" ht="15" thickBot="1" x14ac:dyDescent="0.25">
      <c r="A30" s="75" t="s">
        <v>52</v>
      </c>
      <c r="B30" s="112" t="s">
        <v>56</v>
      </c>
      <c r="C30" s="53"/>
      <c r="D30" s="136"/>
      <c r="E30" s="12">
        <f>IFERROR(VLOOKUP(B30,[2]NUM12!$H$3:$K$156,3,FALSE),0)</f>
        <v>383</v>
      </c>
      <c r="F30" s="42">
        <f t="shared" si="14"/>
        <v>424</v>
      </c>
      <c r="G30" s="12"/>
      <c r="H30" s="51">
        <f t="shared" si="15"/>
        <v>0</v>
      </c>
      <c r="I30" s="51">
        <f t="shared" si="2"/>
        <v>0</v>
      </c>
      <c r="J30" s="12"/>
      <c r="K30" s="77">
        <f>IFERROR(VLOOKUP(B30,'[1]ACT NUM12'!$H$3:$L$127,2,FALSE),0)</f>
        <v>16</v>
      </c>
      <c r="L30" s="77">
        <f>IFERROR(VLOOKUP(B30,'[1]ACT NUM12'!$H$3:$L$127,3,FALSE),0)</f>
        <v>0</v>
      </c>
      <c r="M30" s="77">
        <f>IFERROR(VLOOKUP(B30,'[1]ACT NUM12'!$H$3:$L$127,4,FALSE),0)</f>
        <v>26</v>
      </c>
      <c r="N30" s="77"/>
      <c r="O30" s="77"/>
      <c r="P30" s="77"/>
      <c r="Q30" s="77"/>
      <c r="R30" s="77"/>
      <c r="S30" s="77"/>
      <c r="T30" s="77"/>
      <c r="U30" s="77"/>
      <c r="V30" s="77"/>
      <c r="W30" s="12">
        <f t="shared" si="16"/>
        <v>42</v>
      </c>
      <c r="X30" s="77">
        <f>IFERROR(VLOOKUP(B30,'[1]ACT NUM12'!$AA$3:$AE$98,2,FALSE),0)</f>
        <v>0</v>
      </c>
      <c r="Y30" s="77">
        <f>IFERROR(VLOOKUP(B30,'[1]ACT NUM12'!$AA$3:$AE$98,3,FALSE),0)</f>
        <v>0</v>
      </c>
      <c r="Z30" s="77">
        <f>IFERROR(VLOOKUP(B30,'[1]ACT NUM12'!$AA$3:$AE$98,4,FALSE),0)</f>
        <v>1</v>
      </c>
      <c r="AA30" s="77"/>
      <c r="AB30" s="77"/>
      <c r="AC30" s="77"/>
      <c r="AD30" s="77"/>
      <c r="AE30" s="77"/>
      <c r="AF30" s="77"/>
      <c r="AG30" s="77"/>
      <c r="AH30" s="77"/>
      <c r="AI30" s="77"/>
      <c r="AJ30" s="12">
        <f t="shared" si="4"/>
        <v>1</v>
      </c>
    </row>
    <row r="31" spans="1:37" ht="15" thickBot="1" x14ac:dyDescent="0.25">
      <c r="A31" s="75" t="s">
        <v>52</v>
      </c>
      <c r="B31" s="112" t="s">
        <v>57</v>
      </c>
      <c r="C31" s="53"/>
      <c r="D31" s="136"/>
      <c r="E31" s="12">
        <f>IFERROR(VLOOKUP(B31,[2]NUM12!$H$3:$K$156,3,FALSE),0)</f>
        <v>1396</v>
      </c>
      <c r="F31" s="42">
        <f t="shared" si="14"/>
        <v>1550</v>
      </c>
      <c r="G31" s="12"/>
      <c r="H31" s="51">
        <f t="shared" si="15"/>
        <v>0</v>
      </c>
      <c r="I31" s="51">
        <f t="shared" si="2"/>
        <v>0</v>
      </c>
      <c r="J31" s="12"/>
      <c r="K31" s="77">
        <f>IFERROR(VLOOKUP(B31,'[1]ACT NUM12'!$H$3:$L$127,2,FALSE),0)</f>
        <v>65</v>
      </c>
      <c r="L31" s="77">
        <f>IFERROR(VLOOKUP(B31,'[1]ACT NUM12'!$H$3:$L$127,3,FALSE),0)</f>
        <v>41</v>
      </c>
      <c r="M31" s="77">
        <f>IFERROR(VLOOKUP(B31,'[1]ACT NUM12'!$H$3:$L$127,4,FALSE),0)</f>
        <v>54</v>
      </c>
      <c r="N31" s="77"/>
      <c r="O31" s="77"/>
      <c r="P31" s="77"/>
      <c r="Q31" s="77"/>
      <c r="R31" s="77"/>
      <c r="S31" s="77"/>
      <c r="T31" s="77"/>
      <c r="U31" s="77"/>
      <c r="V31" s="77"/>
      <c r="W31" s="12">
        <f t="shared" si="16"/>
        <v>160</v>
      </c>
      <c r="X31" s="77">
        <f>IFERROR(VLOOKUP(B31,'[1]ACT NUM12'!$AA$3:$AE$98,2,FALSE),0)</f>
        <v>1</v>
      </c>
      <c r="Y31" s="77">
        <f>IFERROR(VLOOKUP(B31,'[1]ACT NUM12'!$AA$3:$AE$98,3,FALSE),0)</f>
        <v>1</v>
      </c>
      <c r="Z31" s="77">
        <f>IFERROR(VLOOKUP(B31,'[1]ACT NUM12'!$AA$3:$AE$98,4,FALSE),0)</f>
        <v>4</v>
      </c>
      <c r="AA31" s="77"/>
      <c r="AB31" s="77"/>
      <c r="AC31" s="77"/>
      <c r="AD31" s="77"/>
      <c r="AE31" s="77"/>
      <c r="AF31" s="77"/>
      <c r="AG31" s="77"/>
      <c r="AH31" s="77"/>
      <c r="AI31" s="77"/>
      <c r="AJ31" s="12">
        <f t="shared" si="4"/>
        <v>6</v>
      </c>
    </row>
    <row r="32" spans="1:37" ht="15" thickBot="1" x14ac:dyDescent="0.25">
      <c r="A32" s="75" t="s">
        <v>52</v>
      </c>
      <c r="B32" s="112" t="s">
        <v>58</v>
      </c>
      <c r="C32" s="53"/>
      <c r="D32" s="136"/>
      <c r="E32" s="12">
        <f>IFERROR(VLOOKUP(B32,[2]NUM12!$H$3:$K$156,3,FALSE),0)</f>
        <v>5</v>
      </c>
      <c r="F32" s="42">
        <f t="shared" si="14"/>
        <v>5</v>
      </c>
      <c r="G32" s="12"/>
      <c r="H32" s="51">
        <f t="shared" si="15"/>
        <v>0</v>
      </c>
      <c r="I32" s="51">
        <f t="shared" si="2"/>
        <v>0</v>
      </c>
      <c r="J32" s="12"/>
      <c r="K32" s="77">
        <f>IFERROR(VLOOKUP(B32,'[1]ACT NUM12'!$H$3:$L$127,2,FALSE),0)</f>
        <v>0</v>
      </c>
      <c r="L32" s="77">
        <f>IFERROR(VLOOKUP(B32,'[1]ACT NUM12'!$H$3:$L$127,3,FALSE),0)</f>
        <v>0</v>
      </c>
      <c r="M32" s="77">
        <f>IFERROR(VLOOKUP(B32,'[1]ACT NUM12'!$H$3:$L$127,4,FALSE),0)</f>
        <v>0</v>
      </c>
      <c r="N32" s="77"/>
      <c r="O32" s="77"/>
      <c r="P32" s="77"/>
      <c r="Q32" s="77"/>
      <c r="R32" s="77"/>
      <c r="S32" s="77"/>
      <c r="T32" s="77"/>
      <c r="U32" s="77"/>
      <c r="V32" s="77"/>
      <c r="W32" s="12">
        <f t="shared" si="16"/>
        <v>0</v>
      </c>
      <c r="X32" s="77">
        <f>IFERROR(VLOOKUP(B32,'[1]ACT NUM12'!$AA$3:$AE$98,2,FALSE),0)</f>
        <v>0</v>
      </c>
      <c r="Y32" s="77">
        <f>IFERROR(VLOOKUP(B32,'[1]ACT NUM12'!$AA$3:$AE$98,3,FALSE),0)</f>
        <v>0</v>
      </c>
      <c r="Z32" s="77">
        <f>IFERROR(VLOOKUP(B32,'[1]ACT NUM12'!$AA$3:$AE$98,4,FALSE),0)</f>
        <v>0</v>
      </c>
      <c r="AA32" s="77"/>
      <c r="AB32" s="77"/>
      <c r="AC32" s="77"/>
      <c r="AD32" s="77"/>
      <c r="AE32" s="77"/>
      <c r="AF32" s="77"/>
      <c r="AG32" s="77"/>
      <c r="AH32" s="77"/>
      <c r="AI32" s="77"/>
      <c r="AJ32" s="12">
        <f t="shared" si="4"/>
        <v>0</v>
      </c>
    </row>
    <row r="33" spans="1:37" ht="15" thickBot="1" x14ac:dyDescent="0.25">
      <c r="A33" s="75" t="s">
        <v>52</v>
      </c>
      <c r="B33" s="112" t="s">
        <v>59</v>
      </c>
      <c r="C33" s="53"/>
      <c r="D33" s="136"/>
      <c r="E33" s="12">
        <f>IFERROR(VLOOKUP(B33,[2]NUM12!$H$3:$K$156,3,FALSE),0)</f>
        <v>111</v>
      </c>
      <c r="F33" s="42">
        <f t="shared" si="14"/>
        <v>115</v>
      </c>
      <c r="G33" s="12"/>
      <c r="H33" s="51">
        <f t="shared" si="15"/>
        <v>0</v>
      </c>
      <c r="I33" s="51">
        <f t="shared" si="2"/>
        <v>0</v>
      </c>
      <c r="J33" s="12"/>
      <c r="K33" s="77">
        <f>IFERROR(VLOOKUP(B33,'[1]ACT NUM12'!$H$3:$L$127,2,FALSE),0)</f>
        <v>3</v>
      </c>
      <c r="L33" s="77">
        <f>IFERROR(VLOOKUP(B33,'[1]ACT NUM12'!$H$3:$L$127,3,FALSE),0)</f>
        <v>0</v>
      </c>
      <c r="M33" s="77">
        <f>IFERROR(VLOOKUP(B33,'[1]ACT NUM12'!$H$3:$L$127,4,FALSE),0)</f>
        <v>3</v>
      </c>
      <c r="N33" s="77"/>
      <c r="O33" s="77"/>
      <c r="P33" s="77"/>
      <c r="Q33" s="77"/>
      <c r="R33" s="77"/>
      <c r="S33" s="77"/>
      <c r="T33" s="77"/>
      <c r="U33" s="77"/>
      <c r="V33" s="77"/>
      <c r="W33" s="12">
        <f t="shared" si="16"/>
        <v>6</v>
      </c>
      <c r="X33" s="77">
        <f>IFERROR(VLOOKUP(B33,'[1]ACT NUM12'!$AA$3:$AE$98,2,FALSE),0)</f>
        <v>0</v>
      </c>
      <c r="Y33" s="77">
        <f>IFERROR(VLOOKUP(B33,'[1]ACT NUM12'!$AA$3:$AE$98,3,FALSE),0)</f>
        <v>0</v>
      </c>
      <c r="Z33" s="77">
        <f>IFERROR(VLOOKUP(B33,'[1]ACT NUM12'!$AA$3:$AE$98,4,FALSE),0)</f>
        <v>2</v>
      </c>
      <c r="AA33" s="77"/>
      <c r="AB33" s="77"/>
      <c r="AC33" s="77"/>
      <c r="AD33" s="77"/>
      <c r="AE33" s="77"/>
      <c r="AF33" s="77"/>
      <c r="AG33" s="77"/>
      <c r="AH33" s="77"/>
      <c r="AI33" s="77"/>
      <c r="AJ33" s="12">
        <f t="shared" si="4"/>
        <v>2</v>
      </c>
    </row>
    <row r="34" spans="1:37" ht="15" thickBot="1" x14ac:dyDescent="0.25">
      <c r="A34" s="75" t="s">
        <v>52</v>
      </c>
      <c r="B34" s="112" t="s">
        <v>60</v>
      </c>
      <c r="C34" s="53"/>
      <c r="D34" s="136"/>
      <c r="E34" s="12">
        <f>IFERROR(VLOOKUP(B34,[2]NUM12!$H$3:$K$156,3,FALSE),0)</f>
        <v>293</v>
      </c>
      <c r="F34" s="42">
        <f t="shared" si="14"/>
        <v>370</v>
      </c>
      <c r="G34" s="12"/>
      <c r="H34" s="51">
        <f t="shared" si="15"/>
        <v>0</v>
      </c>
      <c r="I34" s="51">
        <f t="shared" si="2"/>
        <v>0</v>
      </c>
      <c r="J34" s="12"/>
      <c r="K34" s="77">
        <f>IFERROR(VLOOKUP(B34,'[1]ACT NUM12'!$H$3:$L$127,2,FALSE),0)</f>
        <v>26</v>
      </c>
      <c r="L34" s="77">
        <f>IFERROR(VLOOKUP(B34,'[1]ACT NUM12'!$H$3:$L$127,3,FALSE),0)</f>
        <v>20</v>
      </c>
      <c r="M34" s="77">
        <f>IFERROR(VLOOKUP(B34,'[1]ACT NUM12'!$H$3:$L$127,4,FALSE),0)</f>
        <v>32</v>
      </c>
      <c r="N34" s="77"/>
      <c r="O34" s="77"/>
      <c r="P34" s="77"/>
      <c r="Q34" s="77"/>
      <c r="R34" s="77"/>
      <c r="S34" s="77"/>
      <c r="T34" s="77"/>
      <c r="U34" s="77"/>
      <c r="V34" s="77"/>
      <c r="W34" s="12">
        <f t="shared" si="16"/>
        <v>78</v>
      </c>
      <c r="X34" s="77">
        <f>IFERROR(VLOOKUP(B34,'[1]ACT NUM12'!$AA$3:$AE$98,2,FALSE),0)</f>
        <v>0</v>
      </c>
      <c r="Y34" s="77">
        <f>IFERROR(VLOOKUP(B34,'[1]ACT NUM12'!$AA$3:$AE$98,3,FALSE),0)</f>
        <v>1</v>
      </c>
      <c r="Z34" s="77">
        <f>IFERROR(VLOOKUP(B34,'[1]ACT NUM12'!$AA$3:$AE$98,4,FALSE),0)</f>
        <v>0</v>
      </c>
      <c r="AA34" s="77"/>
      <c r="AB34" s="77"/>
      <c r="AC34" s="77"/>
      <c r="AD34" s="77"/>
      <c r="AE34" s="77"/>
      <c r="AF34" s="77"/>
      <c r="AG34" s="77"/>
      <c r="AH34" s="77"/>
      <c r="AI34" s="77"/>
      <c r="AJ34" s="12">
        <f t="shared" si="4"/>
        <v>1</v>
      </c>
    </row>
    <row r="35" spans="1:37" ht="15" thickBot="1" x14ac:dyDescent="0.25">
      <c r="A35" s="75" t="s">
        <v>52</v>
      </c>
      <c r="B35" s="112" t="s">
        <v>61</v>
      </c>
      <c r="C35" s="53"/>
      <c r="D35" s="136"/>
      <c r="E35" s="12">
        <f>IFERROR(VLOOKUP(B35,[2]NUM12!$H$3:$K$156,3,FALSE),0)</f>
        <v>25</v>
      </c>
      <c r="F35" s="42">
        <f t="shared" si="14"/>
        <v>32</v>
      </c>
      <c r="G35" s="12"/>
      <c r="H35" s="51">
        <f t="shared" si="15"/>
        <v>0</v>
      </c>
      <c r="I35" s="51">
        <f t="shared" si="2"/>
        <v>0</v>
      </c>
      <c r="J35" s="12"/>
      <c r="K35" s="77">
        <f>IFERROR(VLOOKUP(B35,'[1]ACT NUM12'!$H$3:$L$127,2,FALSE),0)</f>
        <v>1</v>
      </c>
      <c r="L35" s="77">
        <f>IFERROR(VLOOKUP(B35,'[1]ACT NUM12'!$H$3:$L$127,3,FALSE),0)</f>
        <v>4</v>
      </c>
      <c r="M35" s="77">
        <f>IFERROR(VLOOKUP(B35,'[1]ACT NUM12'!$H$3:$L$127,4,FALSE),0)</f>
        <v>2</v>
      </c>
      <c r="N35" s="77"/>
      <c r="O35" s="77"/>
      <c r="P35" s="77"/>
      <c r="Q35" s="77"/>
      <c r="R35" s="77"/>
      <c r="S35" s="77"/>
      <c r="T35" s="77"/>
      <c r="U35" s="77"/>
      <c r="V35" s="77"/>
      <c r="W35" s="12">
        <f t="shared" si="16"/>
        <v>7</v>
      </c>
      <c r="X35" s="77">
        <f>IFERROR(VLOOKUP(B35,'[1]ACT NUM12'!$AA$3:$AE$98,2,FALSE),0)</f>
        <v>0</v>
      </c>
      <c r="Y35" s="77">
        <f>IFERROR(VLOOKUP(B35,'[1]ACT NUM12'!$AA$3:$AE$98,3,FALSE),0)</f>
        <v>0</v>
      </c>
      <c r="Z35" s="77">
        <f>IFERROR(VLOOKUP(B35,'[1]ACT NUM12'!$AA$3:$AE$98,4,FALSE),0)</f>
        <v>0</v>
      </c>
      <c r="AA35" s="77"/>
      <c r="AB35" s="77"/>
      <c r="AC35" s="77"/>
      <c r="AD35" s="77"/>
      <c r="AE35" s="77"/>
      <c r="AF35" s="77"/>
      <c r="AG35" s="77"/>
      <c r="AH35" s="77"/>
      <c r="AI35" s="77"/>
      <c r="AJ35" s="12">
        <f t="shared" si="4"/>
        <v>0</v>
      </c>
    </row>
    <row r="36" spans="1:37" ht="15" thickBot="1" x14ac:dyDescent="0.25">
      <c r="A36" s="75" t="s">
        <v>52</v>
      </c>
      <c r="B36" s="112" t="s">
        <v>62</v>
      </c>
      <c r="C36" s="53"/>
      <c r="D36" s="136"/>
      <c r="E36" s="12">
        <f>IFERROR(VLOOKUP(B36,[2]NUM12!$H$3:$K$156,3,FALSE),0)</f>
        <v>200</v>
      </c>
      <c r="F36" s="42">
        <f t="shared" si="14"/>
        <v>195</v>
      </c>
      <c r="G36" s="12"/>
      <c r="H36" s="51">
        <f t="shared" si="15"/>
        <v>0</v>
      </c>
      <c r="I36" s="51">
        <f t="shared" si="2"/>
        <v>0</v>
      </c>
      <c r="J36" s="12"/>
      <c r="K36" s="77">
        <f>IFERROR(VLOOKUP(B36,'[1]ACT NUM12'!$H$3:$L$127,2,FALSE),0)</f>
        <v>5</v>
      </c>
      <c r="L36" s="77">
        <f>IFERROR(VLOOKUP(B36,'[1]ACT NUM12'!$H$3:$L$127,3,FALSE),0)</f>
        <v>1</v>
      </c>
      <c r="M36" s="77">
        <f>IFERROR(VLOOKUP(B36,'[1]ACT NUM12'!$H$3:$L$127,4,FALSE),0)</f>
        <v>2</v>
      </c>
      <c r="N36" s="77"/>
      <c r="O36" s="77"/>
      <c r="P36" s="77"/>
      <c r="Q36" s="77"/>
      <c r="R36" s="77"/>
      <c r="S36" s="77"/>
      <c r="T36" s="77"/>
      <c r="U36" s="77"/>
      <c r="V36" s="77"/>
      <c r="W36" s="12">
        <f t="shared" si="16"/>
        <v>8</v>
      </c>
      <c r="X36" s="77">
        <f>IFERROR(VLOOKUP(B36,'[1]ACT NUM12'!$AA$3:$AE$98,2,FALSE),0)</f>
        <v>1</v>
      </c>
      <c r="Y36" s="77">
        <f>IFERROR(VLOOKUP(B36,'[1]ACT NUM12'!$AA$3:$AE$98,3,FALSE),0)</f>
        <v>5</v>
      </c>
      <c r="Z36" s="77">
        <f>IFERROR(VLOOKUP(B36,'[1]ACT NUM12'!$AA$3:$AE$98,4,FALSE),0)</f>
        <v>7</v>
      </c>
      <c r="AA36" s="77"/>
      <c r="AB36" s="77"/>
      <c r="AC36" s="77"/>
      <c r="AD36" s="77"/>
      <c r="AE36" s="77"/>
      <c r="AF36" s="77"/>
      <c r="AG36" s="77"/>
      <c r="AH36" s="77"/>
      <c r="AI36" s="77"/>
      <c r="AJ36" s="12">
        <f t="shared" si="4"/>
        <v>13</v>
      </c>
    </row>
    <row r="37" spans="1:37" ht="15" thickBot="1" x14ac:dyDescent="0.25">
      <c r="A37" s="75" t="s">
        <v>52</v>
      </c>
      <c r="B37" s="112" t="s">
        <v>341</v>
      </c>
      <c r="C37" s="53"/>
      <c r="D37" s="136"/>
      <c r="E37" s="12">
        <f>IFERROR(VLOOKUP(B37,[2]NUM12!$H$3:$K$156,3,FALSE),0)</f>
        <v>199</v>
      </c>
      <c r="F37" s="42">
        <f t="shared" si="14"/>
        <v>237</v>
      </c>
      <c r="G37" s="12"/>
      <c r="H37" s="51">
        <f t="shared" si="15"/>
        <v>0</v>
      </c>
      <c r="I37" s="51">
        <f t="shared" si="2"/>
        <v>0</v>
      </c>
      <c r="J37" s="12"/>
      <c r="K37" s="77">
        <f>IFERROR(VLOOKUP(B37,'[1]ACT NUM12'!$H$3:$L$127,2,FALSE),0)</f>
        <v>12</v>
      </c>
      <c r="L37" s="77">
        <f>IFERROR(VLOOKUP(B37,'[1]ACT NUM12'!$H$3:$L$127,3,FALSE),0)</f>
        <v>12</v>
      </c>
      <c r="M37" s="77">
        <f>IFERROR(VLOOKUP(B37,'[1]ACT NUM12'!$H$3:$L$127,4,FALSE),0)</f>
        <v>15</v>
      </c>
      <c r="N37" s="77"/>
      <c r="O37" s="77"/>
      <c r="P37" s="77"/>
      <c r="Q37" s="77"/>
      <c r="R37" s="77"/>
      <c r="S37" s="77"/>
      <c r="T37" s="77"/>
      <c r="U37" s="77"/>
      <c r="V37" s="77"/>
      <c r="W37" s="12">
        <f t="shared" si="16"/>
        <v>39</v>
      </c>
      <c r="X37" s="77">
        <f>IFERROR(VLOOKUP(B37,'[1]ACT NUM12'!$AA$3:$AE$98,2,FALSE),0)</f>
        <v>1</v>
      </c>
      <c r="Y37" s="77">
        <f>IFERROR(VLOOKUP(B37,'[1]ACT NUM12'!$AA$3:$AE$98,3,FALSE),0)</f>
        <v>0</v>
      </c>
      <c r="Z37" s="77">
        <f>IFERROR(VLOOKUP(B37,'[1]ACT NUM12'!$AA$3:$AE$98,4,FALSE),0)</f>
        <v>0</v>
      </c>
      <c r="AA37" s="77"/>
      <c r="AB37" s="77"/>
      <c r="AC37" s="77"/>
      <c r="AD37" s="77"/>
      <c r="AE37" s="77"/>
      <c r="AF37" s="77"/>
      <c r="AG37" s="77"/>
      <c r="AH37" s="77"/>
      <c r="AI37" s="77"/>
      <c r="AJ37" s="12">
        <f t="shared" si="4"/>
        <v>1</v>
      </c>
    </row>
    <row r="38" spans="1:37" ht="15" thickBot="1" x14ac:dyDescent="0.25">
      <c r="A38" s="308" t="s">
        <v>174</v>
      </c>
      <c r="B38" s="309"/>
      <c r="C38" s="181">
        <f>+D38/Metas!R8</f>
        <v>1.0179935837782239</v>
      </c>
      <c r="D38" s="138">
        <f>F38/AK38</f>
        <v>0.17305890924229808</v>
      </c>
      <c r="E38" s="9">
        <f>SUM(E27:E37)</f>
        <v>5750</v>
      </c>
      <c r="F38" s="9">
        <f t="shared" ref="F38:I38" si="17">SUM(F27:F37)</f>
        <v>6651</v>
      </c>
      <c r="G38" s="9">
        <f t="shared" si="17"/>
        <v>0</v>
      </c>
      <c r="H38" s="9">
        <f t="shared" si="17"/>
        <v>0</v>
      </c>
      <c r="I38" s="9">
        <f t="shared" si="17"/>
        <v>0</v>
      </c>
      <c r="J38" s="9">
        <f t="shared" ref="J38" si="18">SUM(J27:J37)</f>
        <v>0</v>
      </c>
      <c r="K38" s="9">
        <f t="shared" ref="K38" si="19">SUM(K27:K37)</f>
        <v>447</v>
      </c>
      <c r="L38" s="9">
        <f t="shared" ref="L38" si="20">SUM(L27:L37)</f>
        <v>254</v>
      </c>
      <c r="M38" s="9">
        <f t="shared" ref="M38" si="21">SUM(M27:M37)</f>
        <v>393</v>
      </c>
      <c r="N38" s="9">
        <f t="shared" ref="N38:O38" si="22">SUM(N27:N37)</f>
        <v>0</v>
      </c>
      <c r="O38" s="9">
        <f t="shared" si="22"/>
        <v>0</v>
      </c>
      <c r="P38" s="9">
        <f t="shared" ref="P38" si="23">SUM(P27:P37)</f>
        <v>0</v>
      </c>
      <c r="Q38" s="9">
        <f t="shared" ref="Q38:R38" si="24">SUM(Q27:Q37)</f>
        <v>0</v>
      </c>
      <c r="R38" s="9">
        <f t="shared" si="24"/>
        <v>0</v>
      </c>
      <c r="S38" s="9">
        <f t="shared" ref="S38:T38" si="25">SUM(S27:S37)</f>
        <v>0</v>
      </c>
      <c r="T38" s="9">
        <f t="shared" si="25"/>
        <v>0</v>
      </c>
      <c r="U38" s="9">
        <f t="shared" ref="U38:V38" si="26">SUM(U27:U37)</f>
        <v>0</v>
      </c>
      <c r="V38" s="9">
        <f t="shared" si="26"/>
        <v>0</v>
      </c>
      <c r="W38" s="9">
        <f>SUM(W27:W37)</f>
        <v>1094</v>
      </c>
      <c r="X38" s="9">
        <f t="shared" ref="X38" si="27">SUM(X27:X37)</f>
        <v>86</v>
      </c>
      <c r="Y38" s="9">
        <f t="shared" ref="Y38" si="28">SUM(Y27:Y37)</f>
        <v>31</v>
      </c>
      <c r="Z38" s="9">
        <f t="shared" ref="Z38" si="29">SUM(Z27:Z37)</f>
        <v>76</v>
      </c>
      <c r="AA38" s="9">
        <f t="shared" ref="AA38:AB38" si="30">SUM(AA27:AA37)</f>
        <v>0</v>
      </c>
      <c r="AB38" s="9">
        <f t="shared" si="30"/>
        <v>0</v>
      </c>
      <c r="AC38" s="9">
        <f t="shared" ref="AC38" si="31">SUM(AC27:AC37)</f>
        <v>0</v>
      </c>
      <c r="AD38" s="9">
        <f t="shared" ref="AD38:AE38" si="32">SUM(AD27:AD37)</f>
        <v>0</v>
      </c>
      <c r="AE38" s="9">
        <f t="shared" si="32"/>
        <v>0</v>
      </c>
      <c r="AF38" s="9">
        <f t="shared" ref="AF38:AG38" si="33">SUM(AF27:AF37)</f>
        <v>0</v>
      </c>
      <c r="AG38" s="9">
        <f t="shared" si="33"/>
        <v>0</v>
      </c>
      <c r="AH38" s="9">
        <f t="shared" ref="AH38:AI38" si="34">SUM(AH27:AH37)</f>
        <v>0</v>
      </c>
      <c r="AI38" s="9">
        <f t="shared" si="34"/>
        <v>0</v>
      </c>
      <c r="AJ38" s="9">
        <f t="shared" ref="AJ38" si="35">SUM(AJ27:AJ37)</f>
        <v>193</v>
      </c>
      <c r="AK38" s="9">
        <v>38432</v>
      </c>
    </row>
    <row r="39" spans="1:37" ht="15" thickBot="1" x14ac:dyDescent="0.25">
      <c r="A39" s="75" t="s">
        <v>73</v>
      </c>
      <c r="B39" s="112" t="s">
        <v>63</v>
      </c>
      <c r="C39" s="53"/>
      <c r="D39" s="136"/>
      <c r="E39" s="12">
        <f>IFERROR(VLOOKUP(B39,[2]NUM12!$H$3:$K$156,3,FALSE),0)</f>
        <v>59</v>
      </c>
      <c r="F39" s="42">
        <f t="shared" si="14"/>
        <v>67</v>
      </c>
      <c r="G39" s="12"/>
      <c r="H39" s="51">
        <f t="shared" ref="H39:H48" si="36">+G39+(Q39)-(AD39)</f>
        <v>0</v>
      </c>
      <c r="I39" s="51">
        <f t="shared" si="2"/>
        <v>0</v>
      </c>
      <c r="J39" s="12"/>
      <c r="K39" s="77">
        <f>IFERROR(VLOOKUP(B39,'[1]ACT NUM12'!$H$3:$L$127,2,FALSE),0)</f>
        <v>0</v>
      </c>
      <c r="L39" s="77">
        <f>IFERROR(VLOOKUP(B39,'[1]ACT NUM12'!$H$3:$L$127,3,FALSE),0)</f>
        <v>5</v>
      </c>
      <c r="M39" s="77">
        <f>IFERROR(VLOOKUP(B39,'[1]ACT NUM12'!$H$3:$L$127,4,FALSE),0)</f>
        <v>4</v>
      </c>
      <c r="N39" s="77"/>
      <c r="O39" s="77"/>
      <c r="P39" s="77"/>
      <c r="Q39" s="77"/>
      <c r="R39" s="77"/>
      <c r="S39" s="77"/>
      <c r="T39" s="77"/>
      <c r="U39" s="77"/>
      <c r="V39" s="77"/>
      <c r="W39" s="12">
        <f t="shared" si="3"/>
        <v>9</v>
      </c>
      <c r="X39" s="77">
        <f>IFERROR(VLOOKUP(B39,'[1]ACT NUM12'!$AA$3:$AE$98,2,FALSE),0)</f>
        <v>0</v>
      </c>
      <c r="Y39" s="77">
        <f>IFERROR(VLOOKUP(B39,'[1]ACT NUM12'!$AA$3:$AE$98,3,FALSE),0)</f>
        <v>0</v>
      </c>
      <c r="Z39" s="77">
        <f>IFERROR(VLOOKUP(B39,'[1]ACT NUM12'!$AA$3:$AE$98,4,FALSE),0)</f>
        <v>1</v>
      </c>
      <c r="AA39" s="77"/>
      <c r="AB39" s="77"/>
      <c r="AC39" s="77"/>
      <c r="AD39" s="77"/>
      <c r="AE39" s="77"/>
      <c r="AF39" s="77"/>
      <c r="AG39" s="77"/>
      <c r="AH39" s="77"/>
      <c r="AI39" s="77"/>
      <c r="AJ39" s="12">
        <f t="shared" si="4"/>
        <v>1</v>
      </c>
    </row>
    <row r="40" spans="1:37" ht="15" thickBot="1" x14ac:dyDescent="0.25">
      <c r="A40" s="75" t="s">
        <v>73</v>
      </c>
      <c r="B40" s="112" t="s">
        <v>64</v>
      </c>
      <c r="C40" s="53"/>
      <c r="D40" s="136"/>
      <c r="E40" s="12">
        <f>IFERROR(VLOOKUP(B40,[2]NUM12!$H$3:$K$156,3,FALSE),0)</f>
        <v>77</v>
      </c>
      <c r="F40" s="42">
        <f t="shared" si="14"/>
        <v>79</v>
      </c>
      <c r="G40" s="12"/>
      <c r="H40" s="51">
        <f t="shared" si="36"/>
        <v>0</v>
      </c>
      <c r="I40" s="51">
        <f t="shared" si="2"/>
        <v>0</v>
      </c>
      <c r="J40" s="12"/>
      <c r="K40" s="77">
        <f>IFERROR(VLOOKUP(B40,'[1]ACT NUM12'!$H$3:$L$127,2,FALSE),0)</f>
        <v>0</v>
      </c>
      <c r="L40" s="77">
        <f>IFERROR(VLOOKUP(B40,'[1]ACT NUM12'!$H$3:$L$127,3,FALSE),0)</f>
        <v>0</v>
      </c>
      <c r="M40" s="77">
        <f>IFERROR(VLOOKUP(B40,'[1]ACT NUM12'!$H$3:$L$127,4,FALSE),0)</f>
        <v>2</v>
      </c>
      <c r="N40" s="77"/>
      <c r="O40" s="77"/>
      <c r="P40" s="77"/>
      <c r="Q40" s="77"/>
      <c r="R40" s="77"/>
      <c r="S40" s="77"/>
      <c r="T40" s="77"/>
      <c r="U40" s="77"/>
      <c r="V40" s="77"/>
      <c r="W40" s="12">
        <f t="shared" si="3"/>
        <v>2</v>
      </c>
      <c r="X40" s="77">
        <f>IFERROR(VLOOKUP(B40,'[1]ACT NUM12'!$AA$3:$AE$98,2,FALSE),0)</f>
        <v>0</v>
      </c>
      <c r="Y40" s="77">
        <f>IFERROR(VLOOKUP(B40,'[1]ACT NUM12'!$AA$3:$AE$98,3,FALSE),0)</f>
        <v>0</v>
      </c>
      <c r="Z40" s="77">
        <f>IFERROR(VLOOKUP(B40,'[1]ACT NUM12'!$AA$3:$AE$98,4,FALSE),0)</f>
        <v>0</v>
      </c>
      <c r="AA40" s="77"/>
      <c r="AB40" s="77"/>
      <c r="AC40" s="77"/>
      <c r="AD40" s="77"/>
      <c r="AE40" s="77"/>
      <c r="AF40" s="77"/>
      <c r="AG40" s="77"/>
      <c r="AH40" s="77"/>
      <c r="AI40" s="77"/>
      <c r="AJ40" s="12">
        <f t="shared" si="4"/>
        <v>0</v>
      </c>
    </row>
    <row r="41" spans="1:37" ht="15" thickBot="1" x14ac:dyDescent="0.25">
      <c r="A41" s="75" t="s">
        <v>73</v>
      </c>
      <c r="B41" s="112" t="s">
        <v>65</v>
      </c>
      <c r="C41" s="53"/>
      <c r="D41" s="136"/>
      <c r="E41" s="12">
        <f>IFERROR(VLOOKUP(B41,[2]NUM12!$H$3:$K$156,3,FALSE),0)</f>
        <v>100</v>
      </c>
      <c r="F41" s="42">
        <f t="shared" si="14"/>
        <v>105</v>
      </c>
      <c r="G41" s="12"/>
      <c r="H41" s="51">
        <f t="shared" si="36"/>
        <v>0</v>
      </c>
      <c r="I41" s="51">
        <f t="shared" si="2"/>
        <v>0</v>
      </c>
      <c r="J41" s="12"/>
      <c r="K41" s="77">
        <f>IFERROR(VLOOKUP(B41,'[1]ACT NUM12'!$H$3:$L$127,2,FALSE),0)</f>
        <v>1</v>
      </c>
      <c r="L41" s="77">
        <f>IFERROR(VLOOKUP(B41,'[1]ACT NUM12'!$H$3:$L$127,3,FALSE),0)</f>
        <v>0</v>
      </c>
      <c r="M41" s="77">
        <f>IFERROR(VLOOKUP(B41,'[1]ACT NUM12'!$H$3:$L$127,4,FALSE),0)</f>
        <v>4</v>
      </c>
      <c r="N41" s="77"/>
      <c r="O41" s="77"/>
      <c r="P41" s="77"/>
      <c r="Q41" s="77"/>
      <c r="R41" s="77"/>
      <c r="S41" s="77"/>
      <c r="T41" s="77"/>
      <c r="U41" s="77"/>
      <c r="V41" s="77"/>
      <c r="W41" s="12">
        <f t="shared" si="3"/>
        <v>5</v>
      </c>
      <c r="X41" s="77">
        <f>IFERROR(VLOOKUP(B41,'[1]ACT NUM12'!$AA$3:$AE$98,2,FALSE),0)</f>
        <v>0</v>
      </c>
      <c r="Y41" s="77">
        <f>IFERROR(VLOOKUP(B41,'[1]ACT NUM12'!$AA$3:$AE$98,3,FALSE),0)</f>
        <v>0</v>
      </c>
      <c r="Z41" s="77">
        <f>IFERROR(VLOOKUP(B41,'[1]ACT NUM12'!$AA$3:$AE$98,4,FALSE),0)</f>
        <v>0</v>
      </c>
      <c r="AA41" s="77"/>
      <c r="AB41" s="77"/>
      <c r="AC41" s="77"/>
      <c r="AD41" s="77"/>
      <c r="AE41" s="77"/>
      <c r="AF41" s="77"/>
      <c r="AG41" s="77"/>
      <c r="AH41" s="77"/>
      <c r="AI41" s="77"/>
      <c r="AJ41" s="12">
        <f t="shared" si="4"/>
        <v>0</v>
      </c>
    </row>
    <row r="42" spans="1:37" ht="15" thickBot="1" x14ac:dyDescent="0.25">
      <c r="A42" s="75" t="s">
        <v>73</v>
      </c>
      <c r="B42" s="112" t="s">
        <v>66</v>
      </c>
      <c r="C42" s="53"/>
      <c r="D42" s="136"/>
      <c r="E42" s="12">
        <f>IFERROR(VLOOKUP(B42,[2]NUM12!$H$3:$K$156,3,FALSE),0)</f>
        <v>5</v>
      </c>
      <c r="F42" s="42">
        <f t="shared" si="14"/>
        <v>5</v>
      </c>
      <c r="G42" s="12"/>
      <c r="H42" s="51">
        <f t="shared" si="36"/>
        <v>0</v>
      </c>
      <c r="I42" s="51">
        <f t="shared" si="2"/>
        <v>0</v>
      </c>
      <c r="J42" s="12"/>
      <c r="K42" s="77">
        <f>IFERROR(VLOOKUP(B42,'[1]ACT NUM12'!$H$3:$L$127,2,FALSE),0)</f>
        <v>0</v>
      </c>
      <c r="L42" s="77">
        <f>IFERROR(VLOOKUP(B42,'[1]ACT NUM12'!$H$3:$L$127,3,FALSE),0)</f>
        <v>0</v>
      </c>
      <c r="M42" s="77">
        <f>IFERROR(VLOOKUP(B42,'[1]ACT NUM12'!$H$3:$L$127,4,FALSE),0)</f>
        <v>0</v>
      </c>
      <c r="N42" s="77"/>
      <c r="O42" s="77"/>
      <c r="P42" s="77"/>
      <c r="Q42" s="77"/>
      <c r="R42" s="77"/>
      <c r="S42" s="77"/>
      <c r="T42" s="77"/>
      <c r="U42" s="77"/>
      <c r="V42" s="77"/>
      <c r="W42" s="12">
        <f t="shared" si="3"/>
        <v>0</v>
      </c>
      <c r="X42" s="77">
        <f>IFERROR(VLOOKUP(B42,'[1]ACT NUM12'!$AA$3:$AE$98,2,FALSE),0)</f>
        <v>0</v>
      </c>
      <c r="Y42" s="77">
        <f>IFERROR(VLOOKUP(B42,'[1]ACT NUM12'!$AA$3:$AE$98,3,FALSE),0)</f>
        <v>0</v>
      </c>
      <c r="Z42" s="77">
        <f>IFERROR(VLOOKUP(B42,'[1]ACT NUM12'!$AA$3:$AE$98,4,FALSE),0)</f>
        <v>0</v>
      </c>
      <c r="AA42" s="77"/>
      <c r="AB42" s="77"/>
      <c r="AC42" s="77"/>
      <c r="AD42" s="77"/>
      <c r="AE42" s="77"/>
      <c r="AF42" s="77"/>
      <c r="AG42" s="77"/>
      <c r="AH42" s="77"/>
      <c r="AI42" s="77"/>
      <c r="AJ42" s="12">
        <f t="shared" si="4"/>
        <v>0</v>
      </c>
    </row>
    <row r="43" spans="1:37" ht="15" thickBot="1" x14ac:dyDescent="0.25">
      <c r="A43" s="75" t="s">
        <v>73</v>
      </c>
      <c r="B43" s="112" t="s">
        <v>67</v>
      </c>
      <c r="C43" s="53"/>
      <c r="D43" s="136"/>
      <c r="E43" s="12">
        <f>IFERROR(VLOOKUP(B43,[2]NUM12!$H$3:$K$156,3,FALSE),0)</f>
        <v>161</v>
      </c>
      <c r="F43" s="42">
        <f t="shared" si="14"/>
        <v>185</v>
      </c>
      <c r="G43" s="12"/>
      <c r="H43" s="51">
        <f t="shared" si="36"/>
        <v>0</v>
      </c>
      <c r="I43" s="51">
        <f t="shared" si="2"/>
        <v>0</v>
      </c>
      <c r="J43" s="12"/>
      <c r="K43" s="77">
        <f>IFERROR(VLOOKUP(B43,'[1]ACT NUM12'!$H$3:$L$127,2,FALSE),0)</f>
        <v>6</v>
      </c>
      <c r="L43" s="77">
        <f>IFERROR(VLOOKUP(B43,'[1]ACT NUM12'!$H$3:$L$127,3,FALSE),0)</f>
        <v>11</v>
      </c>
      <c r="M43" s="77">
        <f>IFERROR(VLOOKUP(B43,'[1]ACT NUM12'!$H$3:$L$127,4,FALSE),0)</f>
        <v>7</v>
      </c>
      <c r="N43" s="77"/>
      <c r="O43" s="77"/>
      <c r="P43" s="77"/>
      <c r="Q43" s="77"/>
      <c r="R43" s="77"/>
      <c r="S43" s="77"/>
      <c r="T43" s="77"/>
      <c r="U43" s="77"/>
      <c r="V43" s="77"/>
      <c r="W43" s="12">
        <f t="shared" si="3"/>
        <v>24</v>
      </c>
      <c r="X43" s="77">
        <f>IFERROR(VLOOKUP(B43,'[1]ACT NUM12'!$AA$3:$AE$98,2,FALSE),0)</f>
        <v>0</v>
      </c>
      <c r="Y43" s="77">
        <f>IFERROR(VLOOKUP(B43,'[1]ACT NUM12'!$AA$3:$AE$98,3,FALSE),0)</f>
        <v>0</v>
      </c>
      <c r="Z43" s="77">
        <f>IFERROR(VLOOKUP(B43,'[1]ACT NUM12'!$AA$3:$AE$98,4,FALSE),0)</f>
        <v>0</v>
      </c>
      <c r="AA43" s="77"/>
      <c r="AB43" s="77"/>
      <c r="AC43" s="77"/>
      <c r="AD43" s="77"/>
      <c r="AE43" s="77"/>
      <c r="AF43" s="77"/>
      <c r="AG43" s="77"/>
      <c r="AH43" s="77"/>
      <c r="AI43" s="77"/>
      <c r="AJ43" s="12">
        <f t="shared" si="4"/>
        <v>0</v>
      </c>
    </row>
    <row r="44" spans="1:37" ht="15" thickBot="1" x14ac:dyDescent="0.25">
      <c r="A44" s="75" t="s">
        <v>73</v>
      </c>
      <c r="B44" s="112" t="s">
        <v>68</v>
      </c>
      <c r="C44" s="53"/>
      <c r="D44" s="136"/>
      <c r="E44" s="12">
        <f>IFERROR(VLOOKUP(B44,[2]NUM12!$H$3:$K$156,3,FALSE),0)</f>
        <v>34</v>
      </c>
      <c r="F44" s="42">
        <f t="shared" si="14"/>
        <v>46</v>
      </c>
      <c r="G44" s="12"/>
      <c r="H44" s="51">
        <f t="shared" si="36"/>
        <v>0</v>
      </c>
      <c r="I44" s="51">
        <f t="shared" si="2"/>
        <v>0</v>
      </c>
      <c r="J44" s="12"/>
      <c r="K44" s="77">
        <f>IFERROR(VLOOKUP(B44,'[1]ACT NUM12'!$H$3:$L$127,2,FALSE),0)</f>
        <v>6</v>
      </c>
      <c r="L44" s="77">
        <f>IFERROR(VLOOKUP(B44,'[1]ACT NUM12'!$H$3:$L$127,3,FALSE),0)</f>
        <v>6</v>
      </c>
      <c r="M44" s="77">
        <f>IFERROR(VLOOKUP(B44,'[1]ACT NUM12'!$H$3:$L$127,4,FALSE),0)</f>
        <v>0</v>
      </c>
      <c r="N44" s="77"/>
      <c r="O44" s="77"/>
      <c r="P44" s="77"/>
      <c r="Q44" s="77"/>
      <c r="R44" s="77"/>
      <c r="S44" s="77"/>
      <c r="T44" s="77"/>
      <c r="U44" s="77"/>
      <c r="V44" s="77"/>
      <c r="W44" s="12">
        <f t="shared" si="3"/>
        <v>12</v>
      </c>
      <c r="X44" s="77">
        <f>IFERROR(VLOOKUP(B44,'[1]ACT NUM12'!$AA$3:$AE$98,2,FALSE),0)</f>
        <v>0</v>
      </c>
      <c r="Y44" s="77">
        <f>IFERROR(VLOOKUP(B44,'[1]ACT NUM12'!$AA$3:$AE$98,3,FALSE),0)</f>
        <v>0</v>
      </c>
      <c r="Z44" s="77">
        <f>IFERROR(VLOOKUP(B44,'[1]ACT NUM12'!$AA$3:$AE$98,4,FALSE),0)</f>
        <v>0</v>
      </c>
      <c r="AA44" s="77"/>
      <c r="AB44" s="77"/>
      <c r="AC44" s="77"/>
      <c r="AD44" s="77"/>
      <c r="AE44" s="77"/>
      <c r="AF44" s="77"/>
      <c r="AG44" s="77"/>
      <c r="AH44" s="77"/>
      <c r="AI44" s="77"/>
      <c r="AJ44" s="12">
        <f t="shared" si="4"/>
        <v>0</v>
      </c>
    </row>
    <row r="45" spans="1:37" ht="15" thickBot="1" x14ac:dyDescent="0.25">
      <c r="A45" s="75" t="s">
        <v>73</v>
      </c>
      <c r="B45" s="112" t="s">
        <v>69</v>
      </c>
      <c r="C45" s="53"/>
      <c r="D45" s="136"/>
      <c r="E45" s="12">
        <f>IFERROR(VLOOKUP(B45,[2]NUM12!$H$3:$K$156,3,FALSE),0)</f>
        <v>97</v>
      </c>
      <c r="F45" s="42">
        <f t="shared" si="14"/>
        <v>98</v>
      </c>
      <c r="G45" s="12"/>
      <c r="H45" s="51">
        <f t="shared" si="36"/>
        <v>0</v>
      </c>
      <c r="I45" s="51">
        <f t="shared" si="2"/>
        <v>0</v>
      </c>
      <c r="J45" s="12"/>
      <c r="K45" s="77">
        <f>IFERROR(VLOOKUP(B45,'[1]ACT NUM12'!$H$3:$L$127,2,FALSE),0)</f>
        <v>0</v>
      </c>
      <c r="L45" s="77">
        <f>IFERROR(VLOOKUP(B45,'[1]ACT NUM12'!$H$3:$L$127,3,FALSE),0)</f>
        <v>1</v>
      </c>
      <c r="M45" s="77">
        <f>IFERROR(VLOOKUP(B45,'[1]ACT NUM12'!$H$3:$L$127,4,FALSE),0)</f>
        <v>0</v>
      </c>
      <c r="N45" s="77"/>
      <c r="O45" s="77"/>
      <c r="P45" s="77"/>
      <c r="Q45" s="77"/>
      <c r="R45" s="77"/>
      <c r="S45" s="77"/>
      <c r="T45" s="77"/>
      <c r="U45" s="77"/>
      <c r="V45" s="77"/>
      <c r="W45" s="12">
        <f t="shared" si="3"/>
        <v>1</v>
      </c>
      <c r="X45" s="77">
        <f>IFERROR(VLOOKUP(B45,'[1]ACT NUM12'!$AA$3:$AE$98,2,FALSE),0)</f>
        <v>0</v>
      </c>
      <c r="Y45" s="77">
        <f>IFERROR(VLOOKUP(B45,'[1]ACT NUM12'!$AA$3:$AE$98,3,FALSE),0)</f>
        <v>0</v>
      </c>
      <c r="Z45" s="77">
        <f>IFERROR(VLOOKUP(B45,'[1]ACT NUM12'!$AA$3:$AE$98,4,FALSE),0)</f>
        <v>0</v>
      </c>
      <c r="AA45" s="77"/>
      <c r="AB45" s="77"/>
      <c r="AC45" s="77"/>
      <c r="AD45" s="77"/>
      <c r="AE45" s="77"/>
      <c r="AF45" s="77"/>
      <c r="AG45" s="77"/>
      <c r="AH45" s="77"/>
      <c r="AI45" s="77"/>
      <c r="AJ45" s="12">
        <f t="shared" si="4"/>
        <v>0</v>
      </c>
    </row>
    <row r="46" spans="1:37" ht="15" thickBot="1" x14ac:dyDescent="0.25">
      <c r="A46" s="75" t="s">
        <v>73</v>
      </c>
      <c r="B46" s="112" t="s">
        <v>70</v>
      </c>
      <c r="C46" s="53"/>
      <c r="D46" s="136"/>
      <c r="E46" s="12">
        <f>IFERROR(VLOOKUP(B46,[2]NUM12!$H$3:$K$156,3,FALSE),0)</f>
        <v>18</v>
      </c>
      <c r="F46" s="42">
        <f t="shared" si="14"/>
        <v>21</v>
      </c>
      <c r="G46" s="12"/>
      <c r="H46" s="51">
        <f t="shared" si="36"/>
        <v>0</v>
      </c>
      <c r="I46" s="51">
        <f t="shared" si="2"/>
        <v>0</v>
      </c>
      <c r="J46" s="12"/>
      <c r="K46" s="77">
        <f>IFERROR(VLOOKUP(B46,'[1]ACT NUM12'!$H$3:$L$127,2,FALSE),0)</f>
        <v>2</v>
      </c>
      <c r="L46" s="77">
        <f>IFERROR(VLOOKUP(B46,'[1]ACT NUM12'!$H$3:$L$127,3,FALSE),0)</f>
        <v>0</v>
      </c>
      <c r="M46" s="77">
        <f>IFERROR(VLOOKUP(B46,'[1]ACT NUM12'!$H$3:$L$127,4,FALSE),0)</f>
        <v>1</v>
      </c>
      <c r="N46" s="77"/>
      <c r="O46" s="77"/>
      <c r="P46" s="77"/>
      <c r="Q46" s="77"/>
      <c r="R46" s="77"/>
      <c r="S46" s="77"/>
      <c r="T46" s="77"/>
      <c r="U46" s="77"/>
      <c r="V46" s="77"/>
      <c r="W46" s="12">
        <f t="shared" si="3"/>
        <v>3</v>
      </c>
      <c r="X46" s="77">
        <f>IFERROR(VLOOKUP(B46,'[1]ACT NUM12'!$AA$3:$AE$98,2,FALSE),0)</f>
        <v>0</v>
      </c>
      <c r="Y46" s="77">
        <f>IFERROR(VLOOKUP(B46,'[1]ACT NUM12'!$AA$3:$AE$98,3,FALSE),0)</f>
        <v>0</v>
      </c>
      <c r="Z46" s="77">
        <f>IFERROR(VLOOKUP(B46,'[1]ACT NUM12'!$AA$3:$AE$98,4,FALSE),0)</f>
        <v>0</v>
      </c>
      <c r="AA46" s="77"/>
      <c r="AB46" s="77"/>
      <c r="AC46" s="77"/>
      <c r="AD46" s="77"/>
      <c r="AE46" s="77"/>
      <c r="AF46" s="77"/>
      <c r="AG46" s="77"/>
      <c r="AH46" s="77"/>
      <c r="AI46" s="77"/>
      <c r="AJ46" s="12">
        <f t="shared" si="4"/>
        <v>0</v>
      </c>
    </row>
    <row r="47" spans="1:37" ht="15" thickBot="1" x14ac:dyDescent="0.25">
      <c r="A47" s="75" t="s">
        <v>73</v>
      </c>
      <c r="B47" s="112" t="s">
        <v>71</v>
      </c>
      <c r="C47" s="53"/>
      <c r="D47" s="136"/>
      <c r="E47" s="12">
        <f>IFERROR(VLOOKUP(B47,[2]NUM12!$H$3:$K$156,3,FALSE),0)</f>
        <v>241</v>
      </c>
      <c r="F47" s="42">
        <f t="shared" si="14"/>
        <v>264</v>
      </c>
      <c r="G47" s="12"/>
      <c r="H47" s="51">
        <f t="shared" si="36"/>
        <v>0</v>
      </c>
      <c r="I47" s="51">
        <f t="shared" si="2"/>
        <v>0</v>
      </c>
      <c r="J47" s="12"/>
      <c r="K47" s="77">
        <f>IFERROR(VLOOKUP(B47,'[1]ACT NUM12'!$H$3:$L$127,2,FALSE),0)</f>
        <v>13</v>
      </c>
      <c r="L47" s="77">
        <f>IFERROR(VLOOKUP(B47,'[1]ACT NUM12'!$H$3:$L$127,3,FALSE),0)</f>
        <v>4</v>
      </c>
      <c r="M47" s="77">
        <f>IFERROR(VLOOKUP(B47,'[1]ACT NUM12'!$H$3:$L$127,4,FALSE),0)</f>
        <v>11</v>
      </c>
      <c r="N47" s="77"/>
      <c r="O47" s="77"/>
      <c r="P47" s="77"/>
      <c r="Q47" s="77"/>
      <c r="R47" s="77"/>
      <c r="S47" s="77"/>
      <c r="T47" s="77"/>
      <c r="U47" s="77"/>
      <c r="V47" s="77"/>
      <c r="W47" s="12">
        <f t="shared" si="3"/>
        <v>28</v>
      </c>
      <c r="X47" s="77">
        <f>IFERROR(VLOOKUP(B47,'[1]ACT NUM12'!$AA$3:$AE$98,2,FALSE),0)</f>
        <v>3</v>
      </c>
      <c r="Y47" s="77">
        <f>IFERROR(VLOOKUP(B47,'[1]ACT NUM12'!$AA$3:$AE$98,3,FALSE),0)</f>
        <v>1</v>
      </c>
      <c r="Z47" s="77">
        <f>IFERROR(VLOOKUP(B47,'[1]ACT NUM12'!$AA$3:$AE$98,4,FALSE),0)</f>
        <v>1</v>
      </c>
      <c r="AA47" s="77"/>
      <c r="AB47" s="77"/>
      <c r="AC47" s="77"/>
      <c r="AD47" s="77"/>
      <c r="AE47" s="77"/>
      <c r="AF47" s="77"/>
      <c r="AG47" s="77"/>
      <c r="AH47" s="77"/>
      <c r="AI47" s="77"/>
      <c r="AJ47" s="12">
        <f t="shared" si="4"/>
        <v>5</v>
      </c>
    </row>
    <row r="48" spans="1:37" ht="15" thickBot="1" x14ac:dyDescent="0.25">
      <c r="A48" s="75" t="s">
        <v>73</v>
      </c>
      <c r="B48" s="112" t="s">
        <v>72</v>
      </c>
      <c r="C48" s="53"/>
      <c r="D48" s="136"/>
      <c r="E48" s="12">
        <f>IFERROR(VLOOKUP(B48,[2]NUM12!$H$3:$K$156,3,FALSE),0)</f>
        <v>51</v>
      </c>
      <c r="F48" s="42">
        <f t="shared" si="14"/>
        <v>51</v>
      </c>
      <c r="G48" s="12"/>
      <c r="H48" s="51">
        <f t="shared" si="36"/>
        <v>0</v>
      </c>
      <c r="I48" s="51">
        <f t="shared" si="2"/>
        <v>0</v>
      </c>
      <c r="J48" s="12"/>
      <c r="K48" s="77">
        <f>IFERROR(VLOOKUP(B48,'[1]ACT NUM12'!$H$3:$L$127,2,FALSE),0)</f>
        <v>0</v>
      </c>
      <c r="L48" s="77">
        <f>IFERROR(VLOOKUP(B48,'[1]ACT NUM12'!$H$3:$L$127,3,FALSE),0)</f>
        <v>0</v>
      </c>
      <c r="M48" s="77">
        <f>IFERROR(VLOOKUP(B48,'[1]ACT NUM12'!$H$3:$L$127,4,FALSE),0)</f>
        <v>0</v>
      </c>
      <c r="N48" s="77"/>
      <c r="O48" s="77"/>
      <c r="P48" s="77"/>
      <c r="Q48" s="77"/>
      <c r="R48" s="77"/>
      <c r="S48" s="77"/>
      <c r="T48" s="77"/>
      <c r="U48" s="77"/>
      <c r="V48" s="77"/>
      <c r="W48" s="12">
        <f t="shared" si="3"/>
        <v>0</v>
      </c>
      <c r="X48" s="77">
        <f>IFERROR(VLOOKUP(B48,'[1]ACT NUM12'!$AA$3:$AE$98,2,FALSE),0)</f>
        <v>0</v>
      </c>
      <c r="Y48" s="77">
        <f>IFERROR(VLOOKUP(B48,'[1]ACT NUM12'!$AA$3:$AE$98,3,FALSE),0)</f>
        <v>0</v>
      </c>
      <c r="Z48" s="77">
        <f>IFERROR(VLOOKUP(B48,'[1]ACT NUM12'!$AA$3:$AE$98,4,FALSE),0)</f>
        <v>0</v>
      </c>
      <c r="AA48" s="77"/>
      <c r="AB48" s="77"/>
      <c r="AC48" s="77"/>
      <c r="AD48" s="77"/>
      <c r="AE48" s="77"/>
      <c r="AF48" s="77"/>
      <c r="AG48" s="77"/>
      <c r="AH48" s="77"/>
      <c r="AI48" s="77"/>
      <c r="AJ48" s="12">
        <f t="shared" si="4"/>
        <v>0</v>
      </c>
    </row>
    <row r="49" spans="1:37" ht="20.25" customHeight="1" thickBot="1" x14ac:dyDescent="0.25">
      <c r="A49" s="308" t="s">
        <v>175</v>
      </c>
      <c r="B49" s="309"/>
      <c r="C49" s="181">
        <f>+D49/Metas!R17</f>
        <v>1.0925261719923265</v>
      </c>
      <c r="D49" s="138">
        <f>F49/AK49</f>
        <v>0.29585608737552199</v>
      </c>
      <c r="E49" s="9">
        <f t="shared" ref="E49:K49" si="37">SUM(E39:E48)</f>
        <v>843</v>
      </c>
      <c r="F49" s="9">
        <f t="shared" si="37"/>
        <v>921</v>
      </c>
      <c r="G49" s="9">
        <f t="shared" si="37"/>
        <v>0</v>
      </c>
      <c r="H49" s="9">
        <f t="shared" si="37"/>
        <v>0</v>
      </c>
      <c r="I49" s="9">
        <f>SUM(I39:I48)</f>
        <v>0</v>
      </c>
      <c r="J49" s="9">
        <f t="shared" ref="J49" si="38">SUM(J39:J48)</f>
        <v>0</v>
      </c>
      <c r="K49" s="9">
        <f t="shared" si="37"/>
        <v>28</v>
      </c>
      <c r="L49" s="9">
        <f t="shared" ref="L49:P49" si="39">SUM(L39:L48)</f>
        <v>27</v>
      </c>
      <c r="M49" s="9">
        <f t="shared" si="39"/>
        <v>29</v>
      </c>
      <c r="N49" s="9">
        <f t="shared" si="39"/>
        <v>0</v>
      </c>
      <c r="O49" s="9">
        <f t="shared" ref="O49" si="40">SUM(O39:O48)</f>
        <v>0</v>
      </c>
      <c r="P49" s="9">
        <f t="shared" si="39"/>
        <v>0</v>
      </c>
      <c r="Q49" s="9">
        <f>SUM(Q39:Q48)</f>
        <v>0</v>
      </c>
      <c r="R49" s="9">
        <f>SUM(R39:R48)</f>
        <v>0</v>
      </c>
      <c r="S49" s="9">
        <f>SUM(S39:S48)</f>
        <v>0</v>
      </c>
      <c r="T49" s="9">
        <f>SUM(T39:T48)</f>
        <v>0</v>
      </c>
      <c r="U49" s="9">
        <f t="shared" ref="U49:V49" si="41">SUM(U39:U48)</f>
        <v>0</v>
      </c>
      <c r="V49" s="9">
        <f t="shared" si="41"/>
        <v>0</v>
      </c>
      <c r="W49" s="9">
        <f t="shared" si="3"/>
        <v>84</v>
      </c>
      <c r="X49" s="9">
        <f t="shared" ref="X49:AD49" si="42">SUM(X39:X48)</f>
        <v>3</v>
      </c>
      <c r="Y49" s="9">
        <f t="shared" si="42"/>
        <v>1</v>
      </c>
      <c r="Z49" s="9">
        <f t="shared" si="42"/>
        <v>2</v>
      </c>
      <c r="AA49" s="9">
        <f t="shared" si="42"/>
        <v>0</v>
      </c>
      <c r="AB49" s="9">
        <f t="shared" ref="AB49" si="43">SUM(AB39:AB48)</f>
        <v>0</v>
      </c>
      <c r="AC49" s="9">
        <f t="shared" si="42"/>
        <v>0</v>
      </c>
      <c r="AD49" s="9">
        <f t="shared" si="42"/>
        <v>0</v>
      </c>
      <c r="AE49" s="9">
        <f t="shared" ref="AE49:AF49" si="44">SUM(AE39:AE48)</f>
        <v>0</v>
      </c>
      <c r="AF49" s="9">
        <f t="shared" si="44"/>
        <v>0</v>
      </c>
      <c r="AG49" s="9">
        <f t="shared" ref="AG49:AI49" si="45">SUM(AG39:AG48)</f>
        <v>0</v>
      </c>
      <c r="AH49" s="9">
        <f t="shared" si="45"/>
        <v>0</v>
      </c>
      <c r="AI49" s="9">
        <f t="shared" si="45"/>
        <v>0</v>
      </c>
      <c r="AJ49" s="9">
        <f t="shared" si="4"/>
        <v>6</v>
      </c>
      <c r="AK49" s="9">
        <v>3113</v>
      </c>
    </row>
    <row r="50" spans="1:37" ht="15" thickBot="1" x14ac:dyDescent="0.25">
      <c r="A50" s="113" t="s">
        <v>87</v>
      </c>
      <c r="B50" s="112" t="s">
        <v>74</v>
      </c>
      <c r="C50" s="53"/>
      <c r="D50" s="136"/>
      <c r="E50" s="12">
        <f>IFERROR(VLOOKUP(B50,[2]NUM12!$H$3:$K$156,3,FALSE),0)</f>
        <v>406</v>
      </c>
      <c r="F50" s="42">
        <f t="shared" si="14"/>
        <v>417</v>
      </c>
      <c r="G50" s="12"/>
      <c r="H50" s="51">
        <f t="shared" ref="H50:H62" si="46">+G50+(Q50)-(AD50)</f>
        <v>0</v>
      </c>
      <c r="I50" s="51">
        <f t="shared" si="2"/>
        <v>0</v>
      </c>
      <c r="J50" s="12"/>
      <c r="K50" s="77">
        <f>IFERROR(VLOOKUP(B50,'[1]ACT NUM12'!$H$3:$L$127,2,FALSE),0)</f>
        <v>0</v>
      </c>
      <c r="L50" s="77">
        <f>IFERROR(VLOOKUP(B50,'[1]ACT NUM12'!$H$3:$L$127,3,FALSE),0)</f>
        <v>5</v>
      </c>
      <c r="M50" s="77">
        <f>IFERROR(VLOOKUP(B50,'[1]ACT NUM12'!$H$3:$L$127,4,FALSE),0)</f>
        <v>12</v>
      </c>
      <c r="N50" s="77"/>
      <c r="O50" s="77"/>
      <c r="P50" s="77"/>
      <c r="Q50" s="77"/>
      <c r="R50" s="77"/>
      <c r="S50" s="77"/>
      <c r="T50" s="77"/>
      <c r="U50" s="77"/>
      <c r="V50" s="77"/>
      <c r="W50" s="12">
        <f t="shared" si="3"/>
        <v>17</v>
      </c>
      <c r="X50" s="77">
        <f>IFERROR(VLOOKUP(B50,'[1]ACT NUM12'!$AA$3:$AE$98,2,FALSE),0)</f>
        <v>2</v>
      </c>
      <c r="Y50" s="77">
        <f>IFERROR(VLOOKUP(B50,'[1]ACT NUM12'!$AA$3:$AE$98,3,FALSE),0)</f>
        <v>1</v>
      </c>
      <c r="Z50" s="77">
        <f>IFERROR(VLOOKUP(B50,'[1]ACT NUM12'!$AA$3:$AE$98,4,FALSE),0)</f>
        <v>3</v>
      </c>
      <c r="AA50" s="77"/>
      <c r="AB50" s="77"/>
      <c r="AC50" s="77"/>
      <c r="AD50" s="77"/>
      <c r="AE50" s="77"/>
      <c r="AF50" s="77"/>
      <c r="AG50" s="77"/>
      <c r="AH50" s="77"/>
      <c r="AI50" s="77"/>
      <c r="AJ50" s="12">
        <f t="shared" si="4"/>
        <v>6</v>
      </c>
    </row>
    <row r="51" spans="1:37" ht="15" thickBot="1" x14ac:dyDescent="0.25">
      <c r="A51" s="113" t="s">
        <v>87</v>
      </c>
      <c r="B51" s="112" t="s">
        <v>75</v>
      </c>
      <c r="C51" s="53"/>
      <c r="D51" s="136"/>
      <c r="E51" s="12">
        <f>IFERROR(VLOOKUP(B51,[2]NUM12!$H$3:$K$156,3,FALSE),0)</f>
        <v>20</v>
      </c>
      <c r="F51" s="42">
        <f t="shared" si="14"/>
        <v>21</v>
      </c>
      <c r="G51" s="12"/>
      <c r="H51" s="51">
        <f t="shared" si="46"/>
        <v>0</v>
      </c>
      <c r="I51" s="51">
        <f t="shared" si="2"/>
        <v>0</v>
      </c>
      <c r="J51" s="12"/>
      <c r="K51" s="77">
        <f>IFERROR(VLOOKUP(B51,'[1]ACT NUM12'!$H$3:$L$127,2,FALSE),0)</f>
        <v>1</v>
      </c>
      <c r="L51" s="77">
        <f>IFERROR(VLOOKUP(B51,'[1]ACT NUM12'!$H$3:$L$127,3,FALSE),0)</f>
        <v>1</v>
      </c>
      <c r="M51" s="77">
        <f>IFERROR(VLOOKUP(B51,'[1]ACT NUM12'!$H$3:$L$127,4,FALSE),0)</f>
        <v>0</v>
      </c>
      <c r="N51" s="77"/>
      <c r="O51" s="77"/>
      <c r="P51" s="77"/>
      <c r="Q51" s="77"/>
      <c r="R51" s="77"/>
      <c r="S51" s="77"/>
      <c r="T51" s="77"/>
      <c r="U51" s="77"/>
      <c r="V51" s="77"/>
      <c r="W51" s="12">
        <f t="shared" si="3"/>
        <v>2</v>
      </c>
      <c r="X51" s="77">
        <f>IFERROR(VLOOKUP(B51,'[1]ACT NUM12'!$AA$3:$AE$98,2,FALSE),0)</f>
        <v>0</v>
      </c>
      <c r="Y51" s="77">
        <f>IFERROR(VLOOKUP(B51,'[1]ACT NUM12'!$AA$3:$AE$98,3,FALSE),0)</f>
        <v>1</v>
      </c>
      <c r="Z51" s="77">
        <f>IFERROR(VLOOKUP(B51,'[1]ACT NUM12'!$AA$3:$AE$98,4,FALSE),0)</f>
        <v>0</v>
      </c>
      <c r="AA51" s="77"/>
      <c r="AB51" s="77"/>
      <c r="AC51" s="77"/>
      <c r="AD51" s="77"/>
      <c r="AE51" s="77"/>
      <c r="AF51" s="77"/>
      <c r="AG51" s="77"/>
      <c r="AH51" s="77"/>
      <c r="AI51" s="77"/>
      <c r="AJ51" s="12">
        <f t="shared" si="4"/>
        <v>1</v>
      </c>
    </row>
    <row r="52" spans="1:37" ht="15" thickBot="1" x14ac:dyDescent="0.25">
      <c r="A52" s="113" t="s">
        <v>87</v>
      </c>
      <c r="B52" s="112" t="s">
        <v>76</v>
      </c>
      <c r="C52" s="53"/>
      <c r="D52" s="136"/>
      <c r="E52" s="12">
        <f>IFERROR(VLOOKUP(B52,[2]NUM12!$H$3:$K$156,3,FALSE),0)</f>
        <v>9</v>
      </c>
      <c r="F52" s="42">
        <f t="shared" si="14"/>
        <v>12</v>
      </c>
      <c r="G52" s="12"/>
      <c r="H52" s="51">
        <f t="shared" si="46"/>
        <v>0</v>
      </c>
      <c r="I52" s="51">
        <f t="shared" si="2"/>
        <v>0</v>
      </c>
      <c r="J52" s="12"/>
      <c r="K52" s="77">
        <f>IFERROR(VLOOKUP(B52,'[1]ACT NUM12'!$H$3:$L$127,2,FALSE),0)</f>
        <v>1</v>
      </c>
      <c r="L52" s="77">
        <f>IFERROR(VLOOKUP(B52,'[1]ACT NUM12'!$H$3:$L$127,3,FALSE),0)</f>
        <v>0</v>
      </c>
      <c r="M52" s="77">
        <f>IFERROR(VLOOKUP(B52,'[1]ACT NUM12'!$H$3:$L$127,4,FALSE),0)</f>
        <v>2</v>
      </c>
      <c r="N52" s="77"/>
      <c r="O52" s="77"/>
      <c r="P52" s="77"/>
      <c r="Q52" s="77"/>
      <c r="R52" s="77"/>
      <c r="S52" s="77"/>
      <c r="T52" s="77"/>
      <c r="U52" s="77"/>
      <c r="V52" s="77"/>
      <c r="W52" s="12">
        <f t="shared" si="3"/>
        <v>3</v>
      </c>
      <c r="X52" s="77">
        <f>IFERROR(VLOOKUP(B52,'[1]ACT NUM12'!$AA$3:$AE$98,2,FALSE),0)</f>
        <v>0</v>
      </c>
      <c r="Y52" s="77">
        <f>IFERROR(VLOOKUP(B52,'[1]ACT NUM12'!$AA$3:$AE$98,3,FALSE),0)</f>
        <v>0</v>
      </c>
      <c r="Z52" s="77">
        <f>IFERROR(VLOOKUP(B52,'[1]ACT NUM12'!$AA$3:$AE$98,4,FALSE),0)</f>
        <v>0</v>
      </c>
      <c r="AA52" s="77"/>
      <c r="AB52" s="77"/>
      <c r="AC52" s="77"/>
      <c r="AD52" s="77"/>
      <c r="AE52" s="77"/>
      <c r="AF52" s="77"/>
      <c r="AG52" s="77"/>
      <c r="AH52" s="77"/>
      <c r="AI52" s="77"/>
      <c r="AJ52" s="12">
        <f t="shared" si="4"/>
        <v>0</v>
      </c>
    </row>
    <row r="53" spans="1:37" ht="15" thickBot="1" x14ac:dyDescent="0.25">
      <c r="A53" s="113" t="s">
        <v>87</v>
      </c>
      <c r="B53" s="112" t="s">
        <v>77</v>
      </c>
      <c r="C53" s="53"/>
      <c r="D53" s="136"/>
      <c r="E53" s="12">
        <f>IFERROR(VLOOKUP(B53,[2]NUM12!$H$3:$K$156,3,FALSE),0)</f>
        <v>14</v>
      </c>
      <c r="F53" s="42">
        <f t="shared" si="14"/>
        <v>12</v>
      </c>
      <c r="G53" s="12"/>
      <c r="H53" s="51">
        <f t="shared" si="46"/>
        <v>0</v>
      </c>
      <c r="I53" s="51">
        <f t="shared" si="2"/>
        <v>0</v>
      </c>
      <c r="J53" s="12"/>
      <c r="K53" s="77">
        <f>IFERROR(VLOOKUP(B53,'[1]ACT NUM12'!$H$3:$L$127,2,FALSE),0)</f>
        <v>0</v>
      </c>
      <c r="L53" s="77">
        <f>IFERROR(VLOOKUP(B53,'[1]ACT NUM12'!$H$3:$L$127,3,FALSE),0)</f>
        <v>0</v>
      </c>
      <c r="M53" s="77">
        <f>IFERROR(VLOOKUP(B53,'[1]ACT NUM12'!$H$3:$L$127,4,FALSE),0)</f>
        <v>0</v>
      </c>
      <c r="N53" s="77"/>
      <c r="O53" s="77"/>
      <c r="P53" s="77"/>
      <c r="Q53" s="77"/>
      <c r="R53" s="77"/>
      <c r="S53" s="77"/>
      <c r="T53" s="77"/>
      <c r="U53" s="77"/>
      <c r="V53" s="77"/>
      <c r="W53" s="12">
        <f t="shared" si="3"/>
        <v>0</v>
      </c>
      <c r="X53" s="77">
        <f>IFERROR(VLOOKUP(B53,'[1]ACT NUM12'!$AA$3:$AE$98,2,FALSE),0)</f>
        <v>0</v>
      </c>
      <c r="Y53" s="77">
        <f>IFERROR(VLOOKUP(B53,'[1]ACT NUM12'!$AA$3:$AE$98,3,FALSE),0)</f>
        <v>0</v>
      </c>
      <c r="Z53" s="77">
        <f>IFERROR(VLOOKUP(B53,'[1]ACT NUM12'!$AA$3:$AE$98,4,FALSE),0)</f>
        <v>2</v>
      </c>
      <c r="AA53" s="77"/>
      <c r="AB53" s="77"/>
      <c r="AC53" s="77"/>
      <c r="AD53" s="77"/>
      <c r="AE53" s="77"/>
      <c r="AF53" s="77"/>
      <c r="AG53" s="77"/>
      <c r="AH53" s="77"/>
      <c r="AI53" s="77"/>
      <c r="AJ53" s="12">
        <f t="shared" si="4"/>
        <v>2</v>
      </c>
    </row>
    <row r="54" spans="1:37" ht="15" thickBot="1" x14ac:dyDescent="0.25">
      <c r="A54" s="113" t="s">
        <v>87</v>
      </c>
      <c r="B54" s="112" t="s">
        <v>78</v>
      </c>
      <c r="C54" s="53"/>
      <c r="D54" s="136"/>
      <c r="E54" s="12">
        <f>IFERROR(VLOOKUP(B54,[2]NUM12!$H$3:$K$156,3,FALSE),0)</f>
        <v>7</v>
      </c>
      <c r="F54" s="42">
        <f t="shared" si="14"/>
        <v>6</v>
      </c>
      <c r="G54" s="12"/>
      <c r="H54" s="51">
        <f t="shared" si="46"/>
        <v>0</v>
      </c>
      <c r="I54" s="51">
        <f t="shared" si="2"/>
        <v>0</v>
      </c>
      <c r="J54" s="12"/>
      <c r="K54" s="77">
        <f>IFERROR(VLOOKUP(B54,'[1]ACT NUM12'!$H$3:$L$127,2,FALSE),0)</f>
        <v>0</v>
      </c>
      <c r="L54" s="77">
        <f>IFERROR(VLOOKUP(B54,'[1]ACT NUM12'!$H$3:$L$127,3,FALSE),0)</f>
        <v>0</v>
      </c>
      <c r="M54" s="77">
        <f>IFERROR(VLOOKUP(B54,'[1]ACT NUM12'!$H$3:$L$127,4,FALSE),0)</f>
        <v>0</v>
      </c>
      <c r="N54" s="77"/>
      <c r="O54" s="77"/>
      <c r="P54" s="77"/>
      <c r="Q54" s="77"/>
      <c r="R54" s="77"/>
      <c r="S54" s="77"/>
      <c r="T54" s="77"/>
      <c r="U54" s="77"/>
      <c r="V54" s="77"/>
      <c r="W54" s="12">
        <f t="shared" si="3"/>
        <v>0</v>
      </c>
      <c r="X54" s="77">
        <f>IFERROR(VLOOKUP(B54,'[1]ACT NUM12'!$AA$3:$AE$98,2,FALSE),0)</f>
        <v>0</v>
      </c>
      <c r="Y54" s="77">
        <f>IFERROR(VLOOKUP(B54,'[1]ACT NUM12'!$AA$3:$AE$98,3,FALSE),0)</f>
        <v>0</v>
      </c>
      <c r="Z54" s="77">
        <f>IFERROR(VLOOKUP(B54,'[1]ACT NUM12'!$AA$3:$AE$98,4,FALSE),0)</f>
        <v>1</v>
      </c>
      <c r="AA54" s="77"/>
      <c r="AB54" s="77"/>
      <c r="AC54" s="77"/>
      <c r="AD54" s="77"/>
      <c r="AE54" s="77"/>
      <c r="AF54" s="77"/>
      <c r="AG54" s="77"/>
      <c r="AH54" s="77"/>
      <c r="AI54" s="77"/>
      <c r="AJ54" s="12">
        <f t="shared" si="4"/>
        <v>1</v>
      </c>
    </row>
    <row r="55" spans="1:37" ht="15" thickBot="1" x14ac:dyDescent="0.25">
      <c r="A55" s="113" t="s">
        <v>87</v>
      </c>
      <c r="B55" s="112" t="s">
        <v>79</v>
      </c>
      <c r="C55" s="53"/>
      <c r="D55" s="136"/>
      <c r="E55" s="12">
        <f>IFERROR(VLOOKUP(B55,[2]NUM12!$H$3:$K$156,3,FALSE),0)</f>
        <v>9</v>
      </c>
      <c r="F55" s="42">
        <f t="shared" si="14"/>
        <v>7</v>
      </c>
      <c r="G55" s="12"/>
      <c r="H55" s="51">
        <f t="shared" si="46"/>
        <v>0</v>
      </c>
      <c r="I55" s="51">
        <f t="shared" si="2"/>
        <v>0</v>
      </c>
      <c r="J55" s="12"/>
      <c r="K55" s="77">
        <f>IFERROR(VLOOKUP(B55,'[1]ACT NUM12'!$H$3:$L$127,2,FALSE),0)</f>
        <v>0</v>
      </c>
      <c r="L55" s="77">
        <f>IFERROR(VLOOKUP(B55,'[1]ACT NUM12'!$H$3:$L$127,3,FALSE),0)</f>
        <v>0</v>
      </c>
      <c r="M55" s="77">
        <f>IFERROR(VLOOKUP(B55,'[1]ACT NUM12'!$H$3:$L$127,4,FALSE),0)</f>
        <v>0</v>
      </c>
      <c r="N55" s="77"/>
      <c r="O55" s="77"/>
      <c r="P55" s="77"/>
      <c r="Q55" s="77"/>
      <c r="R55" s="77"/>
      <c r="S55" s="77"/>
      <c r="T55" s="77"/>
      <c r="U55" s="77"/>
      <c r="V55" s="77"/>
      <c r="W55" s="12">
        <f t="shared" si="3"/>
        <v>0</v>
      </c>
      <c r="X55" s="77">
        <f>IFERROR(VLOOKUP(B55,'[1]ACT NUM12'!$AA$3:$AE$98,2,FALSE),0)</f>
        <v>0</v>
      </c>
      <c r="Y55" s="77">
        <f>IFERROR(VLOOKUP(B55,'[1]ACT NUM12'!$AA$3:$AE$98,3,FALSE),0)</f>
        <v>2</v>
      </c>
      <c r="Z55" s="77">
        <f>IFERROR(VLOOKUP(B55,'[1]ACT NUM12'!$AA$3:$AE$98,4,FALSE),0)</f>
        <v>0</v>
      </c>
      <c r="AA55" s="77"/>
      <c r="AB55" s="77"/>
      <c r="AC55" s="77"/>
      <c r="AD55" s="77"/>
      <c r="AE55" s="77"/>
      <c r="AF55" s="77"/>
      <c r="AG55" s="77"/>
      <c r="AH55" s="77"/>
      <c r="AI55" s="77"/>
      <c r="AJ55" s="12">
        <f t="shared" si="4"/>
        <v>2</v>
      </c>
    </row>
    <row r="56" spans="1:37" ht="15" thickBot="1" x14ac:dyDescent="0.25">
      <c r="A56" s="113" t="s">
        <v>87</v>
      </c>
      <c r="B56" s="112" t="s">
        <v>80</v>
      </c>
      <c r="C56" s="53"/>
      <c r="D56" s="136"/>
      <c r="E56" s="12">
        <f>IFERROR(VLOOKUP(B56,[2]NUM12!$H$3:$K$156,3,FALSE),0)</f>
        <v>8</v>
      </c>
      <c r="F56" s="42">
        <f t="shared" si="14"/>
        <v>6</v>
      </c>
      <c r="G56" s="12"/>
      <c r="H56" s="51">
        <f t="shared" si="46"/>
        <v>0</v>
      </c>
      <c r="I56" s="51">
        <f t="shared" si="2"/>
        <v>0</v>
      </c>
      <c r="J56" s="12"/>
      <c r="K56" s="77">
        <f>IFERROR(VLOOKUP(B56,'[1]ACT NUM12'!$H$3:$L$127,2,FALSE),0)</f>
        <v>0</v>
      </c>
      <c r="L56" s="77">
        <f>IFERROR(VLOOKUP(B56,'[1]ACT NUM12'!$H$3:$L$127,3,FALSE),0)</f>
        <v>1</v>
      </c>
      <c r="M56" s="77">
        <f>IFERROR(VLOOKUP(B56,'[1]ACT NUM12'!$H$3:$L$127,4,FALSE),0)</f>
        <v>0</v>
      </c>
      <c r="N56" s="77"/>
      <c r="O56" s="77"/>
      <c r="P56" s="77"/>
      <c r="Q56" s="77"/>
      <c r="R56" s="77"/>
      <c r="S56" s="77"/>
      <c r="T56" s="77"/>
      <c r="U56" s="77"/>
      <c r="V56" s="77"/>
      <c r="W56" s="12">
        <f t="shared" si="3"/>
        <v>1</v>
      </c>
      <c r="X56" s="77">
        <f>IFERROR(VLOOKUP(B56,'[1]ACT NUM12'!$AA$3:$AE$98,2,FALSE),0)</f>
        <v>0</v>
      </c>
      <c r="Y56" s="77">
        <f>IFERROR(VLOOKUP(B56,'[1]ACT NUM12'!$AA$3:$AE$98,3,FALSE),0)</f>
        <v>3</v>
      </c>
      <c r="Z56" s="77">
        <f>IFERROR(VLOOKUP(B56,'[1]ACT NUM12'!$AA$3:$AE$98,4,FALSE),0)</f>
        <v>0</v>
      </c>
      <c r="AA56" s="77"/>
      <c r="AB56" s="77"/>
      <c r="AC56" s="77"/>
      <c r="AD56" s="77"/>
      <c r="AE56" s="77"/>
      <c r="AF56" s="77"/>
      <c r="AG56" s="77"/>
      <c r="AH56" s="77"/>
      <c r="AI56" s="77"/>
      <c r="AJ56" s="12">
        <f t="shared" si="4"/>
        <v>3</v>
      </c>
    </row>
    <row r="57" spans="1:37" ht="15" thickBot="1" x14ac:dyDescent="0.25">
      <c r="A57" s="113" t="s">
        <v>87</v>
      </c>
      <c r="B57" s="112" t="s">
        <v>81</v>
      </c>
      <c r="C57" s="53"/>
      <c r="D57" s="136"/>
      <c r="E57" s="12">
        <f>IFERROR(VLOOKUP(B57,[2]NUM12!$H$3:$K$156,3,FALSE),0)</f>
        <v>10</v>
      </c>
      <c r="F57" s="42">
        <f t="shared" si="14"/>
        <v>10</v>
      </c>
      <c r="G57" s="12"/>
      <c r="H57" s="51">
        <f t="shared" si="46"/>
        <v>0</v>
      </c>
      <c r="I57" s="51">
        <f t="shared" si="2"/>
        <v>0</v>
      </c>
      <c r="J57" s="12"/>
      <c r="K57" s="77">
        <f>IFERROR(VLOOKUP(B57,'[1]ACT NUM12'!$H$3:$L$127,2,FALSE),0)</f>
        <v>0</v>
      </c>
      <c r="L57" s="77">
        <f>IFERROR(VLOOKUP(B57,'[1]ACT NUM12'!$H$3:$L$127,3,FALSE),0)</f>
        <v>0</v>
      </c>
      <c r="M57" s="77">
        <f>IFERROR(VLOOKUP(B57,'[1]ACT NUM12'!$H$3:$L$127,4,FALSE),0)</f>
        <v>0</v>
      </c>
      <c r="N57" s="77"/>
      <c r="O57" s="77"/>
      <c r="P57" s="77"/>
      <c r="Q57" s="77"/>
      <c r="R57" s="77"/>
      <c r="S57" s="77"/>
      <c r="T57" s="77"/>
      <c r="U57" s="77"/>
      <c r="V57" s="77"/>
      <c r="W57" s="12">
        <f t="shared" si="3"/>
        <v>0</v>
      </c>
      <c r="X57" s="77">
        <f>IFERROR(VLOOKUP(B57,'[1]ACT NUM12'!$AA$3:$AE$98,2,FALSE),0)</f>
        <v>0</v>
      </c>
      <c r="Y57" s="77">
        <f>IFERROR(VLOOKUP(B57,'[1]ACT NUM12'!$AA$3:$AE$98,3,FALSE),0)</f>
        <v>0</v>
      </c>
      <c r="Z57" s="77">
        <f>IFERROR(VLOOKUP(B57,'[1]ACT NUM12'!$AA$3:$AE$98,4,FALSE),0)</f>
        <v>0</v>
      </c>
      <c r="AA57" s="77"/>
      <c r="AB57" s="77"/>
      <c r="AC57" s="77"/>
      <c r="AD57" s="77"/>
      <c r="AE57" s="77"/>
      <c r="AF57" s="77"/>
      <c r="AG57" s="77"/>
      <c r="AH57" s="77"/>
      <c r="AI57" s="77"/>
      <c r="AJ57" s="12">
        <f t="shared" si="4"/>
        <v>0</v>
      </c>
    </row>
    <row r="58" spans="1:37" ht="15" thickBot="1" x14ac:dyDescent="0.25">
      <c r="A58" s="113" t="s">
        <v>87</v>
      </c>
      <c r="B58" s="112" t="s">
        <v>82</v>
      </c>
      <c r="C58" s="53"/>
      <c r="D58" s="136"/>
      <c r="E58" s="12">
        <f>IFERROR(VLOOKUP(B58,[2]NUM12!$H$3:$K$156,3,FALSE),0)</f>
        <v>15</v>
      </c>
      <c r="F58" s="42">
        <f t="shared" si="14"/>
        <v>13</v>
      </c>
      <c r="G58" s="12"/>
      <c r="H58" s="51">
        <f t="shared" si="46"/>
        <v>0</v>
      </c>
      <c r="I58" s="51">
        <f t="shared" si="2"/>
        <v>0</v>
      </c>
      <c r="J58" s="12"/>
      <c r="K58" s="77">
        <f>IFERROR(VLOOKUP(B58,'[1]ACT NUM12'!$H$3:$L$127,2,FALSE),0)</f>
        <v>1</v>
      </c>
      <c r="L58" s="77">
        <f>IFERROR(VLOOKUP(B58,'[1]ACT NUM12'!$H$3:$L$127,3,FALSE),0)</f>
        <v>0</v>
      </c>
      <c r="M58" s="77">
        <f>IFERROR(VLOOKUP(B58,'[1]ACT NUM12'!$H$3:$L$127,4,FALSE),0)</f>
        <v>0</v>
      </c>
      <c r="N58" s="77"/>
      <c r="O58" s="77"/>
      <c r="P58" s="77"/>
      <c r="Q58" s="77"/>
      <c r="R58" s="77"/>
      <c r="S58" s="77"/>
      <c r="T58" s="77"/>
      <c r="U58" s="77"/>
      <c r="V58" s="77"/>
      <c r="W58" s="12">
        <f t="shared" si="3"/>
        <v>1</v>
      </c>
      <c r="X58" s="77">
        <f>IFERROR(VLOOKUP(B58,'[1]ACT NUM12'!$AA$3:$AE$98,2,FALSE),0)</f>
        <v>0</v>
      </c>
      <c r="Y58" s="77">
        <f>IFERROR(VLOOKUP(B58,'[1]ACT NUM12'!$AA$3:$AE$98,3,FALSE),0)</f>
        <v>2</v>
      </c>
      <c r="Z58" s="77">
        <f>IFERROR(VLOOKUP(B58,'[1]ACT NUM12'!$AA$3:$AE$98,4,FALSE),0)</f>
        <v>1</v>
      </c>
      <c r="AA58" s="77"/>
      <c r="AB58" s="77"/>
      <c r="AC58" s="77"/>
      <c r="AD58" s="77"/>
      <c r="AE58" s="77"/>
      <c r="AF58" s="77"/>
      <c r="AG58" s="77"/>
      <c r="AH58" s="77"/>
      <c r="AI58" s="77"/>
      <c r="AJ58" s="12">
        <f t="shared" si="4"/>
        <v>3</v>
      </c>
    </row>
    <row r="59" spans="1:37" ht="15" thickBot="1" x14ac:dyDescent="0.25">
      <c r="A59" s="113" t="s">
        <v>87</v>
      </c>
      <c r="B59" s="112" t="s">
        <v>83</v>
      </c>
      <c r="C59" s="53"/>
      <c r="D59" s="136"/>
      <c r="E59" s="12">
        <f>IFERROR(VLOOKUP(B59,[2]NUM12!$H$3:$K$156,3,FALSE),0)</f>
        <v>14</v>
      </c>
      <c r="F59" s="42">
        <f t="shared" si="14"/>
        <v>12</v>
      </c>
      <c r="G59" s="12"/>
      <c r="H59" s="51">
        <f t="shared" si="46"/>
        <v>0</v>
      </c>
      <c r="I59" s="51">
        <f t="shared" si="2"/>
        <v>0</v>
      </c>
      <c r="J59" s="12"/>
      <c r="K59" s="77">
        <f>IFERROR(VLOOKUP(B59,'[1]ACT NUM12'!$H$3:$L$127,2,FALSE),0)</f>
        <v>0</v>
      </c>
      <c r="L59" s="77">
        <f>IFERROR(VLOOKUP(B59,'[1]ACT NUM12'!$H$3:$L$127,3,FALSE),0)</f>
        <v>0</v>
      </c>
      <c r="M59" s="77">
        <f>IFERROR(VLOOKUP(B59,'[1]ACT NUM12'!$H$3:$L$127,4,FALSE),0)</f>
        <v>0</v>
      </c>
      <c r="N59" s="77"/>
      <c r="O59" s="77"/>
      <c r="P59" s="77"/>
      <c r="Q59" s="77"/>
      <c r="R59" s="77"/>
      <c r="S59" s="77"/>
      <c r="T59" s="77"/>
      <c r="U59" s="77"/>
      <c r="V59" s="77"/>
      <c r="W59" s="12">
        <f t="shared" si="3"/>
        <v>0</v>
      </c>
      <c r="X59" s="77">
        <f>IFERROR(VLOOKUP(B59,'[1]ACT NUM12'!$AA$3:$AE$98,2,FALSE),0)</f>
        <v>0</v>
      </c>
      <c r="Y59" s="77">
        <f>IFERROR(VLOOKUP(B59,'[1]ACT NUM12'!$AA$3:$AE$98,3,FALSE),0)</f>
        <v>2</v>
      </c>
      <c r="Z59" s="77">
        <f>IFERROR(VLOOKUP(B59,'[1]ACT NUM12'!$AA$3:$AE$98,4,FALSE),0)</f>
        <v>0</v>
      </c>
      <c r="AA59" s="77"/>
      <c r="AB59" s="77"/>
      <c r="AC59" s="77"/>
      <c r="AD59" s="77"/>
      <c r="AE59" s="77"/>
      <c r="AF59" s="77"/>
      <c r="AG59" s="77"/>
      <c r="AH59" s="77"/>
      <c r="AI59" s="77"/>
      <c r="AJ59" s="12">
        <f t="shared" si="4"/>
        <v>2</v>
      </c>
    </row>
    <row r="60" spans="1:37" ht="15" thickBot="1" x14ac:dyDescent="0.25">
      <c r="A60" s="113" t="s">
        <v>87</v>
      </c>
      <c r="B60" s="112" t="s">
        <v>84</v>
      </c>
      <c r="C60" s="53"/>
      <c r="D60" s="136"/>
      <c r="E60" s="12">
        <f>IFERROR(VLOOKUP(B60,[2]NUM12!$H$3:$K$156,3,FALSE),0)</f>
        <v>31</v>
      </c>
      <c r="F60" s="42">
        <f t="shared" si="14"/>
        <v>28</v>
      </c>
      <c r="G60" s="12"/>
      <c r="H60" s="51">
        <f t="shared" si="46"/>
        <v>0</v>
      </c>
      <c r="I60" s="51">
        <f t="shared" si="2"/>
        <v>0</v>
      </c>
      <c r="J60" s="12"/>
      <c r="K60" s="77">
        <f>IFERROR(VLOOKUP(B60,'[1]ACT NUM12'!$H$3:$L$127,2,FALSE),0)</f>
        <v>0</v>
      </c>
      <c r="L60" s="77">
        <f>IFERROR(VLOOKUP(B60,'[1]ACT NUM12'!$H$3:$L$127,3,FALSE),0)</f>
        <v>1</v>
      </c>
      <c r="M60" s="77">
        <f>IFERROR(VLOOKUP(B60,'[1]ACT NUM12'!$H$3:$L$127,4,FALSE),0)</f>
        <v>2</v>
      </c>
      <c r="N60" s="77"/>
      <c r="O60" s="77"/>
      <c r="P60" s="77"/>
      <c r="Q60" s="77"/>
      <c r="R60" s="77"/>
      <c r="S60" s="77"/>
      <c r="T60" s="77"/>
      <c r="U60" s="77"/>
      <c r="V60" s="77"/>
      <c r="W60" s="12">
        <f t="shared" si="3"/>
        <v>3</v>
      </c>
      <c r="X60" s="77">
        <f>IFERROR(VLOOKUP(B60,'[1]ACT NUM12'!$AA$3:$AE$98,2,FALSE),0)</f>
        <v>0</v>
      </c>
      <c r="Y60" s="77">
        <f>IFERROR(VLOOKUP(B60,'[1]ACT NUM12'!$AA$3:$AE$98,3,FALSE),0)</f>
        <v>6</v>
      </c>
      <c r="Z60" s="77">
        <f>IFERROR(VLOOKUP(B60,'[1]ACT NUM12'!$AA$3:$AE$98,4,FALSE),0)</f>
        <v>0</v>
      </c>
      <c r="AA60" s="77"/>
      <c r="AB60" s="77"/>
      <c r="AC60" s="77"/>
      <c r="AD60" s="77"/>
      <c r="AE60" s="77"/>
      <c r="AF60" s="77"/>
      <c r="AG60" s="77"/>
      <c r="AH60" s="77"/>
      <c r="AI60" s="77"/>
      <c r="AJ60" s="12">
        <f t="shared" si="4"/>
        <v>6</v>
      </c>
    </row>
    <row r="61" spans="1:37" ht="15" thickBot="1" x14ac:dyDescent="0.25">
      <c r="A61" s="113" t="s">
        <v>87</v>
      </c>
      <c r="B61" s="112" t="s">
        <v>85</v>
      </c>
      <c r="C61" s="53"/>
      <c r="D61" s="136"/>
      <c r="E61" s="12">
        <f>IFERROR(VLOOKUP(B61,[2]NUM12!$H$3:$K$156,3,FALSE),0)</f>
        <v>11</v>
      </c>
      <c r="F61" s="42">
        <f t="shared" si="14"/>
        <v>10</v>
      </c>
      <c r="G61" s="12"/>
      <c r="H61" s="51">
        <f t="shared" si="46"/>
        <v>0</v>
      </c>
      <c r="I61" s="51">
        <f t="shared" si="2"/>
        <v>0</v>
      </c>
      <c r="J61" s="12"/>
      <c r="K61" s="77">
        <f>IFERROR(VLOOKUP(B61,'[1]ACT NUM12'!$H$3:$L$127,2,FALSE),0)</f>
        <v>0</v>
      </c>
      <c r="L61" s="77">
        <f>IFERROR(VLOOKUP(B61,'[1]ACT NUM12'!$H$3:$L$127,3,FALSE),0)</f>
        <v>0</v>
      </c>
      <c r="M61" s="77">
        <f>IFERROR(VLOOKUP(B61,'[1]ACT NUM12'!$H$3:$L$127,4,FALSE),0)</f>
        <v>0</v>
      </c>
      <c r="N61" s="77"/>
      <c r="O61" s="77"/>
      <c r="P61" s="77"/>
      <c r="Q61" s="77"/>
      <c r="R61" s="77"/>
      <c r="S61" s="77"/>
      <c r="T61" s="77"/>
      <c r="U61" s="77"/>
      <c r="V61" s="77"/>
      <c r="W61" s="12">
        <f t="shared" si="3"/>
        <v>0</v>
      </c>
      <c r="X61" s="77">
        <f>IFERROR(VLOOKUP(B61,'[1]ACT NUM12'!$AA$3:$AE$98,2,FALSE),0)</f>
        <v>0</v>
      </c>
      <c r="Y61" s="77">
        <f>IFERROR(VLOOKUP(B61,'[1]ACT NUM12'!$AA$3:$AE$98,3,FALSE),0)</f>
        <v>0</v>
      </c>
      <c r="Z61" s="77">
        <f>IFERROR(VLOOKUP(B61,'[1]ACT NUM12'!$AA$3:$AE$98,4,FALSE),0)</f>
        <v>1</v>
      </c>
      <c r="AA61" s="77"/>
      <c r="AB61" s="77"/>
      <c r="AC61" s="77"/>
      <c r="AD61" s="77"/>
      <c r="AE61" s="77"/>
      <c r="AF61" s="77"/>
      <c r="AG61" s="77"/>
      <c r="AH61" s="77"/>
      <c r="AI61" s="77"/>
      <c r="AJ61" s="12">
        <f t="shared" si="4"/>
        <v>1</v>
      </c>
    </row>
    <row r="62" spans="1:37" ht="15" thickBot="1" x14ac:dyDescent="0.25">
      <c r="A62" s="113" t="s">
        <v>87</v>
      </c>
      <c r="B62" s="112" t="s">
        <v>86</v>
      </c>
      <c r="C62" s="53"/>
      <c r="D62" s="136"/>
      <c r="E62" s="12">
        <f>IFERROR(VLOOKUP(B62,[2]NUM12!$H$3:$K$156,3,FALSE),0)</f>
        <v>6</v>
      </c>
      <c r="F62" s="42">
        <f t="shared" si="14"/>
        <v>4</v>
      </c>
      <c r="G62" s="12"/>
      <c r="H62" s="51">
        <f t="shared" si="46"/>
        <v>0</v>
      </c>
      <c r="I62" s="51">
        <f t="shared" si="2"/>
        <v>0</v>
      </c>
      <c r="J62" s="12"/>
      <c r="K62" s="77">
        <f>IFERROR(VLOOKUP(B62,'[1]ACT NUM12'!$H$3:$L$127,2,FALSE),0)</f>
        <v>0</v>
      </c>
      <c r="L62" s="77">
        <f>IFERROR(VLOOKUP(B62,'[1]ACT NUM12'!$H$3:$L$127,3,FALSE),0)</f>
        <v>0</v>
      </c>
      <c r="M62" s="77">
        <f>IFERROR(VLOOKUP(B62,'[1]ACT NUM12'!$H$3:$L$127,4,FALSE),0)</f>
        <v>0</v>
      </c>
      <c r="N62" s="77"/>
      <c r="O62" s="77"/>
      <c r="P62" s="77"/>
      <c r="Q62" s="77"/>
      <c r="R62" s="77"/>
      <c r="S62" s="77"/>
      <c r="T62" s="77"/>
      <c r="U62" s="77"/>
      <c r="V62" s="77"/>
      <c r="W62" s="12">
        <f t="shared" si="3"/>
        <v>0</v>
      </c>
      <c r="X62" s="77">
        <f>IFERROR(VLOOKUP(B62,'[1]ACT NUM12'!$AA$3:$AE$98,2,FALSE),0)</f>
        <v>0</v>
      </c>
      <c r="Y62" s="77">
        <f>IFERROR(VLOOKUP(B62,'[1]ACT NUM12'!$AA$3:$AE$98,3,FALSE),0)</f>
        <v>2</v>
      </c>
      <c r="Z62" s="77">
        <f>IFERROR(VLOOKUP(B62,'[1]ACT NUM12'!$AA$3:$AE$98,4,FALSE),0)</f>
        <v>0</v>
      </c>
      <c r="AA62" s="77"/>
      <c r="AB62" s="77"/>
      <c r="AC62" s="77"/>
      <c r="AD62" s="77"/>
      <c r="AE62" s="77"/>
      <c r="AF62" s="77"/>
      <c r="AG62" s="77"/>
      <c r="AH62" s="77"/>
      <c r="AI62" s="77"/>
      <c r="AJ62" s="12">
        <f t="shared" si="4"/>
        <v>2</v>
      </c>
    </row>
    <row r="63" spans="1:37" ht="15" thickBot="1" x14ac:dyDescent="0.25">
      <c r="A63" s="111" t="s">
        <v>87</v>
      </c>
      <c r="B63" s="112" t="s">
        <v>393</v>
      </c>
      <c r="C63" s="53"/>
      <c r="D63" s="136"/>
      <c r="E63" s="12">
        <f>IFERROR(VLOOKUP(B63,[2]NUM12!$H$3:$K$156,3,FALSE),0)</f>
        <v>0</v>
      </c>
      <c r="F63" s="42">
        <f t="shared" ref="F63" si="47">+E63+(K63+L63+M63+N63)-(X63+Y63+Z63+AA63)</f>
        <v>82</v>
      </c>
      <c r="G63" s="12"/>
      <c r="H63" s="51">
        <f t="shared" ref="H63" si="48">+G63+(Q63)-(AD63)</f>
        <v>0</v>
      </c>
      <c r="I63" s="51">
        <f t="shared" ref="I63" si="49">+G63+(Q63+R63+S63+T63)-(AD63+AE63+AF63+AG63)</f>
        <v>0</v>
      </c>
      <c r="J63" s="12"/>
      <c r="K63" s="77">
        <f>IFERROR(VLOOKUP(B63,'[1]ACT NUM12'!$H$3:$L$127,2,FALSE),0)</f>
        <v>65</v>
      </c>
      <c r="L63" s="77">
        <f>IFERROR(VLOOKUP(B63,'[1]ACT NUM12'!$H$3:$L$127,3,FALSE),0)</f>
        <v>0</v>
      </c>
      <c r="M63" s="77">
        <f>IFERROR(VLOOKUP(B63,'[1]ACT NUM12'!$H$3:$L$127,4,FALSE),0)</f>
        <v>17</v>
      </c>
      <c r="N63" s="77"/>
      <c r="O63" s="77"/>
      <c r="P63" s="77"/>
      <c r="Q63" s="77"/>
      <c r="R63" s="77"/>
      <c r="S63" s="77"/>
      <c r="T63" s="77"/>
      <c r="U63" s="77"/>
      <c r="V63" s="77"/>
      <c r="W63" s="12">
        <f t="shared" ref="W63" si="50">SUM(K63:V63)</f>
        <v>82</v>
      </c>
      <c r="X63" s="77">
        <f>IFERROR(VLOOKUP(B63,'[1]ACT NUM12'!$AA$3:$AE$98,2,FALSE),0)</f>
        <v>0</v>
      </c>
      <c r="Y63" s="77">
        <f>IFERROR(VLOOKUP(B63,'[1]ACT NUM12'!$AA$3:$AE$98,3,FALSE),0)</f>
        <v>0</v>
      </c>
      <c r="Z63" s="77">
        <f>IFERROR(VLOOKUP(B63,'[1]ACT NUM12'!$AA$3:$AE$98,4,FALSE),0)</f>
        <v>0</v>
      </c>
      <c r="AA63" s="77"/>
      <c r="AB63" s="77"/>
      <c r="AC63" s="77"/>
      <c r="AD63" s="77"/>
      <c r="AE63" s="77"/>
      <c r="AF63" s="77"/>
      <c r="AG63" s="77"/>
      <c r="AH63" s="77"/>
      <c r="AI63" s="77"/>
      <c r="AJ63" s="12">
        <f t="shared" ref="AJ63" si="51">SUM(X63:AI63)</f>
        <v>0</v>
      </c>
    </row>
    <row r="64" spans="1:37" ht="15" thickBot="1" x14ac:dyDescent="0.25">
      <c r="A64" s="308" t="s">
        <v>176</v>
      </c>
      <c r="B64" s="309"/>
      <c r="C64" s="181">
        <f>+D64/Metas!R9</f>
        <v>0.74677753823851045</v>
      </c>
      <c r="D64" s="138">
        <f>F64/AK64</f>
        <v>0.15786877158362111</v>
      </c>
      <c r="E64" s="9">
        <f>SUM(E50:E63)</f>
        <v>560</v>
      </c>
      <c r="F64" s="9">
        <f t="shared" ref="F64:J64" si="52">SUM(F50:F63)</f>
        <v>640</v>
      </c>
      <c r="G64" s="9">
        <f t="shared" si="52"/>
        <v>0</v>
      </c>
      <c r="H64" s="9">
        <f t="shared" si="52"/>
        <v>0</v>
      </c>
      <c r="I64" s="9">
        <f t="shared" si="52"/>
        <v>0</v>
      </c>
      <c r="J64" s="9">
        <f t="shared" si="52"/>
        <v>0</v>
      </c>
      <c r="K64" s="9">
        <f>SUM(K50:K63)</f>
        <v>68</v>
      </c>
      <c r="L64" s="9">
        <f t="shared" ref="L64:AJ64" si="53">SUM(L50:L63)</f>
        <v>8</v>
      </c>
      <c r="M64" s="9">
        <f t="shared" si="53"/>
        <v>33</v>
      </c>
      <c r="N64" s="9">
        <f t="shared" si="53"/>
        <v>0</v>
      </c>
      <c r="O64" s="9">
        <f t="shared" si="53"/>
        <v>0</v>
      </c>
      <c r="P64" s="9">
        <f t="shared" si="53"/>
        <v>0</v>
      </c>
      <c r="Q64" s="9">
        <f t="shared" si="53"/>
        <v>0</v>
      </c>
      <c r="R64" s="9">
        <f t="shared" si="53"/>
        <v>0</v>
      </c>
      <c r="S64" s="9">
        <f t="shared" si="53"/>
        <v>0</v>
      </c>
      <c r="T64" s="9">
        <f t="shared" si="53"/>
        <v>0</v>
      </c>
      <c r="U64" s="9">
        <f t="shared" si="53"/>
        <v>0</v>
      </c>
      <c r="V64" s="9">
        <f t="shared" si="53"/>
        <v>0</v>
      </c>
      <c r="W64" s="9">
        <f t="shared" si="53"/>
        <v>109</v>
      </c>
      <c r="X64" s="9">
        <f t="shared" si="53"/>
        <v>2</v>
      </c>
      <c r="Y64" s="9">
        <f t="shared" si="53"/>
        <v>19</v>
      </c>
      <c r="Z64" s="9">
        <f t="shared" si="53"/>
        <v>8</v>
      </c>
      <c r="AA64" s="9">
        <f t="shared" si="53"/>
        <v>0</v>
      </c>
      <c r="AB64" s="9">
        <f t="shared" si="53"/>
        <v>0</v>
      </c>
      <c r="AC64" s="9">
        <f t="shared" si="53"/>
        <v>0</v>
      </c>
      <c r="AD64" s="9">
        <f t="shared" si="53"/>
        <v>0</v>
      </c>
      <c r="AE64" s="9">
        <f t="shared" si="53"/>
        <v>0</v>
      </c>
      <c r="AF64" s="9">
        <f t="shared" si="53"/>
        <v>0</v>
      </c>
      <c r="AG64" s="9">
        <f t="shared" si="53"/>
        <v>0</v>
      </c>
      <c r="AH64" s="9">
        <f t="shared" si="53"/>
        <v>0</v>
      </c>
      <c r="AI64" s="9">
        <f t="shared" si="53"/>
        <v>0</v>
      </c>
      <c r="AJ64" s="9">
        <f t="shared" si="53"/>
        <v>29</v>
      </c>
      <c r="AK64" s="9">
        <v>4054</v>
      </c>
    </row>
    <row r="65" spans="1:37" ht="15" thickBot="1" x14ac:dyDescent="0.25">
      <c r="A65" s="113" t="s">
        <v>98</v>
      </c>
      <c r="B65" s="112" t="s">
        <v>88</v>
      </c>
      <c r="C65" s="53"/>
      <c r="D65" s="136"/>
      <c r="E65" s="12">
        <f>IFERROR(VLOOKUP(B65,[2]NUM12!$H$3:$K$156,3,FALSE),0)</f>
        <v>132</v>
      </c>
      <c r="F65" s="42">
        <f t="shared" si="14"/>
        <v>158</v>
      </c>
      <c r="G65" s="12"/>
      <c r="H65" s="51">
        <f t="shared" ref="H65:H74" si="54">+G65+(Q65)-(AD65)</f>
        <v>0</v>
      </c>
      <c r="I65" s="51">
        <f t="shared" si="2"/>
        <v>0</v>
      </c>
      <c r="J65" s="12"/>
      <c r="K65" s="77">
        <f>IFERROR(VLOOKUP(B65,'[1]ACT NUM12'!$H$3:$L$127,2,FALSE),0)</f>
        <v>0</v>
      </c>
      <c r="L65" s="77">
        <f>IFERROR(VLOOKUP(B65,'[1]ACT NUM12'!$H$3:$L$127,3,FALSE),0)</f>
        <v>14</v>
      </c>
      <c r="M65" s="77">
        <f>IFERROR(VLOOKUP(B65,'[1]ACT NUM12'!$H$3:$L$127,4,FALSE),0)</f>
        <v>12</v>
      </c>
      <c r="N65" s="77"/>
      <c r="O65" s="77"/>
      <c r="P65" s="77"/>
      <c r="Q65" s="77"/>
      <c r="R65" s="77"/>
      <c r="S65" s="77"/>
      <c r="T65" s="77"/>
      <c r="U65" s="77"/>
      <c r="V65" s="77"/>
      <c r="W65" s="12">
        <f t="shared" si="3"/>
        <v>26</v>
      </c>
      <c r="X65" s="77">
        <f>IFERROR(VLOOKUP(B65,'[1]ACT NUM12'!$AA$3:$AE$98,2,FALSE),0)</f>
        <v>0</v>
      </c>
      <c r="Y65" s="77">
        <f>IFERROR(VLOOKUP(B65,'[1]ACT NUM12'!$AA$3:$AE$98,3,FALSE),0)</f>
        <v>0</v>
      </c>
      <c r="Z65" s="77">
        <f>IFERROR(VLOOKUP(B65,'[1]ACT NUM12'!$AA$3:$AE$98,4,FALSE),0)</f>
        <v>0</v>
      </c>
      <c r="AA65" s="77"/>
      <c r="AB65" s="77"/>
      <c r="AC65" s="77"/>
      <c r="AD65" s="77"/>
      <c r="AE65" s="77"/>
      <c r="AF65" s="77"/>
      <c r="AG65" s="77"/>
      <c r="AH65" s="77"/>
      <c r="AI65" s="77"/>
      <c r="AJ65" s="12">
        <f t="shared" si="4"/>
        <v>0</v>
      </c>
    </row>
    <row r="66" spans="1:37" ht="15" thickBot="1" x14ac:dyDescent="0.25">
      <c r="A66" s="113" t="s">
        <v>98</v>
      </c>
      <c r="B66" s="112" t="s">
        <v>89</v>
      </c>
      <c r="C66" s="53"/>
      <c r="D66" s="136"/>
      <c r="E66" s="12">
        <f>IFERROR(VLOOKUP(B66,[2]NUM12!$H$3:$K$156,3,FALSE),0)</f>
        <v>46</v>
      </c>
      <c r="F66" s="42">
        <f t="shared" si="14"/>
        <v>53</v>
      </c>
      <c r="G66" s="12"/>
      <c r="H66" s="51">
        <f t="shared" si="54"/>
        <v>0</v>
      </c>
      <c r="I66" s="51">
        <f t="shared" si="2"/>
        <v>0</v>
      </c>
      <c r="J66" s="12"/>
      <c r="K66" s="77">
        <f>IFERROR(VLOOKUP(B66,'[1]ACT NUM12'!$H$3:$L$127,2,FALSE),0)</f>
        <v>0</v>
      </c>
      <c r="L66" s="77">
        <f>IFERROR(VLOOKUP(B66,'[1]ACT NUM12'!$H$3:$L$127,3,FALSE),0)</f>
        <v>4</v>
      </c>
      <c r="M66" s="77">
        <f>IFERROR(VLOOKUP(B66,'[1]ACT NUM12'!$H$3:$L$127,4,FALSE),0)</f>
        <v>3</v>
      </c>
      <c r="N66" s="77"/>
      <c r="O66" s="77"/>
      <c r="P66" s="77"/>
      <c r="Q66" s="77"/>
      <c r="R66" s="77"/>
      <c r="S66" s="77"/>
      <c r="T66" s="77"/>
      <c r="U66" s="77"/>
      <c r="V66" s="77"/>
      <c r="W66" s="12">
        <f t="shared" si="3"/>
        <v>7</v>
      </c>
      <c r="X66" s="77">
        <f>IFERROR(VLOOKUP(B66,'[1]ACT NUM12'!$AA$3:$AE$98,2,FALSE),0)</f>
        <v>0</v>
      </c>
      <c r="Y66" s="77">
        <f>IFERROR(VLOOKUP(B66,'[1]ACT NUM12'!$AA$3:$AE$98,3,FALSE),0)</f>
        <v>0</v>
      </c>
      <c r="Z66" s="77">
        <f>IFERROR(VLOOKUP(B66,'[1]ACT NUM12'!$AA$3:$AE$98,4,FALSE),0)</f>
        <v>0</v>
      </c>
      <c r="AA66" s="77"/>
      <c r="AB66" s="77"/>
      <c r="AC66" s="77"/>
      <c r="AD66" s="77"/>
      <c r="AE66" s="77"/>
      <c r="AF66" s="77"/>
      <c r="AG66" s="77"/>
      <c r="AH66" s="77"/>
      <c r="AI66" s="77"/>
      <c r="AJ66" s="12">
        <f t="shared" si="4"/>
        <v>0</v>
      </c>
    </row>
    <row r="67" spans="1:37" ht="15" thickBot="1" x14ac:dyDescent="0.25">
      <c r="A67" s="113" t="s">
        <v>98</v>
      </c>
      <c r="B67" s="112" t="s">
        <v>90</v>
      </c>
      <c r="C67" s="53"/>
      <c r="D67" s="136"/>
      <c r="E67" s="12">
        <f>IFERROR(VLOOKUP(B67,[2]NUM12!$H$3:$K$156,3,FALSE),0)</f>
        <v>17</v>
      </c>
      <c r="F67" s="42">
        <f t="shared" si="14"/>
        <v>17</v>
      </c>
      <c r="G67" s="12"/>
      <c r="H67" s="51">
        <f t="shared" si="54"/>
        <v>0</v>
      </c>
      <c r="I67" s="51">
        <f t="shared" si="2"/>
        <v>0</v>
      </c>
      <c r="J67" s="12"/>
      <c r="K67" s="77">
        <f>IFERROR(VLOOKUP(B67,'[1]ACT NUM12'!$H$3:$L$127,2,FALSE),0)</f>
        <v>0</v>
      </c>
      <c r="L67" s="77">
        <f>IFERROR(VLOOKUP(B67,'[1]ACT NUM12'!$H$3:$L$127,3,FALSE),0)</f>
        <v>0</v>
      </c>
      <c r="M67" s="77">
        <f>IFERROR(VLOOKUP(B67,'[1]ACT NUM12'!$H$3:$L$127,4,FALSE),0)</f>
        <v>0</v>
      </c>
      <c r="N67" s="77"/>
      <c r="O67" s="77"/>
      <c r="P67" s="77"/>
      <c r="Q67" s="77"/>
      <c r="R67" s="77"/>
      <c r="S67" s="77"/>
      <c r="T67" s="77"/>
      <c r="U67" s="77"/>
      <c r="V67" s="77"/>
      <c r="W67" s="12">
        <f t="shared" si="3"/>
        <v>0</v>
      </c>
      <c r="X67" s="77">
        <f>IFERROR(VLOOKUP(B67,'[1]ACT NUM12'!$AA$3:$AE$98,2,FALSE),0)</f>
        <v>0</v>
      </c>
      <c r="Y67" s="77">
        <f>IFERROR(VLOOKUP(B67,'[1]ACT NUM12'!$AA$3:$AE$98,3,FALSE),0)</f>
        <v>0</v>
      </c>
      <c r="Z67" s="77">
        <f>IFERROR(VLOOKUP(B67,'[1]ACT NUM12'!$AA$3:$AE$98,4,FALSE),0)</f>
        <v>0</v>
      </c>
      <c r="AA67" s="77"/>
      <c r="AB67" s="77"/>
      <c r="AC67" s="77"/>
      <c r="AD67" s="77"/>
      <c r="AE67" s="77"/>
      <c r="AF67" s="77"/>
      <c r="AG67" s="77"/>
      <c r="AH67" s="77"/>
      <c r="AI67" s="77"/>
      <c r="AJ67" s="12">
        <f t="shared" si="4"/>
        <v>0</v>
      </c>
    </row>
    <row r="68" spans="1:37" ht="15" thickBot="1" x14ac:dyDescent="0.25">
      <c r="A68" s="113" t="s">
        <v>98</v>
      </c>
      <c r="B68" s="112" t="s">
        <v>91</v>
      </c>
      <c r="C68" s="53"/>
      <c r="D68" s="136"/>
      <c r="E68" s="12">
        <f>IFERROR(VLOOKUP(B68,[2]NUM12!$H$3:$K$156,3,FALSE),0)</f>
        <v>6</v>
      </c>
      <c r="F68" s="42">
        <f t="shared" si="14"/>
        <v>6</v>
      </c>
      <c r="G68" s="12"/>
      <c r="H68" s="51">
        <f t="shared" si="54"/>
        <v>0</v>
      </c>
      <c r="I68" s="51">
        <f t="shared" si="2"/>
        <v>0</v>
      </c>
      <c r="J68" s="12"/>
      <c r="K68" s="77">
        <f>IFERROR(VLOOKUP(B68,'[1]ACT NUM12'!$H$3:$L$127,2,FALSE),0)</f>
        <v>0</v>
      </c>
      <c r="L68" s="77">
        <f>IFERROR(VLOOKUP(B68,'[1]ACT NUM12'!$H$3:$L$127,3,FALSE),0)</f>
        <v>0</v>
      </c>
      <c r="M68" s="77">
        <f>IFERROR(VLOOKUP(B68,'[1]ACT NUM12'!$H$3:$L$127,4,FALSE),0)</f>
        <v>0</v>
      </c>
      <c r="N68" s="77"/>
      <c r="O68" s="77"/>
      <c r="P68" s="77"/>
      <c r="Q68" s="77"/>
      <c r="R68" s="77"/>
      <c r="S68" s="77"/>
      <c r="T68" s="77"/>
      <c r="U68" s="77"/>
      <c r="V68" s="77"/>
      <c r="W68" s="12">
        <f t="shared" si="3"/>
        <v>0</v>
      </c>
      <c r="X68" s="77">
        <f>IFERROR(VLOOKUP(B68,'[1]ACT NUM12'!$AA$3:$AE$98,2,FALSE),0)</f>
        <v>0</v>
      </c>
      <c r="Y68" s="77">
        <f>IFERROR(VLOOKUP(B68,'[1]ACT NUM12'!$AA$3:$AE$98,3,FALSE),0)</f>
        <v>0</v>
      </c>
      <c r="Z68" s="77">
        <f>IFERROR(VLOOKUP(B68,'[1]ACT NUM12'!$AA$3:$AE$98,4,FALSE),0)</f>
        <v>0</v>
      </c>
      <c r="AA68" s="77"/>
      <c r="AB68" s="77"/>
      <c r="AC68" s="77"/>
      <c r="AD68" s="77"/>
      <c r="AE68" s="77"/>
      <c r="AF68" s="77"/>
      <c r="AG68" s="77"/>
      <c r="AH68" s="77"/>
      <c r="AI68" s="77"/>
      <c r="AJ68" s="12">
        <f t="shared" si="4"/>
        <v>0</v>
      </c>
    </row>
    <row r="69" spans="1:37" ht="15" thickBot="1" x14ac:dyDescent="0.25">
      <c r="A69" s="113" t="s">
        <v>98</v>
      </c>
      <c r="B69" s="112" t="s">
        <v>92</v>
      </c>
      <c r="C69" s="53"/>
      <c r="D69" s="136"/>
      <c r="E69" s="12">
        <f>IFERROR(VLOOKUP(B69,[2]NUM12!$H$3:$K$156,3,FALSE),0)</f>
        <v>5</v>
      </c>
      <c r="F69" s="42">
        <f t="shared" si="14"/>
        <v>5</v>
      </c>
      <c r="G69" s="12"/>
      <c r="H69" s="51">
        <f t="shared" si="54"/>
        <v>0</v>
      </c>
      <c r="I69" s="51">
        <f t="shared" si="2"/>
        <v>0</v>
      </c>
      <c r="J69" s="12"/>
      <c r="K69" s="77">
        <f>IFERROR(VLOOKUP(B69,'[1]ACT NUM12'!$H$3:$L$127,2,FALSE),0)</f>
        <v>0</v>
      </c>
      <c r="L69" s="77">
        <f>IFERROR(VLOOKUP(B69,'[1]ACT NUM12'!$H$3:$L$127,3,FALSE),0)</f>
        <v>0</v>
      </c>
      <c r="M69" s="77">
        <f>IFERROR(VLOOKUP(B69,'[1]ACT NUM12'!$H$3:$L$127,4,FALSE),0)</f>
        <v>0</v>
      </c>
      <c r="N69" s="77"/>
      <c r="O69" s="77"/>
      <c r="P69" s="77"/>
      <c r="Q69" s="77"/>
      <c r="R69" s="77"/>
      <c r="S69" s="77"/>
      <c r="T69" s="77"/>
      <c r="U69" s="77"/>
      <c r="V69" s="77"/>
      <c r="W69" s="12">
        <f t="shared" si="3"/>
        <v>0</v>
      </c>
      <c r="X69" s="77">
        <f>IFERROR(VLOOKUP(B69,'[1]ACT NUM12'!$AA$3:$AE$98,2,FALSE),0)</f>
        <v>0</v>
      </c>
      <c r="Y69" s="77">
        <f>IFERROR(VLOOKUP(B69,'[1]ACT NUM12'!$AA$3:$AE$98,3,FALSE),0)</f>
        <v>0</v>
      </c>
      <c r="Z69" s="77">
        <f>IFERROR(VLOOKUP(B69,'[1]ACT NUM12'!$AA$3:$AE$98,4,FALSE),0)</f>
        <v>0</v>
      </c>
      <c r="AA69" s="77"/>
      <c r="AB69" s="77"/>
      <c r="AC69" s="77"/>
      <c r="AD69" s="77"/>
      <c r="AE69" s="77"/>
      <c r="AF69" s="77"/>
      <c r="AG69" s="77"/>
      <c r="AH69" s="77"/>
      <c r="AI69" s="77"/>
      <c r="AJ69" s="12">
        <f t="shared" si="4"/>
        <v>0</v>
      </c>
    </row>
    <row r="70" spans="1:37" ht="15" thickBot="1" x14ac:dyDescent="0.25">
      <c r="A70" s="113" t="s">
        <v>98</v>
      </c>
      <c r="B70" s="112" t="s">
        <v>93</v>
      </c>
      <c r="C70" s="53"/>
      <c r="D70" s="136"/>
      <c r="E70" s="12">
        <f>IFERROR(VLOOKUP(B70,[2]NUM12!$H$3:$K$156,3,FALSE),0)</f>
        <v>18</v>
      </c>
      <c r="F70" s="42">
        <f t="shared" si="14"/>
        <v>20</v>
      </c>
      <c r="G70" s="12"/>
      <c r="H70" s="51">
        <f t="shared" si="54"/>
        <v>0</v>
      </c>
      <c r="I70" s="51">
        <f t="shared" si="2"/>
        <v>0</v>
      </c>
      <c r="J70" s="12"/>
      <c r="K70" s="77">
        <f>IFERROR(VLOOKUP(B70,'[1]ACT NUM12'!$H$3:$L$127,2,FALSE),0)</f>
        <v>0</v>
      </c>
      <c r="L70" s="77">
        <f>IFERROR(VLOOKUP(B70,'[1]ACT NUM12'!$H$3:$L$127,3,FALSE),0)</f>
        <v>0</v>
      </c>
      <c r="M70" s="77">
        <f>IFERROR(VLOOKUP(B70,'[1]ACT NUM12'!$H$3:$L$127,4,FALSE),0)</f>
        <v>2</v>
      </c>
      <c r="N70" s="77"/>
      <c r="O70" s="77"/>
      <c r="P70" s="77"/>
      <c r="Q70" s="77"/>
      <c r="R70" s="77"/>
      <c r="S70" s="77"/>
      <c r="T70" s="77"/>
      <c r="U70" s="77"/>
      <c r="V70" s="77"/>
      <c r="W70" s="12">
        <f t="shared" si="3"/>
        <v>2</v>
      </c>
      <c r="X70" s="77">
        <f>IFERROR(VLOOKUP(B70,'[1]ACT NUM12'!$AA$3:$AE$98,2,FALSE),0)</f>
        <v>0</v>
      </c>
      <c r="Y70" s="77">
        <f>IFERROR(VLOOKUP(B70,'[1]ACT NUM12'!$AA$3:$AE$98,3,FALSE),0)</f>
        <v>0</v>
      </c>
      <c r="Z70" s="77">
        <f>IFERROR(VLOOKUP(B70,'[1]ACT NUM12'!$AA$3:$AE$98,4,FALSE),0)</f>
        <v>0</v>
      </c>
      <c r="AA70" s="77"/>
      <c r="AB70" s="77"/>
      <c r="AC70" s="77"/>
      <c r="AD70" s="77"/>
      <c r="AE70" s="77"/>
      <c r="AF70" s="77"/>
      <c r="AG70" s="77"/>
      <c r="AH70" s="77"/>
      <c r="AI70" s="77"/>
      <c r="AJ70" s="12">
        <f t="shared" si="4"/>
        <v>0</v>
      </c>
    </row>
    <row r="71" spans="1:37" ht="15" thickBot="1" x14ac:dyDescent="0.25">
      <c r="A71" s="113" t="s">
        <v>98</v>
      </c>
      <c r="B71" s="112" t="s">
        <v>94</v>
      </c>
      <c r="C71" s="53"/>
      <c r="D71" s="136"/>
      <c r="E71" s="12">
        <f>IFERROR(VLOOKUP(B71,[2]NUM12!$H$3:$K$156,3,FALSE),0)</f>
        <v>13</v>
      </c>
      <c r="F71" s="42">
        <f t="shared" si="14"/>
        <v>13</v>
      </c>
      <c r="G71" s="12"/>
      <c r="H71" s="51">
        <f t="shared" si="54"/>
        <v>0</v>
      </c>
      <c r="I71" s="51">
        <f t="shared" si="2"/>
        <v>0</v>
      </c>
      <c r="J71" s="12"/>
      <c r="K71" s="77">
        <f>IFERROR(VLOOKUP(B71,'[1]ACT NUM12'!$H$3:$L$127,2,FALSE),0)</f>
        <v>0</v>
      </c>
      <c r="L71" s="77">
        <f>IFERROR(VLOOKUP(B71,'[1]ACT NUM12'!$H$3:$L$127,3,FALSE),0)</f>
        <v>0</v>
      </c>
      <c r="M71" s="77">
        <f>IFERROR(VLOOKUP(B71,'[1]ACT NUM12'!$H$3:$L$127,4,FALSE),0)</f>
        <v>0</v>
      </c>
      <c r="N71" s="77"/>
      <c r="O71" s="77"/>
      <c r="P71" s="77"/>
      <c r="Q71" s="77"/>
      <c r="R71" s="77"/>
      <c r="S71" s="77"/>
      <c r="T71" s="77"/>
      <c r="U71" s="77"/>
      <c r="V71" s="77"/>
      <c r="W71" s="12">
        <f t="shared" si="3"/>
        <v>0</v>
      </c>
      <c r="X71" s="77">
        <f>IFERROR(VLOOKUP(B71,'[1]ACT NUM12'!$AA$3:$AE$98,2,FALSE),0)</f>
        <v>0</v>
      </c>
      <c r="Y71" s="77">
        <f>IFERROR(VLOOKUP(B71,'[1]ACT NUM12'!$AA$3:$AE$98,3,FALSE),0)</f>
        <v>0</v>
      </c>
      <c r="Z71" s="77">
        <f>IFERROR(VLOOKUP(B71,'[1]ACT NUM12'!$AA$3:$AE$98,4,FALSE),0)</f>
        <v>0</v>
      </c>
      <c r="AA71" s="77"/>
      <c r="AB71" s="77"/>
      <c r="AC71" s="77"/>
      <c r="AD71" s="77"/>
      <c r="AE71" s="77"/>
      <c r="AF71" s="77"/>
      <c r="AG71" s="77"/>
      <c r="AH71" s="77"/>
      <c r="AI71" s="77"/>
      <c r="AJ71" s="12">
        <f t="shared" si="4"/>
        <v>0</v>
      </c>
    </row>
    <row r="72" spans="1:37" ht="15" thickBot="1" x14ac:dyDescent="0.25">
      <c r="A72" s="113" t="s">
        <v>98</v>
      </c>
      <c r="B72" s="112" t="s">
        <v>95</v>
      </c>
      <c r="C72" s="53"/>
      <c r="D72" s="136"/>
      <c r="E72" s="12">
        <f>IFERROR(VLOOKUP(B72,[2]NUM12!$H$3:$K$156,3,FALSE),0)</f>
        <v>7</v>
      </c>
      <c r="F72" s="42">
        <f t="shared" si="14"/>
        <v>7</v>
      </c>
      <c r="G72" s="12"/>
      <c r="H72" s="51">
        <f t="shared" si="54"/>
        <v>0</v>
      </c>
      <c r="I72" s="51">
        <f t="shared" si="2"/>
        <v>0</v>
      </c>
      <c r="J72" s="12"/>
      <c r="K72" s="77">
        <f>IFERROR(VLOOKUP(B72,'[1]ACT NUM12'!$H$3:$L$127,2,FALSE),0)</f>
        <v>0</v>
      </c>
      <c r="L72" s="77">
        <f>IFERROR(VLOOKUP(B72,'[1]ACT NUM12'!$H$3:$L$127,3,FALSE),0)</f>
        <v>0</v>
      </c>
      <c r="M72" s="77">
        <f>IFERROR(VLOOKUP(B72,'[1]ACT NUM12'!$H$3:$L$127,4,FALSE),0)</f>
        <v>0</v>
      </c>
      <c r="N72" s="77"/>
      <c r="O72" s="77"/>
      <c r="P72" s="77"/>
      <c r="Q72" s="77"/>
      <c r="R72" s="77"/>
      <c r="S72" s="77"/>
      <c r="T72" s="77"/>
      <c r="U72" s="77"/>
      <c r="V72" s="77"/>
      <c r="W72" s="12">
        <f t="shared" si="3"/>
        <v>0</v>
      </c>
      <c r="X72" s="77">
        <f>IFERROR(VLOOKUP(B72,'[1]ACT NUM12'!$AA$3:$AE$98,2,FALSE),0)</f>
        <v>0</v>
      </c>
      <c r="Y72" s="77">
        <f>IFERROR(VLOOKUP(B72,'[1]ACT NUM12'!$AA$3:$AE$98,3,FALSE),0)</f>
        <v>0</v>
      </c>
      <c r="Z72" s="77">
        <f>IFERROR(VLOOKUP(B72,'[1]ACT NUM12'!$AA$3:$AE$98,4,FALSE),0)</f>
        <v>0</v>
      </c>
      <c r="AA72" s="77"/>
      <c r="AB72" s="77"/>
      <c r="AC72" s="77"/>
      <c r="AD72" s="77"/>
      <c r="AE72" s="77"/>
      <c r="AF72" s="77"/>
      <c r="AG72" s="77"/>
      <c r="AH72" s="77"/>
      <c r="AI72" s="77"/>
      <c r="AJ72" s="12">
        <f t="shared" si="4"/>
        <v>0</v>
      </c>
    </row>
    <row r="73" spans="1:37" ht="15" thickBot="1" x14ac:dyDescent="0.25">
      <c r="A73" s="113" t="s">
        <v>98</v>
      </c>
      <c r="B73" s="112" t="s">
        <v>96</v>
      </c>
      <c r="C73" s="53"/>
      <c r="D73" s="136"/>
      <c r="E73" s="12">
        <f>IFERROR(VLOOKUP(B73,[2]NUM12!$H$3:$K$156,3,FALSE),0)</f>
        <v>3</v>
      </c>
      <c r="F73" s="42">
        <f t="shared" si="14"/>
        <v>3</v>
      </c>
      <c r="G73" s="12"/>
      <c r="H73" s="51">
        <f t="shared" si="54"/>
        <v>0</v>
      </c>
      <c r="I73" s="51">
        <f t="shared" si="2"/>
        <v>0</v>
      </c>
      <c r="J73" s="12"/>
      <c r="K73" s="77">
        <f>IFERROR(VLOOKUP(B73,'[1]ACT NUM12'!$H$3:$L$127,2,FALSE),0)</f>
        <v>0</v>
      </c>
      <c r="L73" s="77">
        <f>IFERROR(VLOOKUP(B73,'[1]ACT NUM12'!$H$3:$L$127,3,FALSE),0)</f>
        <v>0</v>
      </c>
      <c r="M73" s="77">
        <f>IFERROR(VLOOKUP(B73,'[1]ACT NUM12'!$H$3:$L$127,4,FALSE),0)</f>
        <v>0</v>
      </c>
      <c r="N73" s="77"/>
      <c r="O73" s="77"/>
      <c r="P73" s="77"/>
      <c r="Q73" s="77"/>
      <c r="R73" s="77"/>
      <c r="S73" s="77"/>
      <c r="T73" s="77"/>
      <c r="U73" s="77"/>
      <c r="V73" s="77"/>
      <c r="W73" s="12">
        <f t="shared" si="3"/>
        <v>0</v>
      </c>
      <c r="X73" s="77">
        <f>IFERROR(VLOOKUP(B73,'[1]ACT NUM12'!$AA$3:$AE$98,2,FALSE),0)</f>
        <v>0</v>
      </c>
      <c r="Y73" s="77">
        <f>IFERROR(VLOOKUP(B73,'[1]ACT NUM12'!$AA$3:$AE$98,3,FALSE),0)</f>
        <v>0</v>
      </c>
      <c r="Z73" s="77">
        <f>IFERROR(VLOOKUP(B73,'[1]ACT NUM12'!$AA$3:$AE$98,4,FALSE),0)</f>
        <v>0</v>
      </c>
      <c r="AA73" s="77"/>
      <c r="AB73" s="77"/>
      <c r="AC73" s="77"/>
      <c r="AD73" s="77"/>
      <c r="AE73" s="77"/>
      <c r="AF73" s="77"/>
      <c r="AG73" s="77"/>
      <c r="AH73" s="77"/>
      <c r="AI73" s="77"/>
      <c r="AJ73" s="12">
        <f t="shared" si="4"/>
        <v>0</v>
      </c>
    </row>
    <row r="74" spans="1:37" ht="15" thickBot="1" x14ac:dyDescent="0.25">
      <c r="A74" s="113" t="s">
        <v>98</v>
      </c>
      <c r="B74" s="112" t="s">
        <v>97</v>
      </c>
      <c r="C74" s="53"/>
      <c r="D74" s="136"/>
      <c r="E74" s="12">
        <f>IFERROR(VLOOKUP(B74,[2]NUM12!$H$3:$K$156,3,FALSE),0)</f>
        <v>12</v>
      </c>
      <c r="F74" s="42">
        <f t="shared" si="14"/>
        <v>14</v>
      </c>
      <c r="G74" s="12"/>
      <c r="H74" s="51">
        <f t="shared" si="54"/>
        <v>0</v>
      </c>
      <c r="I74" s="51">
        <f t="shared" si="2"/>
        <v>0</v>
      </c>
      <c r="J74" s="12"/>
      <c r="K74" s="77">
        <f>IFERROR(VLOOKUP(B74,'[1]ACT NUM12'!$H$3:$L$127,2,FALSE),0)</f>
        <v>0</v>
      </c>
      <c r="L74" s="77">
        <f>IFERROR(VLOOKUP(B74,'[1]ACT NUM12'!$H$3:$L$127,3,FALSE),0)</f>
        <v>2</v>
      </c>
      <c r="M74" s="77">
        <f>IFERROR(VLOOKUP(B74,'[1]ACT NUM12'!$H$3:$L$127,4,FALSE),0)</f>
        <v>0</v>
      </c>
      <c r="N74" s="77"/>
      <c r="O74" s="77"/>
      <c r="P74" s="77"/>
      <c r="Q74" s="77"/>
      <c r="R74" s="77"/>
      <c r="S74" s="77"/>
      <c r="T74" s="77"/>
      <c r="U74" s="77"/>
      <c r="V74" s="77"/>
      <c r="W74" s="12">
        <f t="shared" si="3"/>
        <v>2</v>
      </c>
      <c r="X74" s="77">
        <f>IFERROR(VLOOKUP(B74,'[1]ACT NUM12'!$AA$3:$AE$98,2,FALSE),0)</f>
        <v>0</v>
      </c>
      <c r="Y74" s="77">
        <f>IFERROR(VLOOKUP(B74,'[1]ACT NUM12'!$AA$3:$AE$98,3,FALSE),0)</f>
        <v>0</v>
      </c>
      <c r="Z74" s="77">
        <f>IFERROR(VLOOKUP(B74,'[1]ACT NUM12'!$AA$3:$AE$98,4,FALSE),0)</f>
        <v>0</v>
      </c>
      <c r="AA74" s="77"/>
      <c r="AB74" s="77"/>
      <c r="AC74" s="77"/>
      <c r="AD74" s="77"/>
      <c r="AE74" s="77"/>
      <c r="AF74" s="77"/>
      <c r="AG74" s="77"/>
      <c r="AH74" s="77"/>
      <c r="AI74" s="77"/>
      <c r="AJ74" s="12">
        <f t="shared" si="4"/>
        <v>0</v>
      </c>
    </row>
    <row r="75" spans="1:37" ht="15" thickBot="1" x14ac:dyDescent="0.25">
      <c r="A75" s="308" t="s">
        <v>18</v>
      </c>
      <c r="B75" s="309"/>
      <c r="C75" s="181">
        <f>+D75/Metas!R6</f>
        <v>0.88116218147177894</v>
      </c>
      <c r="D75" s="138">
        <f>F75/AK75</f>
        <v>0.14979757085020243</v>
      </c>
      <c r="E75" s="9">
        <f t="shared" ref="E75:H75" si="55">SUM(E65:E74)</f>
        <v>259</v>
      </c>
      <c r="F75" s="9">
        <f t="shared" si="55"/>
        <v>296</v>
      </c>
      <c r="G75" s="9">
        <f t="shared" si="55"/>
        <v>0</v>
      </c>
      <c r="H75" s="9">
        <f t="shared" si="55"/>
        <v>0</v>
      </c>
      <c r="I75" s="9">
        <f>SUM(I65:I74)</f>
        <v>0</v>
      </c>
      <c r="J75" s="9">
        <f t="shared" ref="J75" si="56">SUM(J65:J74)</f>
        <v>0</v>
      </c>
      <c r="K75" s="9">
        <f t="shared" ref="K75:Q75" si="57">SUM(K65:K74)</f>
        <v>0</v>
      </c>
      <c r="L75" s="9">
        <f t="shared" si="57"/>
        <v>20</v>
      </c>
      <c r="M75" s="9">
        <f t="shared" si="57"/>
        <v>17</v>
      </c>
      <c r="N75" s="9">
        <f t="shared" si="57"/>
        <v>0</v>
      </c>
      <c r="O75" s="9">
        <f t="shared" ref="O75" si="58">SUM(O65:O74)</f>
        <v>0</v>
      </c>
      <c r="P75" s="9">
        <f t="shared" si="57"/>
        <v>0</v>
      </c>
      <c r="Q75" s="9">
        <f t="shared" si="57"/>
        <v>0</v>
      </c>
      <c r="R75" s="9">
        <f t="shared" ref="R75:S75" si="59">SUM(R65:R74)</f>
        <v>0</v>
      </c>
      <c r="S75" s="9">
        <f t="shared" si="59"/>
        <v>0</v>
      </c>
      <c r="T75" s="9">
        <f t="shared" ref="T75:V75" si="60">SUM(T65:T74)</f>
        <v>0</v>
      </c>
      <c r="U75" s="9">
        <f t="shared" si="60"/>
        <v>0</v>
      </c>
      <c r="V75" s="9">
        <f t="shared" si="60"/>
        <v>0</v>
      </c>
      <c r="W75" s="9">
        <f t="shared" si="3"/>
        <v>37</v>
      </c>
      <c r="X75" s="9">
        <f t="shared" ref="X75:AD75" si="61">SUM(X65:X74)</f>
        <v>0</v>
      </c>
      <c r="Y75" s="9">
        <f t="shared" si="61"/>
        <v>0</v>
      </c>
      <c r="Z75" s="9">
        <f t="shared" si="61"/>
        <v>0</v>
      </c>
      <c r="AA75" s="9">
        <f t="shared" si="61"/>
        <v>0</v>
      </c>
      <c r="AB75" s="9">
        <f t="shared" ref="AB75" si="62">SUM(AB65:AB74)</f>
        <v>0</v>
      </c>
      <c r="AC75" s="9">
        <f t="shared" si="61"/>
        <v>0</v>
      </c>
      <c r="AD75" s="9">
        <f t="shared" si="61"/>
        <v>0</v>
      </c>
      <c r="AE75" s="9">
        <f t="shared" ref="AE75:AF75" si="63">SUM(AE65:AE74)</f>
        <v>0</v>
      </c>
      <c r="AF75" s="9">
        <f t="shared" si="63"/>
        <v>0</v>
      </c>
      <c r="AG75" s="9">
        <f t="shared" ref="AG75:AI75" si="64">SUM(AG65:AG74)</f>
        <v>0</v>
      </c>
      <c r="AH75" s="9">
        <f t="shared" si="64"/>
        <v>0</v>
      </c>
      <c r="AI75" s="9">
        <f t="shared" si="64"/>
        <v>0</v>
      </c>
      <c r="AJ75" s="9">
        <f t="shared" si="4"/>
        <v>0</v>
      </c>
      <c r="AK75" s="9">
        <v>1976</v>
      </c>
    </row>
    <row r="76" spans="1:37" ht="15" thickBot="1" x14ac:dyDescent="0.25">
      <c r="A76" s="75" t="s">
        <v>104</v>
      </c>
      <c r="B76" s="112" t="s">
        <v>99</v>
      </c>
      <c r="C76" s="53"/>
      <c r="D76" s="136"/>
      <c r="E76" s="12">
        <f>IFERROR(VLOOKUP(B76,[2]NUM12!$H$3:$K$156,3,FALSE),0)</f>
        <v>42</v>
      </c>
      <c r="F76" s="42">
        <f t="shared" si="14"/>
        <v>42</v>
      </c>
      <c r="G76" s="12"/>
      <c r="H76" s="51">
        <f t="shared" ref="H76:H80" si="65">+G76+(Q76)-(AD76)</f>
        <v>0</v>
      </c>
      <c r="I76" s="51">
        <f t="shared" si="2"/>
        <v>0</v>
      </c>
      <c r="J76" s="12"/>
      <c r="K76" s="77">
        <f>IFERROR(VLOOKUP(B76,'[1]ACT NUM12'!$H$3:$L$127,2,FALSE),0)</f>
        <v>1</v>
      </c>
      <c r="L76" s="77">
        <f>IFERROR(VLOOKUP(B76,'[1]ACT NUM12'!$H$3:$L$127,3,FALSE),0)</f>
        <v>0</v>
      </c>
      <c r="M76" s="77">
        <f>IFERROR(VLOOKUP(B76,'[1]ACT NUM12'!$H$3:$L$127,4,FALSE),0)</f>
        <v>0</v>
      </c>
      <c r="N76" s="77"/>
      <c r="O76" s="77"/>
      <c r="P76" s="77"/>
      <c r="Q76" s="77"/>
      <c r="R76" s="77"/>
      <c r="S76" s="77"/>
      <c r="T76" s="77"/>
      <c r="U76" s="77"/>
      <c r="V76" s="77"/>
      <c r="W76" s="12">
        <f t="shared" si="3"/>
        <v>1</v>
      </c>
      <c r="X76" s="77">
        <f>IFERROR(VLOOKUP(B76,'[1]ACT NUM12'!$AA$3:$AE$98,2,FALSE),0)</f>
        <v>0</v>
      </c>
      <c r="Y76" s="77">
        <f>IFERROR(VLOOKUP(B76,'[1]ACT NUM12'!$AA$3:$AE$98,3,FALSE),0)</f>
        <v>0</v>
      </c>
      <c r="Z76" s="77">
        <f>IFERROR(VLOOKUP(B76,'[1]ACT NUM12'!$AA$3:$AE$98,4,FALSE),0)</f>
        <v>1</v>
      </c>
      <c r="AA76" s="77"/>
      <c r="AB76" s="77"/>
      <c r="AC76" s="77"/>
      <c r="AD76" s="77"/>
      <c r="AE76" s="77"/>
      <c r="AF76" s="77"/>
      <c r="AG76" s="77"/>
      <c r="AH76" s="77"/>
      <c r="AI76" s="77"/>
      <c r="AJ76" s="12">
        <f t="shared" si="4"/>
        <v>1</v>
      </c>
    </row>
    <row r="77" spans="1:37" ht="15" thickBot="1" x14ac:dyDescent="0.25">
      <c r="A77" s="75" t="s">
        <v>104</v>
      </c>
      <c r="B77" s="112" t="s">
        <v>100</v>
      </c>
      <c r="C77" s="53"/>
      <c r="D77" s="136"/>
      <c r="E77" s="12">
        <f>IFERROR(VLOOKUP(B77,[2]NUM12!$H$3:$K$156,3,FALSE),0)</f>
        <v>13</v>
      </c>
      <c r="F77" s="42">
        <f t="shared" si="14"/>
        <v>13</v>
      </c>
      <c r="G77" s="12"/>
      <c r="H77" s="51">
        <f t="shared" si="65"/>
        <v>0</v>
      </c>
      <c r="I77" s="51">
        <f t="shared" si="2"/>
        <v>0</v>
      </c>
      <c r="J77" s="12"/>
      <c r="K77" s="77">
        <f>IFERROR(VLOOKUP(B77,'[1]ACT NUM12'!$H$3:$L$127,2,FALSE),0)</f>
        <v>0</v>
      </c>
      <c r="L77" s="77">
        <f>IFERROR(VLOOKUP(B77,'[1]ACT NUM12'!$H$3:$L$127,3,FALSE),0)</f>
        <v>0</v>
      </c>
      <c r="M77" s="77">
        <f>IFERROR(VLOOKUP(B77,'[1]ACT NUM12'!$H$3:$L$127,4,FALSE),0)</f>
        <v>0</v>
      </c>
      <c r="N77" s="77"/>
      <c r="O77" s="77"/>
      <c r="P77" s="77"/>
      <c r="Q77" s="77"/>
      <c r="R77" s="77"/>
      <c r="S77" s="77"/>
      <c r="T77" s="77"/>
      <c r="U77" s="77"/>
      <c r="V77" s="77"/>
      <c r="W77" s="12">
        <f t="shared" si="3"/>
        <v>0</v>
      </c>
      <c r="X77" s="77">
        <f>IFERROR(VLOOKUP(B77,'[1]ACT NUM12'!$AA$3:$AE$98,2,FALSE),0)</f>
        <v>0</v>
      </c>
      <c r="Y77" s="77">
        <f>IFERROR(VLOOKUP(B77,'[1]ACT NUM12'!$AA$3:$AE$98,3,FALSE),0)</f>
        <v>0</v>
      </c>
      <c r="Z77" s="77">
        <f>IFERROR(VLOOKUP(B77,'[1]ACT NUM12'!$AA$3:$AE$98,4,FALSE),0)</f>
        <v>0</v>
      </c>
      <c r="AA77" s="77"/>
      <c r="AB77" s="77"/>
      <c r="AC77" s="77"/>
      <c r="AD77" s="77"/>
      <c r="AE77" s="77"/>
      <c r="AF77" s="77"/>
      <c r="AG77" s="77"/>
      <c r="AH77" s="77"/>
      <c r="AI77" s="77"/>
      <c r="AJ77" s="12">
        <f t="shared" si="4"/>
        <v>0</v>
      </c>
    </row>
    <row r="78" spans="1:37" ht="15" thickBot="1" x14ac:dyDescent="0.25">
      <c r="A78" s="75" t="s">
        <v>104</v>
      </c>
      <c r="B78" s="112" t="s">
        <v>101</v>
      </c>
      <c r="C78" s="53"/>
      <c r="D78" s="136"/>
      <c r="E78" s="12">
        <f>IFERROR(VLOOKUP(B78,[2]NUM12!$H$3:$K$156,3,FALSE),0)</f>
        <v>38</v>
      </c>
      <c r="F78" s="42">
        <f t="shared" si="14"/>
        <v>53</v>
      </c>
      <c r="G78" s="12"/>
      <c r="H78" s="51">
        <f t="shared" si="65"/>
        <v>0</v>
      </c>
      <c r="I78" s="51">
        <f t="shared" si="2"/>
        <v>0</v>
      </c>
      <c r="J78" s="12"/>
      <c r="K78" s="77">
        <f>IFERROR(VLOOKUP(B78,'[1]ACT NUM12'!$H$3:$L$127,2,FALSE),0)</f>
        <v>9</v>
      </c>
      <c r="L78" s="77">
        <f>IFERROR(VLOOKUP(B78,'[1]ACT NUM12'!$H$3:$L$127,3,FALSE),0)</f>
        <v>5</v>
      </c>
      <c r="M78" s="77">
        <f>IFERROR(VLOOKUP(B78,'[1]ACT NUM12'!$H$3:$L$127,4,FALSE),0)</f>
        <v>3</v>
      </c>
      <c r="N78" s="77"/>
      <c r="O78" s="77"/>
      <c r="P78" s="77"/>
      <c r="Q78" s="77"/>
      <c r="R78" s="77"/>
      <c r="S78" s="77"/>
      <c r="T78" s="77"/>
      <c r="U78" s="77"/>
      <c r="V78" s="77"/>
      <c r="W78" s="12">
        <f t="shared" si="3"/>
        <v>17</v>
      </c>
      <c r="X78" s="77">
        <f>IFERROR(VLOOKUP(B78,'[1]ACT NUM12'!$AA$3:$AE$98,2,FALSE),0)</f>
        <v>0</v>
      </c>
      <c r="Y78" s="77">
        <f>IFERROR(VLOOKUP(B78,'[1]ACT NUM12'!$AA$3:$AE$98,3,FALSE),0)</f>
        <v>1</v>
      </c>
      <c r="Z78" s="77">
        <f>IFERROR(VLOOKUP(B78,'[1]ACT NUM12'!$AA$3:$AE$98,4,FALSE),0)</f>
        <v>1</v>
      </c>
      <c r="AA78" s="77"/>
      <c r="AB78" s="77"/>
      <c r="AC78" s="77"/>
      <c r="AD78" s="77"/>
      <c r="AE78" s="77"/>
      <c r="AF78" s="77"/>
      <c r="AG78" s="77"/>
      <c r="AH78" s="77"/>
      <c r="AI78" s="77"/>
      <c r="AJ78" s="12">
        <f t="shared" si="4"/>
        <v>2</v>
      </c>
    </row>
    <row r="79" spans="1:37" ht="15" thickBot="1" x14ac:dyDescent="0.25">
      <c r="A79" s="75" t="s">
        <v>104</v>
      </c>
      <c r="B79" s="112" t="s">
        <v>102</v>
      </c>
      <c r="C79" s="53"/>
      <c r="D79" s="136"/>
      <c r="E79" s="12">
        <f>IFERROR(VLOOKUP(B79,[2]NUM12!$H$3:$K$156,3,FALSE),0)</f>
        <v>8</v>
      </c>
      <c r="F79" s="42">
        <f t="shared" ref="F79:F80" si="66">+E79+(K79+L79+M79+N79)-(X79+Y79+Z79+AA79)</f>
        <v>8</v>
      </c>
      <c r="G79" s="12"/>
      <c r="H79" s="51">
        <f t="shared" si="65"/>
        <v>0</v>
      </c>
      <c r="I79" s="51">
        <f t="shared" ref="I79:I80" si="67">+G79+(Q79+R79+S79+T79)-(AD79+AE79+AF79+AG79)</f>
        <v>0</v>
      </c>
      <c r="J79" s="12"/>
      <c r="K79" s="77">
        <f>IFERROR(VLOOKUP(B79,'[1]ACT NUM12'!$H$3:$L$127,2,FALSE),0)</f>
        <v>0</v>
      </c>
      <c r="L79" s="77">
        <f>IFERROR(VLOOKUP(B79,'[1]ACT NUM12'!$H$3:$L$127,3,FALSE),0)</f>
        <v>0</v>
      </c>
      <c r="M79" s="77">
        <f>IFERROR(VLOOKUP(B79,'[1]ACT NUM12'!$H$3:$L$127,4,FALSE),0)</f>
        <v>0</v>
      </c>
      <c r="N79" s="77"/>
      <c r="O79" s="77"/>
      <c r="P79" s="77"/>
      <c r="Q79" s="77"/>
      <c r="R79" s="77"/>
      <c r="S79" s="77"/>
      <c r="T79" s="77"/>
      <c r="U79" s="77"/>
      <c r="V79" s="77"/>
      <c r="W79" s="12">
        <f>SUM(K79:V79)</f>
        <v>0</v>
      </c>
      <c r="X79" s="77">
        <f>IFERROR(VLOOKUP(B79,'[1]ACT NUM12'!$AA$3:$AE$98,2,FALSE),0)</f>
        <v>0</v>
      </c>
      <c r="Y79" s="77">
        <f>IFERROR(VLOOKUP(B79,'[1]ACT NUM12'!$AA$3:$AE$98,3,FALSE),0)</f>
        <v>0</v>
      </c>
      <c r="Z79" s="77">
        <f>IFERROR(VLOOKUP(B79,'[1]ACT NUM12'!$AA$3:$AE$98,4,FALSE),0)</f>
        <v>0</v>
      </c>
      <c r="AA79" s="77"/>
      <c r="AB79" s="77"/>
      <c r="AC79" s="77"/>
      <c r="AD79" s="77"/>
      <c r="AE79" s="77"/>
      <c r="AF79" s="77"/>
      <c r="AG79" s="77"/>
      <c r="AH79" s="77"/>
      <c r="AI79" s="77"/>
      <c r="AJ79" s="12">
        <f t="shared" ref="AJ79:AJ144" si="68">SUM(X79:AI79)</f>
        <v>0</v>
      </c>
    </row>
    <row r="80" spans="1:37" ht="15" thickBot="1" x14ac:dyDescent="0.25">
      <c r="A80" s="75" t="s">
        <v>104</v>
      </c>
      <c r="B80" s="112" t="s">
        <v>103</v>
      </c>
      <c r="C80" s="53"/>
      <c r="D80" s="136"/>
      <c r="E80" s="12">
        <f>IFERROR(VLOOKUP(B80,[2]NUM12!$H$3:$K$156,3,FALSE),0)</f>
        <v>4</v>
      </c>
      <c r="F80" s="42">
        <f t="shared" si="66"/>
        <v>6</v>
      </c>
      <c r="G80" s="12"/>
      <c r="H80" s="51">
        <f t="shared" si="65"/>
        <v>0</v>
      </c>
      <c r="I80" s="51">
        <f t="shared" si="67"/>
        <v>0</v>
      </c>
      <c r="J80" s="12"/>
      <c r="K80" s="77">
        <f>IFERROR(VLOOKUP(B80,'[1]ACT NUM12'!$H$3:$L$127,2,FALSE),0)</f>
        <v>0</v>
      </c>
      <c r="L80" s="77">
        <f>IFERROR(VLOOKUP(B80,'[1]ACT NUM12'!$H$3:$L$127,3,FALSE),0)</f>
        <v>2</v>
      </c>
      <c r="M80" s="77">
        <f>IFERROR(VLOOKUP(B80,'[1]ACT NUM12'!$H$3:$L$127,4,FALSE),0)</f>
        <v>0</v>
      </c>
      <c r="N80" s="77"/>
      <c r="O80" s="77"/>
      <c r="P80" s="77"/>
      <c r="Q80" s="77"/>
      <c r="R80" s="77"/>
      <c r="S80" s="77"/>
      <c r="T80" s="77"/>
      <c r="U80" s="77"/>
      <c r="V80" s="77"/>
      <c r="W80" s="12">
        <f>SUM(K80:V80)</f>
        <v>2</v>
      </c>
      <c r="X80" s="77">
        <f>IFERROR(VLOOKUP(B80,'[1]ACT NUM12'!$AA$3:$AE$98,2,FALSE),0)</f>
        <v>0</v>
      </c>
      <c r="Y80" s="77">
        <f>IFERROR(VLOOKUP(B80,'[1]ACT NUM12'!$AA$3:$AE$98,3,FALSE),0)</f>
        <v>0</v>
      </c>
      <c r="Z80" s="77">
        <f>IFERROR(VLOOKUP(B80,'[1]ACT NUM12'!$AA$3:$AE$98,4,FALSE),0)</f>
        <v>0</v>
      </c>
      <c r="AA80" s="77"/>
      <c r="AB80" s="77"/>
      <c r="AC80" s="77"/>
      <c r="AD80" s="77"/>
      <c r="AE80" s="77"/>
      <c r="AF80" s="77"/>
      <c r="AG80" s="77"/>
      <c r="AH80" s="77"/>
      <c r="AI80" s="77"/>
      <c r="AJ80" s="12">
        <f t="shared" si="68"/>
        <v>0</v>
      </c>
    </row>
    <row r="81" spans="1:37" ht="15" thickBot="1" x14ac:dyDescent="0.25">
      <c r="A81" s="308" t="s">
        <v>177</v>
      </c>
      <c r="B81" s="309"/>
      <c r="C81" s="181">
        <f>+D81/Metas!R11</f>
        <v>0.55717939349652901</v>
      </c>
      <c r="D81" s="138">
        <f>F81/AK81</f>
        <v>9.4720496894409936E-2</v>
      </c>
      <c r="E81" s="9">
        <f t="shared" ref="E81:K81" si="69">SUM(E76:E80)</f>
        <v>105</v>
      </c>
      <c r="F81" s="9">
        <f t="shared" si="69"/>
        <v>122</v>
      </c>
      <c r="G81" s="9">
        <f t="shared" si="69"/>
        <v>0</v>
      </c>
      <c r="H81" s="9">
        <f t="shared" si="69"/>
        <v>0</v>
      </c>
      <c r="I81" s="9">
        <f>SUM(I76:I80)</f>
        <v>0</v>
      </c>
      <c r="J81" s="9">
        <f t="shared" ref="J81" si="70">SUM(J76:J80)</f>
        <v>0</v>
      </c>
      <c r="K81" s="9">
        <f t="shared" si="69"/>
        <v>10</v>
      </c>
      <c r="L81" s="9">
        <f t="shared" ref="L81:Q81" si="71">SUM(L76:L80)</f>
        <v>7</v>
      </c>
      <c r="M81" s="9">
        <f t="shared" si="71"/>
        <v>3</v>
      </c>
      <c r="N81" s="9">
        <f t="shared" si="71"/>
        <v>0</v>
      </c>
      <c r="O81" s="9">
        <f t="shared" ref="O81" si="72">SUM(O76:O80)</f>
        <v>0</v>
      </c>
      <c r="P81" s="9">
        <f t="shared" si="71"/>
        <v>0</v>
      </c>
      <c r="Q81" s="9">
        <f t="shared" si="71"/>
        <v>0</v>
      </c>
      <c r="R81" s="9">
        <f t="shared" ref="R81:S81" si="73">SUM(R76:R80)</f>
        <v>0</v>
      </c>
      <c r="S81" s="9">
        <f t="shared" si="73"/>
        <v>0</v>
      </c>
      <c r="T81" s="9">
        <f t="shared" ref="T81:V81" si="74">SUM(T76:T80)</f>
        <v>0</v>
      </c>
      <c r="U81" s="9">
        <f t="shared" si="74"/>
        <v>0</v>
      </c>
      <c r="V81" s="9">
        <f t="shared" si="74"/>
        <v>0</v>
      </c>
      <c r="W81" s="9">
        <f t="shared" ref="W81:W146" si="75">SUM(K81:V81)</f>
        <v>20</v>
      </c>
      <c r="X81" s="9">
        <f t="shared" ref="X81:AD81" si="76">SUM(X76:X80)</f>
        <v>0</v>
      </c>
      <c r="Y81" s="9">
        <f t="shared" si="76"/>
        <v>1</v>
      </c>
      <c r="Z81" s="9">
        <f t="shared" si="76"/>
        <v>2</v>
      </c>
      <c r="AA81" s="9">
        <f t="shared" si="76"/>
        <v>0</v>
      </c>
      <c r="AB81" s="9">
        <f t="shared" ref="AB81" si="77">SUM(AB76:AB80)</f>
        <v>0</v>
      </c>
      <c r="AC81" s="9">
        <f t="shared" si="76"/>
        <v>0</v>
      </c>
      <c r="AD81" s="9">
        <f t="shared" si="76"/>
        <v>0</v>
      </c>
      <c r="AE81" s="9">
        <f t="shared" ref="AE81:AF81" si="78">SUM(AE76:AE80)</f>
        <v>0</v>
      </c>
      <c r="AF81" s="9">
        <f t="shared" si="78"/>
        <v>0</v>
      </c>
      <c r="AG81" s="9">
        <f t="shared" ref="AG81:AI81" si="79">SUM(AG76:AG80)</f>
        <v>0</v>
      </c>
      <c r="AH81" s="9">
        <f t="shared" si="79"/>
        <v>0</v>
      </c>
      <c r="AI81" s="9">
        <f t="shared" si="79"/>
        <v>0</v>
      </c>
      <c r="AJ81" s="9">
        <f t="shared" si="68"/>
        <v>3</v>
      </c>
      <c r="AK81" s="9">
        <v>1288</v>
      </c>
    </row>
    <row r="82" spans="1:37" ht="15" thickBot="1" x14ac:dyDescent="0.25">
      <c r="A82" s="75" t="s">
        <v>115</v>
      </c>
      <c r="B82" s="112" t="s">
        <v>105</v>
      </c>
      <c r="C82" s="53"/>
      <c r="D82" s="136"/>
      <c r="E82" s="12">
        <f>IFERROR(VLOOKUP(B82,[2]NUM12!$H$3:$K$156,3,FALSE),0)</f>
        <v>332</v>
      </c>
      <c r="F82" s="42">
        <f t="shared" ref="F82:F91" si="80">+E82+(K82+L82+M82+N82)-(X82+Y82+Z82+AA82)</f>
        <v>335</v>
      </c>
      <c r="G82" s="12"/>
      <c r="H82" s="51">
        <f t="shared" ref="H82:H91" si="81">+G82+(Q82)-(AD82)</f>
        <v>0</v>
      </c>
      <c r="I82" s="51">
        <f t="shared" ref="I82:I91" si="82">+G82+(Q82+R82+S82+T82)-(AD82+AE82+AF82+AG82)</f>
        <v>0</v>
      </c>
      <c r="J82" s="12"/>
      <c r="K82" s="77">
        <f>IFERROR(VLOOKUP(B82,'[1]ACT NUM12'!$H$3:$L$127,2,FALSE),0)</f>
        <v>4</v>
      </c>
      <c r="L82" s="77">
        <f>IFERROR(VLOOKUP(B82,'[1]ACT NUM12'!$H$3:$L$127,3,FALSE),0)</f>
        <v>2</v>
      </c>
      <c r="M82" s="77">
        <f>IFERROR(VLOOKUP(B82,'[1]ACT NUM12'!$H$3:$L$127,4,FALSE),0)</f>
        <v>0</v>
      </c>
      <c r="N82" s="77"/>
      <c r="O82" s="77"/>
      <c r="P82" s="77"/>
      <c r="Q82" s="77"/>
      <c r="R82" s="77"/>
      <c r="S82" s="77"/>
      <c r="T82" s="77"/>
      <c r="U82" s="77"/>
      <c r="V82" s="77"/>
      <c r="W82" s="12">
        <f t="shared" si="75"/>
        <v>6</v>
      </c>
      <c r="X82" s="77">
        <f>IFERROR(VLOOKUP(B82,'[1]ACT NUM12'!$AA$3:$AE$98,2,FALSE),0)</f>
        <v>2</v>
      </c>
      <c r="Y82" s="77">
        <f>IFERROR(VLOOKUP(B82,'[1]ACT NUM12'!$AA$3:$AE$98,3,FALSE),0)</f>
        <v>1</v>
      </c>
      <c r="Z82" s="77">
        <f>IFERROR(VLOOKUP(B82,'[1]ACT NUM12'!$AA$3:$AE$98,4,FALSE),0)</f>
        <v>0</v>
      </c>
      <c r="AA82" s="77"/>
      <c r="AB82" s="77"/>
      <c r="AC82" s="77"/>
      <c r="AD82" s="77"/>
      <c r="AE82" s="77"/>
      <c r="AF82" s="77"/>
      <c r="AG82" s="77"/>
      <c r="AH82" s="77"/>
      <c r="AI82" s="77"/>
      <c r="AJ82" s="12">
        <f t="shared" si="68"/>
        <v>3</v>
      </c>
    </row>
    <row r="83" spans="1:37" ht="15" thickBot="1" x14ac:dyDescent="0.25">
      <c r="A83" s="75" t="s">
        <v>115</v>
      </c>
      <c r="B83" s="112" t="s">
        <v>106</v>
      </c>
      <c r="C83" s="53"/>
      <c r="D83" s="136"/>
      <c r="E83" s="12">
        <f>IFERROR(VLOOKUP(B83,[2]NUM12!$H$3:$K$156,3,FALSE),0)</f>
        <v>30</v>
      </c>
      <c r="F83" s="42">
        <f t="shared" si="80"/>
        <v>27</v>
      </c>
      <c r="G83" s="12"/>
      <c r="H83" s="51">
        <f t="shared" si="81"/>
        <v>0</v>
      </c>
      <c r="I83" s="51">
        <f t="shared" si="82"/>
        <v>0</v>
      </c>
      <c r="J83" s="12"/>
      <c r="K83" s="77">
        <f>IFERROR(VLOOKUP(B83,'[1]ACT NUM12'!$H$3:$L$127,2,FALSE),0)</f>
        <v>1</v>
      </c>
      <c r="L83" s="77">
        <f>IFERROR(VLOOKUP(B83,'[1]ACT NUM12'!$H$3:$L$127,3,FALSE),0)</f>
        <v>0</v>
      </c>
      <c r="M83" s="77">
        <f>IFERROR(VLOOKUP(B83,'[1]ACT NUM12'!$H$3:$L$127,4,FALSE),0)</f>
        <v>3</v>
      </c>
      <c r="N83" s="77"/>
      <c r="O83" s="77"/>
      <c r="P83" s="77"/>
      <c r="Q83" s="77"/>
      <c r="R83" s="77"/>
      <c r="S83" s="77"/>
      <c r="T83" s="77"/>
      <c r="U83" s="77"/>
      <c r="V83" s="77"/>
      <c r="W83" s="12">
        <f t="shared" si="75"/>
        <v>4</v>
      </c>
      <c r="X83" s="77">
        <f>IFERROR(VLOOKUP(B83,'[1]ACT NUM12'!$AA$3:$AE$98,2,FALSE),0)</f>
        <v>6</v>
      </c>
      <c r="Y83" s="77">
        <f>IFERROR(VLOOKUP(B83,'[1]ACT NUM12'!$AA$3:$AE$98,3,FALSE),0)</f>
        <v>1</v>
      </c>
      <c r="Z83" s="77">
        <f>IFERROR(VLOOKUP(B83,'[1]ACT NUM12'!$AA$3:$AE$98,4,FALSE),0)</f>
        <v>0</v>
      </c>
      <c r="AA83" s="77"/>
      <c r="AB83" s="77"/>
      <c r="AC83" s="77"/>
      <c r="AD83" s="77"/>
      <c r="AE83" s="77"/>
      <c r="AF83" s="77"/>
      <c r="AG83" s="77"/>
      <c r="AH83" s="77"/>
      <c r="AI83" s="77"/>
      <c r="AJ83" s="12">
        <f t="shared" si="68"/>
        <v>7</v>
      </c>
    </row>
    <row r="84" spans="1:37" ht="15" thickBot="1" x14ac:dyDescent="0.25">
      <c r="A84" s="75" t="s">
        <v>115</v>
      </c>
      <c r="B84" s="112" t="s">
        <v>107</v>
      </c>
      <c r="C84" s="53"/>
      <c r="D84" s="136"/>
      <c r="E84" s="12">
        <f>IFERROR(VLOOKUP(B84,[2]NUM12!$H$3:$K$156,3,FALSE),0)</f>
        <v>18</v>
      </c>
      <c r="F84" s="42">
        <f t="shared" si="80"/>
        <v>14</v>
      </c>
      <c r="G84" s="12"/>
      <c r="H84" s="51">
        <f t="shared" si="81"/>
        <v>0</v>
      </c>
      <c r="I84" s="51">
        <f t="shared" si="82"/>
        <v>0</v>
      </c>
      <c r="J84" s="12"/>
      <c r="K84" s="77">
        <f>IFERROR(VLOOKUP(B84,'[1]ACT NUM12'!$H$3:$L$127,2,FALSE),0)</f>
        <v>0</v>
      </c>
      <c r="L84" s="77">
        <f>IFERROR(VLOOKUP(B84,'[1]ACT NUM12'!$H$3:$L$127,3,FALSE),0)</f>
        <v>0</v>
      </c>
      <c r="M84" s="77">
        <f>IFERROR(VLOOKUP(B84,'[1]ACT NUM12'!$H$3:$L$127,4,FALSE),0)</f>
        <v>0</v>
      </c>
      <c r="N84" s="77"/>
      <c r="O84" s="77"/>
      <c r="P84" s="77"/>
      <c r="Q84" s="77"/>
      <c r="R84" s="77"/>
      <c r="S84" s="77"/>
      <c r="T84" s="77"/>
      <c r="U84" s="77"/>
      <c r="V84" s="77"/>
      <c r="W84" s="12">
        <f t="shared" si="75"/>
        <v>0</v>
      </c>
      <c r="X84" s="77">
        <f>IFERROR(VLOOKUP(B84,'[1]ACT NUM12'!$AA$3:$AE$98,2,FALSE),0)</f>
        <v>3</v>
      </c>
      <c r="Y84" s="77">
        <f>IFERROR(VLOOKUP(B84,'[1]ACT NUM12'!$AA$3:$AE$98,3,FALSE),0)</f>
        <v>0</v>
      </c>
      <c r="Z84" s="77">
        <f>IFERROR(VLOOKUP(B84,'[1]ACT NUM12'!$AA$3:$AE$98,4,FALSE),0)</f>
        <v>1</v>
      </c>
      <c r="AA84" s="77"/>
      <c r="AB84" s="77"/>
      <c r="AC84" s="77"/>
      <c r="AD84" s="77"/>
      <c r="AE84" s="77"/>
      <c r="AF84" s="77"/>
      <c r="AG84" s="77"/>
      <c r="AH84" s="77"/>
      <c r="AI84" s="77"/>
      <c r="AJ84" s="12">
        <f t="shared" si="68"/>
        <v>4</v>
      </c>
    </row>
    <row r="85" spans="1:37" ht="15" thickBot="1" x14ac:dyDescent="0.25">
      <c r="A85" s="75" t="s">
        <v>115</v>
      </c>
      <c r="B85" s="112" t="s">
        <v>108</v>
      </c>
      <c r="C85" s="53"/>
      <c r="D85" s="136"/>
      <c r="E85" s="12">
        <f>IFERROR(VLOOKUP(B85,[2]NUM12!$H$3:$K$156,3,FALSE),0)</f>
        <v>51</v>
      </c>
      <c r="F85" s="42">
        <f t="shared" si="80"/>
        <v>54</v>
      </c>
      <c r="G85" s="12"/>
      <c r="H85" s="51">
        <f t="shared" si="81"/>
        <v>0</v>
      </c>
      <c r="I85" s="51">
        <f t="shared" si="82"/>
        <v>0</v>
      </c>
      <c r="J85" s="12"/>
      <c r="K85" s="77">
        <f>IFERROR(VLOOKUP(B85,'[1]ACT NUM12'!$H$3:$L$127,2,FALSE),0)</f>
        <v>1</v>
      </c>
      <c r="L85" s="77">
        <f>IFERROR(VLOOKUP(B85,'[1]ACT NUM12'!$H$3:$L$127,3,FALSE),0)</f>
        <v>4</v>
      </c>
      <c r="M85" s="77">
        <f>IFERROR(VLOOKUP(B85,'[1]ACT NUM12'!$H$3:$L$127,4,FALSE),0)</f>
        <v>0</v>
      </c>
      <c r="N85" s="77"/>
      <c r="O85" s="77"/>
      <c r="P85" s="77"/>
      <c r="Q85" s="77"/>
      <c r="R85" s="77"/>
      <c r="S85" s="77"/>
      <c r="T85" s="77"/>
      <c r="U85" s="77"/>
      <c r="V85" s="77"/>
      <c r="W85" s="12">
        <f t="shared" si="75"/>
        <v>5</v>
      </c>
      <c r="X85" s="77">
        <f>IFERROR(VLOOKUP(B85,'[1]ACT NUM12'!$AA$3:$AE$98,2,FALSE),0)</f>
        <v>2</v>
      </c>
      <c r="Y85" s="77">
        <f>IFERROR(VLOOKUP(B85,'[1]ACT NUM12'!$AA$3:$AE$98,3,FALSE),0)</f>
        <v>0</v>
      </c>
      <c r="Z85" s="77">
        <f>IFERROR(VLOOKUP(B85,'[1]ACT NUM12'!$AA$3:$AE$98,4,FALSE),0)</f>
        <v>0</v>
      </c>
      <c r="AA85" s="77"/>
      <c r="AB85" s="77"/>
      <c r="AC85" s="77"/>
      <c r="AD85" s="77"/>
      <c r="AE85" s="77"/>
      <c r="AF85" s="77"/>
      <c r="AG85" s="77"/>
      <c r="AH85" s="77"/>
      <c r="AI85" s="77"/>
      <c r="AJ85" s="12">
        <f t="shared" si="68"/>
        <v>2</v>
      </c>
    </row>
    <row r="86" spans="1:37" ht="15" thickBot="1" x14ac:dyDescent="0.25">
      <c r="A86" s="75" t="s">
        <v>115</v>
      </c>
      <c r="B86" s="112" t="s">
        <v>109</v>
      </c>
      <c r="C86" s="53"/>
      <c r="D86" s="136"/>
      <c r="E86" s="12">
        <f>IFERROR(VLOOKUP(B86,[2]NUM12!$H$3:$K$156,3,FALSE),0)</f>
        <v>59</v>
      </c>
      <c r="F86" s="42">
        <f t="shared" si="80"/>
        <v>65</v>
      </c>
      <c r="G86" s="12"/>
      <c r="H86" s="51">
        <f t="shared" si="81"/>
        <v>0</v>
      </c>
      <c r="I86" s="51">
        <f t="shared" si="82"/>
        <v>0</v>
      </c>
      <c r="J86" s="12"/>
      <c r="K86" s="77">
        <f>IFERROR(VLOOKUP(B86,'[1]ACT NUM12'!$H$3:$L$127,2,FALSE),0)</f>
        <v>2</v>
      </c>
      <c r="L86" s="77">
        <f>IFERROR(VLOOKUP(B86,'[1]ACT NUM12'!$H$3:$L$127,3,FALSE),0)</f>
        <v>4</v>
      </c>
      <c r="M86" s="77">
        <f>IFERROR(VLOOKUP(B86,'[1]ACT NUM12'!$H$3:$L$127,4,FALSE),0)</f>
        <v>2</v>
      </c>
      <c r="N86" s="77"/>
      <c r="O86" s="77"/>
      <c r="P86" s="77"/>
      <c r="Q86" s="77"/>
      <c r="R86" s="77"/>
      <c r="S86" s="77"/>
      <c r="T86" s="77"/>
      <c r="U86" s="77"/>
      <c r="V86" s="77"/>
      <c r="W86" s="12">
        <f t="shared" si="75"/>
        <v>8</v>
      </c>
      <c r="X86" s="77">
        <f>IFERROR(VLOOKUP(B86,'[1]ACT NUM12'!$AA$3:$AE$98,2,FALSE),0)</f>
        <v>0</v>
      </c>
      <c r="Y86" s="77">
        <f>IFERROR(VLOOKUP(B86,'[1]ACT NUM12'!$AA$3:$AE$98,3,FALSE),0)</f>
        <v>0</v>
      </c>
      <c r="Z86" s="77">
        <f>IFERROR(VLOOKUP(B86,'[1]ACT NUM12'!$AA$3:$AE$98,4,FALSE),0)</f>
        <v>2</v>
      </c>
      <c r="AA86" s="77"/>
      <c r="AB86" s="77"/>
      <c r="AC86" s="77"/>
      <c r="AD86" s="77"/>
      <c r="AE86" s="77"/>
      <c r="AF86" s="77"/>
      <c r="AG86" s="77"/>
      <c r="AH86" s="77"/>
      <c r="AI86" s="77"/>
      <c r="AJ86" s="12">
        <f t="shared" si="68"/>
        <v>2</v>
      </c>
    </row>
    <row r="87" spans="1:37" ht="15" thickBot="1" x14ac:dyDescent="0.25">
      <c r="A87" s="75" t="s">
        <v>115</v>
      </c>
      <c r="B87" s="112" t="s">
        <v>110</v>
      </c>
      <c r="C87" s="53"/>
      <c r="D87" s="136"/>
      <c r="E87" s="12">
        <f>IFERROR(VLOOKUP(B87,[2]NUM12!$H$3:$K$156,3,FALSE),0)</f>
        <v>36</v>
      </c>
      <c r="F87" s="42">
        <f t="shared" si="80"/>
        <v>36</v>
      </c>
      <c r="G87" s="12"/>
      <c r="H87" s="51">
        <f t="shared" si="81"/>
        <v>0</v>
      </c>
      <c r="I87" s="51">
        <f t="shared" si="82"/>
        <v>0</v>
      </c>
      <c r="J87" s="12"/>
      <c r="K87" s="77">
        <f>IFERROR(VLOOKUP(B87,'[1]ACT NUM12'!$H$3:$L$127,2,FALSE),0)</f>
        <v>1</v>
      </c>
      <c r="L87" s="77">
        <f>IFERROR(VLOOKUP(B87,'[1]ACT NUM12'!$H$3:$L$127,3,FALSE),0)</f>
        <v>1</v>
      </c>
      <c r="M87" s="77">
        <f>IFERROR(VLOOKUP(B87,'[1]ACT NUM12'!$H$3:$L$127,4,FALSE),0)</f>
        <v>0</v>
      </c>
      <c r="N87" s="77"/>
      <c r="O87" s="77"/>
      <c r="P87" s="77"/>
      <c r="Q87" s="77"/>
      <c r="R87" s="77"/>
      <c r="S87" s="77"/>
      <c r="T87" s="77"/>
      <c r="U87" s="77"/>
      <c r="V87" s="77"/>
      <c r="W87" s="12">
        <f t="shared" si="75"/>
        <v>2</v>
      </c>
      <c r="X87" s="77">
        <f>IFERROR(VLOOKUP(B87,'[1]ACT NUM12'!$AA$3:$AE$98,2,FALSE),0)</f>
        <v>2</v>
      </c>
      <c r="Y87" s="77">
        <f>IFERROR(VLOOKUP(B87,'[1]ACT NUM12'!$AA$3:$AE$98,3,FALSE),0)</f>
        <v>0</v>
      </c>
      <c r="Z87" s="77">
        <f>IFERROR(VLOOKUP(B87,'[1]ACT NUM12'!$AA$3:$AE$98,4,FALSE),0)</f>
        <v>0</v>
      </c>
      <c r="AA87" s="77"/>
      <c r="AB87" s="77"/>
      <c r="AC87" s="77"/>
      <c r="AD87" s="77"/>
      <c r="AE87" s="77"/>
      <c r="AF87" s="77"/>
      <c r="AG87" s="77"/>
      <c r="AH87" s="77"/>
      <c r="AI87" s="77"/>
      <c r="AJ87" s="12">
        <f t="shared" si="68"/>
        <v>2</v>
      </c>
    </row>
    <row r="88" spans="1:37" ht="15" thickBot="1" x14ac:dyDescent="0.25">
      <c r="A88" s="75" t="s">
        <v>115</v>
      </c>
      <c r="B88" s="112" t="s">
        <v>111</v>
      </c>
      <c r="C88" s="53"/>
      <c r="D88" s="136"/>
      <c r="E88" s="12">
        <f>IFERROR(VLOOKUP(B88,[2]NUM12!$H$3:$K$156,3,FALSE),0)</f>
        <v>23</v>
      </c>
      <c r="F88" s="42">
        <f t="shared" si="80"/>
        <v>28</v>
      </c>
      <c r="G88" s="12"/>
      <c r="H88" s="51">
        <f t="shared" si="81"/>
        <v>0</v>
      </c>
      <c r="I88" s="51">
        <f t="shared" si="82"/>
        <v>0</v>
      </c>
      <c r="J88" s="12"/>
      <c r="K88" s="77">
        <f>IFERROR(VLOOKUP(B88,'[1]ACT NUM12'!$H$3:$L$127,2,FALSE),0)</f>
        <v>6</v>
      </c>
      <c r="L88" s="77">
        <f>IFERROR(VLOOKUP(B88,'[1]ACT NUM12'!$H$3:$L$127,3,FALSE),0)</f>
        <v>2</v>
      </c>
      <c r="M88" s="77">
        <f>IFERROR(VLOOKUP(B88,'[1]ACT NUM12'!$H$3:$L$127,4,FALSE),0)</f>
        <v>1</v>
      </c>
      <c r="N88" s="77"/>
      <c r="O88" s="77"/>
      <c r="P88" s="77"/>
      <c r="Q88" s="77"/>
      <c r="R88" s="77"/>
      <c r="S88" s="77"/>
      <c r="T88" s="77"/>
      <c r="U88" s="77"/>
      <c r="V88" s="77"/>
      <c r="W88" s="12">
        <f t="shared" si="75"/>
        <v>9</v>
      </c>
      <c r="X88" s="77">
        <f>IFERROR(VLOOKUP(B88,'[1]ACT NUM12'!$AA$3:$AE$98,2,FALSE),0)</f>
        <v>2</v>
      </c>
      <c r="Y88" s="77">
        <f>IFERROR(VLOOKUP(B88,'[1]ACT NUM12'!$AA$3:$AE$98,3,FALSE),0)</f>
        <v>1</v>
      </c>
      <c r="Z88" s="77">
        <f>IFERROR(VLOOKUP(B88,'[1]ACT NUM12'!$AA$3:$AE$98,4,FALSE),0)</f>
        <v>1</v>
      </c>
      <c r="AA88" s="77"/>
      <c r="AB88" s="77"/>
      <c r="AC88" s="77"/>
      <c r="AD88" s="77"/>
      <c r="AE88" s="77"/>
      <c r="AF88" s="77"/>
      <c r="AG88" s="77"/>
      <c r="AH88" s="77"/>
      <c r="AI88" s="77"/>
      <c r="AJ88" s="12">
        <f t="shared" si="68"/>
        <v>4</v>
      </c>
    </row>
    <row r="89" spans="1:37" ht="15" thickBot="1" x14ac:dyDescent="0.25">
      <c r="A89" s="75" t="s">
        <v>115</v>
      </c>
      <c r="B89" s="112" t="s">
        <v>112</v>
      </c>
      <c r="C89" s="53"/>
      <c r="D89" s="136"/>
      <c r="E89" s="12">
        <f>IFERROR(VLOOKUP(B89,[2]NUM12!$H$3:$K$156,3,FALSE),0)</f>
        <v>41</v>
      </c>
      <c r="F89" s="42">
        <f t="shared" si="80"/>
        <v>35</v>
      </c>
      <c r="G89" s="12"/>
      <c r="H89" s="51">
        <f t="shared" si="81"/>
        <v>0</v>
      </c>
      <c r="I89" s="51">
        <f t="shared" si="82"/>
        <v>0</v>
      </c>
      <c r="J89" s="12"/>
      <c r="K89" s="77">
        <f>IFERROR(VLOOKUP(B89,'[1]ACT NUM12'!$H$3:$L$127,2,FALSE),0)</f>
        <v>9</v>
      </c>
      <c r="L89" s="77">
        <f>IFERROR(VLOOKUP(B89,'[1]ACT NUM12'!$H$3:$L$127,3,FALSE),0)</f>
        <v>3</v>
      </c>
      <c r="M89" s="77">
        <f>IFERROR(VLOOKUP(B89,'[1]ACT NUM12'!$H$3:$L$127,4,FALSE),0)</f>
        <v>4</v>
      </c>
      <c r="N89" s="77"/>
      <c r="O89" s="77"/>
      <c r="P89" s="77"/>
      <c r="Q89" s="77"/>
      <c r="R89" s="77"/>
      <c r="S89" s="77"/>
      <c r="T89" s="77"/>
      <c r="U89" s="77"/>
      <c r="V89" s="77"/>
      <c r="W89" s="12">
        <f t="shared" si="75"/>
        <v>16</v>
      </c>
      <c r="X89" s="77">
        <f>IFERROR(VLOOKUP(B89,'[1]ACT NUM12'!$AA$3:$AE$98,2,FALSE),0)</f>
        <v>19</v>
      </c>
      <c r="Y89" s="77">
        <f>IFERROR(VLOOKUP(B89,'[1]ACT NUM12'!$AA$3:$AE$98,3,FALSE),0)</f>
        <v>3</v>
      </c>
      <c r="Z89" s="77">
        <f>IFERROR(VLOOKUP(B89,'[1]ACT NUM12'!$AA$3:$AE$98,4,FALSE),0)</f>
        <v>0</v>
      </c>
      <c r="AA89" s="77"/>
      <c r="AB89" s="77"/>
      <c r="AC89" s="77"/>
      <c r="AD89" s="77"/>
      <c r="AE89" s="77"/>
      <c r="AF89" s="77"/>
      <c r="AG89" s="77"/>
      <c r="AH89" s="77"/>
      <c r="AI89" s="77"/>
      <c r="AJ89" s="12">
        <f t="shared" si="68"/>
        <v>22</v>
      </c>
    </row>
    <row r="90" spans="1:37" ht="15" thickBot="1" x14ac:dyDescent="0.25">
      <c r="A90" s="75" t="s">
        <v>115</v>
      </c>
      <c r="B90" s="112" t="s">
        <v>113</v>
      </c>
      <c r="C90" s="53"/>
      <c r="D90" s="136"/>
      <c r="E90" s="12">
        <f>IFERROR(VLOOKUP(B90,[2]NUM12!$H$3:$K$156,3,FALSE),0)</f>
        <v>55</v>
      </c>
      <c r="F90" s="42">
        <f t="shared" si="80"/>
        <v>54</v>
      </c>
      <c r="G90" s="12"/>
      <c r="H90" s="51">
        <f t="shared" si="81"/>
        <v>0</v>
      </c>
      <c r="I90" s="51">
        <f t="shared" si="82"/>
        <v>0</v>
      </c>
      <c r="J90" s="12"/>
      <c r="K90" s="77">
        <f>IFERROR(VLOOKUP(B90,'[1]ACT NUM12'!$H$3:$L$127,2,FALSE),0)</f>
        <v>2</v>
      </c>
      <c r="L90" s="77">
        <f>IFERROR(VLOOKUP(B90,'[1]ACT NUM12'!$H$3:$L$127,3,FALSE),0)</f>
        <v>1</v>
      </c>
      <c r="M90" s="77">
        <f>IFERROR(VLOOKUP(B90,'[1]ACT NUM12'!$H$3:$L$127,4,FALSE),0)</f>
        <v>0</v>
      </c>
      <c r="N90" s="77"/>
      <c r="O90" s="77"/>
      <c r="P90" s="77"/>
      <c r="Q90" s="77"/>
      <c r="R90" s="77"/>
      <c r="S90" s="77"/>
      <c r="T90" s="77"/>
      <c r="U90" s="77"/>
      <c r="V90" s="77"/>
      <c r="W90" s="12">
        <f t="shared" si="75"/>
        <v>3</v>
      </c>
      <c r="X90" s="77">
        <f>IFERROR(VLOOKUP(B90,'[1]ACT NUM12'!$AA$3:$AE$98,2,FALSE),0)</f>
        <v>0</v>
      </c>
      <c r="Y90" s="77">
        <f>IFERROR(VLOOKUP(B90,'[1]ACT NUM12'!$AA$3:$AE$98,3,FALSE),0)</f>
        <v>4</v>
      </c>
      <c r="Z90" s="77">
        <f>IFERROR(VLOOKUP(B90,'[1]ACT NUM12'!$AA$3:$AE$98,4,FALSE),0)</f>
        <v>0</v>
      </c>
      <c r="AA90" s="77"/>
      <c r="AB90" s="77"/>
      <c r="AC90" s="77"/>
      <c r="AD90" s="77"/>
      <c r="AE90" s="77"/>
      <c r="AF90" s="77"/>
      <c r="AG90" s="77"/>
      <c r="AH90" s="77"/>
      <c r="AI90" s="77"/>
      <c r="AJ90" s="12">
        <f t="shared" si="68"/>
        <v>4</v>
      </c>
    </row>
    <row r="91" spans="1:37" ht="15" thickBot="1" x14ac:dyDescent="0.25">
      <c r="A91" s="75" t="s">
        <v>115</v>
      </c>
      <c r="B91" s="112" t="s">
        <v>114</v>
      </c>
      <c r="C91" s="53"/>
      <c r="D91" s="136"/>
      <c r="E91" s="12">
        <f>IFERROR(VLOOKUP(B91,[2]NUM12!$H$3:$K$156,3,FALSE),0)</f>
        <v>55</v>
      </c>
      <c r="F91" s="42">
        <f t="shared" si="80"/>
        <v>58</v>
      </c>
      <c r="G91" s="12"/>
      <c r="H91" s="51">
        <f t="shared" si="81"/>
        <v>0</v>
      </c>
      <c r="I91" s="51">
        <f t="shared" si="82"/>
        <v>0</v>
      </c>
      <c r="J91" s="12"/>
      <c r="K91" s="77">
        <f>IFERROR(VLOOKUP(B91,'[1]ACT NUM12'!$H$3:$L$127,2,FALSE),0)</f>
        <v>2</v>
      </c>
      <c r="L91" s="77">
        <f>IFERROR(VLOOKUP(B91,'[1]ACT NUM12'!$H$3:$L$127,3,FALSE),0)</f>
        <v>3</v>
      </c>
      <c r="M91" s="77">
        <f>IFERROR(VLOOKUP(B91,'[1]ACT NUM12'!$H$3:$L$127,4,FALSE),0)</f>
        <v>3</v>
      </c>
      <c r="N91" s="77"/>
      <c r="O91" s="77"/>
      <c r="P91" s="77"/>
      <c r="Q91" s="77"/>
      <c r="R91" s="77"/>
      <c r="S91" s="77"/>
      <c r="T91" s="77"/>
      <c r="U91" s="77"/>
      <c r="V91" s="77"/>
      <c r="W91" s="12">
        <f t="shared" si="75"/>
        <v>8</v>
      </c>
      <c r="X91" s="77">
        <f>IFERROR(VLOOKUP(B91,'[1]ACT NUM12'!$AA$3:$AE$98,2,FALSE),0)</f>
        <v>0</v>
      </c>
      <c r="Y91" s="77">
        <f>IFERROR(VLOOKUP(B91,'[1]ACT NUM12'!$AA$3:$AE$98,3,FALSE),0)</f>
        <v>2</v>
      </c>
      <c r="Z91" s="77">
        <f>IFERROR(VLOOKUP(B91,'[1]ACT NUM12'!$AA$3:$AE$98,4,FALSE),0)</f>
        <v>3</v>
      </c>
      <c r="AA91" s="77"/>
      <c r="AB91" s="77"/>
      <c r="AC91" s="77"/>
      <c r="AD91" s="77"/>
      <c r="AE91" s="77"/>
      <c r="AF91" s="77"/>
      <c r="AG91" s="77"/>
      <c r="AH91" s="77"/>
      <c r="AI91" s="77"/>
      <c r="AJ91" s="12">
        <f t="shared" si="68"/>
        <v>5</v>
      </c>
    </row>
    <row r="92" spans="1:37" ht="22.5" customHeight="1" thickBot="1" x14ac:dyDescent="0.25">
      <c r="A92" s="308" t="s">
        <v>178</v>
      </c>
      <c r="B92" s="309"/>
      <c r="C92" s="181">
        <f>+D92/Metas!R16</f>
        <v>1.0084440764909117</v>
      </c>
      <c r="D92" s="138">
        <f>F92/AK92</f>
        <v>0.25775830595107702</v>
      </c>
      <c r="E92" s="9">
        <f t="shared" ref="E92:K92" si="83">SUM(E82:E91)</f>
        <v>700</v>
      </c>
      <c r="F92" s="9">
        <f>SUM(F82:F91)</f>
        <v>706</v>
      </c>
      <c r="G92" s="9">
        <f t="shared" si="83"/>
        <v>0</v>
      </c>
      <c r="H92" s="9">
        <f t="shared" si="83"/>
        <v>0</v>
      </c>
      <c r="I92" s="9">
        <f>SUM(I82:I91)</f>
        <v>0</v>
      </c>
      <c r="J92" s="9">
        <f t="shared" ref="J92" si="84">SUM(J82:J91)</f>
        <v>0</v>
      </c>
      <c r="K92" s="9">
        <f t="shared" si="83"/>
        <v>28</v>
      </c>
      <c r="L92" s="9">
        <f t="shared" ref="L92:Q92" si="85">SUM(L82:L91)</f>
        <v>20</v>
      </c>
      <c r="M92" s="9">
        <f t="shared" si="85"/>
        <v>13</v>
      </c>
      <c r="N92" s="9">
        <f t="shared" si="85"/>
        <v>0</v>
      </c>
      <c r="O92" s="9">
        <f t="shared" ref="O92" si="86">SUM(O82:O91)</f>
        <v>0</v>
      </c>
      <c r="P92" s="9">
        <f t="shared" si="85"/>
        <v>0</v>
      </c>
      <c r="Q92" s="9">
        <f t="shared" si="85"/>
        <v>0</v>
      </c>
      <c r="R92" s="9">
        <f t="shared" ref="R92:S92" si="87">SUM(R82:R91)</f>
        <v>0</v>
      </c>
      <c r="S92" s="9">
        <f t="shared" si="87"/>
        <v>0</v>
      </c>
      <c r="T92" s="9">
        <f t="shared" ref="T92:V92" si="88">SUM(T82:T91)</f>
        <v>0</v>
      </c>
      <c r="U92" s="9">
        <f t="shared" si="88"/>
        <v>0</v>
      </c>
      <c r="V92" s="9">
        <f t="shared" si="88"/>
        <v>0</v>
      </c>
      <c r="W92" s="9">
        <f t="shared" si="75"/>
        <v>61</v>
      </c>
      <c r="X92" s="9">
        <f t="shared" ref="X92:AD92" si="89">SUM(X82:X91)</f>
        <v>36</v>
      </c>
      <c r="Y92" s="9">
        <f t="shared" si="89"/>
        <v>12</v>
      </c>
      <c r="Z92" s="9">
        <f t="shared" si="89"/>
        <v>7</v>
      </c>
      <c r="AA92" s="9">
        <f t="shared" si="89"/>
        <v>0</v>
      </c>
      <c r="AB92" s="9">
        <f t="shared" ref="AB92" si="90">SUM(AB82:AB91)</f>
        <v>0</v>
      </c>
      <c r="AC92" s="9">
        <f t="shared" si="89"/>
        <v>0</v>
      </c>
      <c r="AD92" s="9">
        <f t="shared" si="89"/>
        <v>0</v>
      </c>
      <c r="AE92" s="9">
        <f t="shared" ref="AE92:AF92" si="91">SUM(AE82:AE91)</f>
        <v>0</v>
      </c>
      <c r="AF92" s="9">
        <f t="shared" si="91"/>
        <v>0</v>
      </c>
      <c r="AG92" s="9">
        <f t="shared" ref="AG92:AI92" si="92">SUM(AG82:AG91)</f>
        <v>0</v>
      </c>
      <c r="AH92" s="9">
        <f t="shared" si="92"/>
        <v>0</v>
      </c>
      <c r="AI92" s="9">
        <f t="shared" si="92"/>
        <v>0</v>
      </c>
      <c r="AJ92" s="9">
        <f t="shared" si="68"/>
        <v>55</v>
      </c>
      <c r="AK92" s="9">
        <v>2739</v>
      </c>
    </row>
    <row r="93" spans="1:37" ht="15" thickBot="1" x14ac:dyDescent="0.25">
      <c r="A93" s="75" t="s">
        <v>132</v>
      </c>
      <c r="B93" s="112" t="s">
        <v>116</v>
      </c>
      <c r="C93" s="53"/>
      <c r="D93" s="136"/>
      <c r="E93" s="12">
        <f>IFERROR(VLOOKUP(B93,[2]NUM12!$H$3:$K$156,3,FALSE),0)</f>
        <v>179</v>
      </c>
      <c r="F93" s="42">
        <f t="shared" ref="F93:F109" si="93">+E93+(K93+L93+M93+N93)-(X93+Y93+Z93+AA93)</f>
        <v>177</v>
      </c>
      <c r="G93" s="12"/>
      <c r="H93" s="51">
        <f t="shared" ref="H93:H109" si="94">+G93+(Q93)-(AD93)</f>
        <v>0</v>
      </c>
      <c r="I93" s="51">
        <f t="shared" ref="I93:I109" si="95">+G93+(Q93+R93+S93+T93)-(AD93+AE93+AF93+AG93)</f>
        <v>0</v>
      </c>
      <c r="J93" s="12"/>
      <c r="K93" s="77">
        <f>IFERROR(VLOOKUP(B93,'[1]ACT NUM12'!$H$3:$L$127,2,FALSE),0)</f>
        <v>0</v>
      </c>
      <c r="L93" s="77">
        <f>IFERROR(VLOOKUP(B93,'[1]ACT NUM12'!$H$3:$L$127,3,FALSE),0)</f>
        <v>0</v>
      </c>
      <c r="M93" s="77">
        <f>IFERROR(VLOOKUP(B93,'[1]ACT NUM12'!$H$3:$L$127,4,FALSE),0)</f>
        <v>0</v>
      </c>
      <c r="N93" s="77"/>
      <c r="O93" s="77"/>
      <c r="P93" s="77"/>
      <c r="Q93" s="77"/>
      <c r="R93" s="77"/>
      <c r="S93" s="77"/>
      <c r="T93" s="77"/>
      <c r="U93" s="77"/>
      <c r="V93" s="77"/>
      <c r="W93" s="12">
        <f t="shared" si="75"/>
        <v>0</v>
      </c>
      <c r="X93" s="77">
        <f>IFERROR(VLOOKUP(B93,'[1]ACT NUM12'!$AA$3:$AE$98,2,FALSE),0)</f>
        <v>2</v>
      </c>
      <c r="Y93" s="77">
        <f>IFERROR(VLOOKUP(B93,'[1]ACT NUM12'!$AA$3:$AE$98,3,FALSE),0)</f>
        <v>0</v>
      </c>
      <c r="Z93" s="77">
        <f>IFERROR(VLOOKUP(B93,'[1]ACT NUM12'!$AA$3:$AE$98,4,FALSE),0)</f>
        <v>0</v>
      </c>
      <c r="AA93" s="77"/>
      <c r="AB93" s="77"/>
      <c r="AC93" s="77"/>
      <c r="AD93" s="77"/>
      <c r="AE93" s="77"/>
      <c r="AF93" s="77"/>
      <c r="AG93" s="77"/>
      <c r="AH93" s="77"/>
      <c r="AI93" s="77"/>
      <c r="AJ93" s="12">
        <f t="shared" si="68"/>
        <v>2</v>
      </c>
    </row>
    <row r="94" spans="1:37" ht="15" thickBot="1" x14ac:dyDescent="0.25">
      <c r="A94" s="75" t="s">
        <v>132</v>
      </c>
      <c r="B94" s="112" t="s">
        <v>117</v>
      </c>
      <c r="C94" s="53"/>
      <c r="D94" s="136"/>
      <c r="E94" s="12">
        <f>IFERROR(VLOOKUP(B94,[2]NUM12!$H$3:$K$156,3,FALSE),0)</f>
        <v>928</v>
      </c>
      <c r="F94" s="42">
        <f t="shared" si="93"/>
        <v>1072</v>
      </c>
      <c r="G94" s="12"/>
      <c r="H94" s="51">
        <f t="shared" si="94"/>
        <v>0</v>
      </c>
      <c r="I94" s="51">
        <f t="shared" si="95"/>
        <v>0</v>
      </c>
      <c r="J94" s="12"/>
      <c r="K94" s="77">
        <f>IFERROR(VLOOKUP(B94,'[1]ACT NUM12'!$H$3:$L$127,2,FALSE),0)</f>
        <v>79</v>
      </c>
      <c r="L94" s="77">
        <f>IFERROR(VLOOKUP(B94,'[1]ACT NUM12'!$H$3:$L$127,3,FALSE),0)</f>
        <v>38</v>
      </c>
      <c r="M94" s="77">
        <f>IFERROR(VLOOKUP(B94,'[1]ACT NUM12'!$H$3:$L$127,4,FALSE),0)</f>
        <v>40</v>
      </c>
      <c r="N94" s="77"/>
      <c r="O94" s="77"/>
      <c r="P94" s="77"/>
      <c r="Q94" s="77"/>
      <c r="R94" s="77"/>
      <c r="S94" s="77"/>
      <c r="T94" s="77"/>
      <c r="U94" s="77"/>
      <c r="V94" s="77"/>
      <c r="W94" s="12">
        <f t="shared" si="75"/>
        <v>157</v>
      </c>
      <c r="X94" s="77">
        <f>IFERROR(VLOOKUP(B94,'[1]ACT NUM12'!$AA$3:$AE$98,2,FALSE),0)</f>
        <v>4</v>
      </c>
      <c r="Y94" s="77">
        <f>IFERROR(VLOOKUP(B94,'[1]ACT NUM12'!$AA$3:$AE$98,3,FALSE),0)</f>
        <v>0</v>
      </c>
      <c r="Z94" s="77">
        <f>IFERROR(VLOOKUP(B94,'[1]ACT NUM12'!$AA$3:$AE$98,4,FALSE),0)</f>
        <v>9</v>
      </c>
      <c r="AA94" s="77"/>
      <c r="AB94" s="77"/>
      <c r="AC94" s="77"/>
      <c r="AD94" s="77"/>
      <c r="AE94" s="77"/>
      <c r="AF94" s="77"/>
      <c r="AG94" s="77"/>
      <c r="AH94" s="77"/>
      <c r="AI94" s="77"/>
      <c r="AJ94" s="12">
        <f t="shared" si="68"/>
        <v>13</v>
      </c>
    </row>
    <row r="95" spans="1:37" ht="15" thickBot="1" x14ac:dyDescent="0.25">
      <c r="A95" s="75" t="s">
        <v>132</v>
      </c>
      <c r="B95" s="112" t="s">
        <v>118</v>
      </c>
      <c r="C95" s="53"/>
      <c r="D95" s="136"/>
      <c r="E95" s="12">
        <f>IFERROR(VLOOKUP(B95,[2]NUM12!$H$3:$K$156,3,FALSE),0)</f>
        <v>1602</v>
      </c>
      <c r="F95" s="42">
        <f t="shared" si="93"/>
        <v>1632</v>
      </c>
      <c r="G95" s="12"/>
      <c r="H95" s="51">
        <f t="shared" si="94"/>
        <v>0</v>
      </c>
      <c r="I95" s="51">
        <f t="shared" si="95"/>
        <v>0</v>
      </c>
      <c r="J95" s="12"/>
      <c r="K95" s="77">
        <f>IFERROR(VLOOKUP(B95,'[1]ACT NUM12'!$H$3:$L$127,2,FALSE),0)</f>
        <v>19</v>
      </c>
      <c r="L95" s="77">
        <f>IFERROR(VLOOKUP(B95,'[1]ACT NUM12'!$H$3:$L$127,3,FALSE),0)</f>
        <v>16</v>
      </c>
      <c r="M95" s="77">
        <f>IFERROR(VLOOKUP(B95,'[1]ACT NUM12'!$H$3:$L$127,4,FALSE),0)</f>
        <v>32</v>
      </c>
      <c r="N95" s="77"/>
      <c r="O95" s="77"/>
      <c r="P95" s="77"/>
      <c r="Q95" s="77"/>
      <c r="R95" s="77"/>
      <c r="S95" s="77"/>
      <c r="T95" s="77"/>
      <c r="U95" s="77"/>
      <c r="V95" s="77"/>
      <c r="W95" s="12">
        <f t="shared" si="75"/>
        <v>67</v>
      </c>
      <c r="X95" s="77">
        <f>IFERROR(VLOOKUP(B95,'[1]ACT NUM12'!$AA$3:$AE$98,2,FALSE),0)</f>
        <v>0</v>
      </c>
      <c r="Y95" s="77">
        <f>IFERROR(VLOOKUP(B95,'[1]ACT NUM12'!$AA$3:$AE$98,3,FALSE),0)</f>
        <v>3</v>
      </c>
      <c r="Z95" s="77">
        <f>IFERROR(VLOOKUP(B95,'[1]ACT NUM12'!$AA$3:$AE$98,4,FALSE),0)</f>
        <v>34</v>
      </c>
      <c r="AA95" s="77"/>
      <c r="AB95" s="77"/>
      <c r="AC95" s="77"/>
      <c r="AD95" s="77"/>
      <c r="AE95" s="77"/>
      <c r="AF95" s="77"/>
      <c r="AG95" s="77"/>
      <c r="AH95" s="77"/>
      <c r="AI95" s="77"/>
      <c r="AJ95" s="12">
        <f t="shared" si="68"/>
        <v>37</v>
      </c>
    </row>
    <row r="96" spans="1:37" ht="15" thickBot="1" x14ac:dyDescent="0.25">
      <c r="A96" s="75" t="s">
        <v>132</v>
      </c>
      <c r="B96" s="112" t="s">
        <v>119</v>
      </c>
      <c r="C96" s="53"/>
      <c r="D96" s="136"/>
      <c r="E96" s="12">
        <f>IFERROR(VLOOKUP(B96,[2]NUM12!$H$3:$K$156,3,FALSE),0)</f>
        <v>200</v>
      </c>
      <c r="F96" s="42">
        <f t="shared" si="93"/>
        <v>253</v>
      </c>
      <c r="G96" s="12"/>
      <c r="H96" s="51">
        <f t="shared" si="94"/>
        <v>0</v>
      </c>
      <c r="I96" s="51">
        <f t="shared" si="95"/>
        <v>0</v>
      </c>
      <c r="J96" s="12"/>
      <c r="K96" s="77">
        <f>IFERROR(VLOOKUP(B96,'[1]ACT NUM12'!$H$3:$L$127,2,FALSE),0)</f>
        <v>20</v>
      </c>
      <c r="L96" s="77">
        <f>IFERROR(VLOOKUP(B96,'[1]ACT NUM12'!$H$3:$L$127,3,FALSE),0)</f>
        <v>9</v>
      </c>
      <c r="M96" s="77">
        <f>IFERROR(VLOOKUP(B96,'[1]ACT NUM12'!$H$3:$L$127,4,FALSE),0)</f>
        <v>29</v>
      </c>
      <c r="N96" s="77"/>
      <c r="O96" s="77"/>
      <c r="P96" s="77"/>
      <c r="Q96" s="77"/>
      <c r="R96" s="77"/>
      <c r="S96" s="77"/>
      <c r="T96" s="77"/>
      <c r="U96" s="77"/>
      <c r="V96" s="77"/>
      <c r="W96" s="12">
        <f t="shared" si="75"/>
        <v>58</v>
      </c>
      <c r="X96" s="77">
        <f>IFERROR(VLOOKUP(B96,'[1]ACT NUM12'!$AA$3:$AE$98,2,FALSE),0)</f>
        <v>0</v>
      </c>
      <c r="Y96" s="77">
        <f>IFERROR(VLOOKUP(B96,'[1]ACT NUM12'!$AA$3:$AE$98,3,FALSE),0)</f>
        <v>4</v>
      </c>
      <c r="Z96" s="77">
        <f>IFERROR(VLOOKUP(B96,'[1]ACT NUM12'!$AA$3:$AE$98,4,FALSE),0)</f>
        <v>1</v>
      </c>
      <c r="AA96" s="77"/>
      <c r="AB96" s="77"/>
      <c r="AC96" s="77"/>
      <c r="AD96" s="77"/>
      <c r="AE96" s="77"/>
      <c r="AF96" s="77"/>
      <c r="AG96" s="77"/>
      <c r="AH96" s="77"/>
      <c r="AI96" s="77"/>
      <c r="AJ96" s="12">
        <f t="shared" si="68"/>
        <v>5</v>
      </c>
    </row>
    <row r="97" spans="1:37" ht="15" thickBot="1" x14ac:dyDescent="0.25">
      <c r="A97" s="75" t="s">
        <v>132</v>
      </c>
      <c r="B97" s="112" t="s">
        <v>120</v>
      </c>
      <c r="C97" s="53"/>
      <c r="D97" s="136"/>
      <c r="E97" s="12">
        <f>IFERROR(VLOOKUP(B97,[2]NUM12!$H$3:$K$156,3,FALSE),0)</f>
        <v>63</v>
      </c>
      <c r="F97" s="42">
        <f t="shared" si="93"/>
        <v>64</v>
      </c>
      <c r="G97" s="12"/>
      <c r="H97" s="51">
        <f t="shared" si="94"/>
        <v>0</v>
      </c>
      <c r="I97" s="51">
        <f t="shared" si="95"/>
        <v>0</v>
      </c>
      <c r="J97" s="12"/>
      <c r="K97" s="77">
        <f>IFERROR(VLOOKUP(B97,'[1]ACT NUM12'!$H$3:$L$127,2,FALSE),0)</f>
        <v>0</v>
      </c>
      <c r="L97" s="77">
        <f>IFERROR(VLOOKUP(B97,'[1]ACT NUM12'!$H$3:$L$127,3,FALSE),0)</f>
        <v>1</v>
      </c>
      <c r="M97" s="77">
        <f>IFERROR(VLOOKUP(B97,'[1]ACT NUM12'!$H$3:$L$127,4,FALSE),0)</f>
        <v>0</v>
      </c>
      <c r="N97" s="77"/>
      <c r="O97" s="77"/>
      <c r="P97" s="77"/>
      <c r="Q97" s="77"/>
      <c r="R97" s="77"/>
      <c r="S97" s="77"/>
      <c r="T97" s="77"/>
      <c r="U97" s="77"/>
      <c r="V97" s="77"/>
      <c r="W97" s="12">
        <f t="shared" si="75"/>
        <v>1</v>
      </c>
      <c r="X97" s="77">
        <f>IFERROR(VLOOKUP(B97,'[1]ACT NUM12'!$AA$3:$AE$98,2,FALSE),0)</f>
        <v>0</v>
      </c>
      <c r="Y97" s="77">
        <f>IFERROR(VLOOKUP(B97,'[1]ACT NUM12'!$AA$3:$AE$98,3,FALSE),0)</f>
        <v>0</v>
      </c>
      <c r="Z97" s="77">
        <f>IFERROR(VLOOKUP(B97,'[1]ACT NUM12'!$AA$3:$AE$98,4,FALSE),0)</f>
        <v>0</v>
      </c>
      <c r="AA97" s="77"/>
      <c r="AB97" s="77"/>
      <c r="AC97" s="77"/>
      <c r="AD97" s="77"/>
      <c r="AE97" s="77"/>
      <c r="AF97" s="77"/>
      <c r="AG97" s="77"/>
      <c r="AH97" s="77"/>
      <c r="AI97" s="77"/>
      <c r="AJ97" s="12">
        <f t="shared" si="68"/>
        <v>0</v>
      </c>
    </row>
    <row r="98" spans="1:37" ht="15" thickBot="1" x14ac:dyDescent="0.25">
      <c r="A98" s="75" t="s">
        <v>132</v>
      </c>
      <c r="B98" s="112" t="s">
        <v>121</v>
      </c>
      <c r="C98" s="53"/>
      <c r="D98" s="136"/>
      <c r="E98" s="12">
        <f>IFERROR(VLOOKUP(B98,[2]NUM12!$H$3:$K$156,3,FALSE),0)</f>
        <v>58</v>
      </c>
      <c r="F98" s="42">
        <f t="shared" si="93"/>
        <v>59</v>
      </c>
      <c r="G98" s="12"/>
      <c r="H98" s="51">
        <f t="shared" si="94"/>
        <v>0</v>
      </c>
      <c r="I98" s="51">
        <f t="shared" si="95"/>
        <v>0</v>
      </c>
      <c r="J98" s="12"/>
      <c r="K98" s="77">
        <f>IFERROR(VLOOKUP(B98,'[1]ACT NUM12'!$H$3:$L$127,2,FALSE),0)</f>
        <v>1</v>
      </c>
      <c r="L98" s="77">
        <f>IFERROR(VLOOKUP(B98,'[1]ACT NUM12'!$H$3:$L$127,3,FALSE),0)</f>
        <v>0</v>
      </c>
      <c r="M98" s="77">
        <f>IFERROR(VLOOKUP(B98,'[1]ACT NUM12'!$H$3:$L$127,4,FALSE),0)</f>
        <v>0</v>
      </c>
      <c r="N98" s="77"/>
      <c r="O98" s="77"/>
      <c r="P98" s="77"/>
      <c r="Q98" s="77"/>
      <c r="R98" s="77"/>
      <c r="S98" s="77"/>
      <c r="T98" s="77"/>
      <c r="U98" s="77"/>
      <c r="V98" s="77"/>
      <c r="W98" s="12">
        <f t="shared" si="75"/>
        <v>1</v>
      </c>
      <c r="X98" s="77">
        <f>IFERROR(VLOOKUP(B98,'[1]ACT NUM12'!$AA$3:$AE$98,2,FALSE),0)</f>
        <v>0</v>
      </c>
      <c r="Y98" s="77">
        <f>IFERROR(VLOOKUP(B98,'[1]ACT NUM12'!$AA$3:$AE$98,3,FALSE),0)</f>
        <v>0</v>
      </c>
      <c r="Z98" s="77">
        <f>IFERROR(VLOOKUP(B98,'[1]ACT NUM12'!$AA$3:$AE$98,4,FALSE),0)</f>
        <v>0</v>
      </c>
      <c r="AA98" s="77"/>
      <c r="AB98" s="77"/>
      <c r="AC98" s="77"/>
      <c r="AD98" s="77"/>
      <c r="AE98" s="77"/>
      <c r="AF98" s="77"/>
      <c r="AG98" s="77"/>
      <c r="AH98" s="77"/>
      <c r="AI98" s="77"/>
      <c r="AJ98" s="12">
        <f t="shared" si="68"/>
        <v>0</v>
      </c>
    </row>
    <row r="99" spans="1:37" ht="15" thickBot="1" x14ac:dyDescent="0.25">
      <c r="A99" s="75" t="s">
        <v>132</v>
      </c>
      <c r="B99" s="112" t="s">
        <v>122</v>
      </c>
      <c r="C99" s="53"/>
      <c r="D99" s="136"/>
      <c r="E99" s="12">
        <f>IFERROR(VLOOKUP(B99,[2]NUM12!$H$3:$K$156,3,FALSE),0)</f>
        <v>55</v>
      </c>
      <c r="F99" s="42">
        <f t="shared" si="93"/>
        <v>54</v>
      </c>
      <c r="G99" s="12"/>
      <c r="H99" s="51">
        <f t="shared" si="94"/>
        <v>0</v>
      </c>
      <c r="I99" s="51">
        <f t="shared" si="95"/>
        <v>0</v>
      </c>
      <c r="J99" s="12"/>
      <c r="K99" s="77">
        <f>IFERROR(VLOOKUP(B99,'[1]ACT NUM12'!$H$3:$L$127,2,FALSE),0)</f>
        <v>0</v>
      </c>
      <c r="L99" s="77">
        <f>IFERROR(VLOOKUP(B99,'[1]ACT NUM12'!$H$3:$L$127,3,FALSE),0)</f>
        <v>0</v>
      </c>
      <c r="M99" s="77">
        <f>IFERROR(VLOOKUP(B99,'[1]ACT NUM12'!$H$3:$L$127,4,FALSE),0)</f>
        <v>0</v>
      </c>
      <c r="N99" s="77"/>
      <c r="O99" s="77"/>
      <c r="P99" s="77"/>
      <c r="Q99" s="77"/>
      <c r="R99" s="77"/>
      <c r="S99" s="77"/>
      <c r="T99" s="77"/>
      <c r="U99" s="77"/>
      <c r="V99" s="77"/>
      <c r="W99" s="12">
        <f t="shared" si="75"/>
        <v>0</v>
      </c>
      <c r="X99" s="77">
        <f>IFERROR(VLOOKUP(B99,'[1]ACT NUM12'!$AA$3:$AE$98,2,FALSE),0)</f>
        <v>0</v>
      </c>
      <c r="Y99" s="77">
        <f>IFERROR(VLOOKUP(B99,'[1]ACT NUM12'!$AA$3:$AE$98,3,FALSE),0)</f>
        <v>1</v>
      </c>
      <c r="Z99" s="77">
        <f>IFERROR(VLOOKUP(B99,'[1]ACT NUM12'!$AA$3:$AE$98,4,FALSE),0)</f>
        <v>0</v>
      </c>
      <c r="AA99" s="77"/>
      <c r="AB99" s="77"/>
      <c r="AC99" s="77"/>
      <c r="AD99" s="77"/>
      <c r="AE99" s="77"/>
      <c r="AF99" s="77"/>
      <c r="AG99" s="77"/>
      <c r="AH99" s="77"/>
      <c r="AI99" s="77"/>
      <c r="AJ99" s="12">
        <f t="shared" si="68"/>
        <v>1</v>
      </c>
    </row>
    <row r="100" spans="1:37" ht="15" thickBot="1" x14ac:dyDescent="0.25">
      <c r="A100" s="75" t="s">
        <v>132</v>
      </c>
      <c r="B100" s="112" t="s">
        <v>123</v>
      </c>
      <c r="C100" s="53"/>
      <c r="D100" s="136"/>
      <c r="E100" s="12">
        <f>IFERROR(VLOOKUP(B100,[2]NUM12!$H$3:$K$156,3,FALSE),0)</f>
        <v>40</v>
      </c>
      <c r="F100" s="42">
        <f t="shared" si="93"/>
        <v>40</v>
      </c>
      <c r="G100" s="12"/>
      <c r="H100" s="51">
        <f t="shared" si="94"/>
        <v>0</v>
      </c>
      <c r="I100" s="51">
        <f t="shared" si="95"/>
        <v>0</v>
      </c>
      <c r="J100" s="12"/>
      <c r="K100" s="77">
        <f>IFERROR(VLOOKUP(B100,'[1]ACT NUM12'!$H$3:$L$127,2,FALSE),0)</f>
        <v>0</v>
      </c>
      <c r="L100" s="77">
        <f>IFERROR(VLOOKUP(B100,'[1]ACT NUM12'!$H$3:$L$127,3,FALSE),0)</f>
        <v>0</v>
      </c>
      <c r="M100" s="77">
        <f>IFERROR(VLOOKUP(B100,'[1]ACT NUM12'!$H$3:$L$127,4,FALSE),0)</f>
        <v>0</v>
      </c>
      <c r="N100" s="77"/>
      <c r="O100" s="77"/>
      <c r="P100" s="77"/>
      <c r="Q100" s="77"/>
      <c r="R100" s="77"/>
      <c r="S100" s="77"/>
      <c r="T100" s="77"/>
      <c r="U100" s="77"/>
      <c r="V100" s="77"/>
      <c r="W100" s="12">
        <f t="shared" si="75"/>
        <v>0</v>
      </c>
      <c r="X100" s="77">
        <f>IFERROR(VLOOKUP(B100,'[1]ACT NUM12'!$AA$3:$AE$98,2,FALSE),0)</f>
        <v>0</v>
      </c>
      <c r="Y100" s="77">
        <f>IFERROR(VLOOKUP(B100,'[1]ACT NUM12'!$AA$3:$AE$98,3,FALSE),0)</f>
        <v>0</v>
      </c>
      <c r="Z100" s="77">
        <f>IFERROR(VLOOKUP(B100,'[1]ACT NUM12'!$AA$3:$AE$98,4,FALSE),0)</f>
        <v>0</v>
      </c>
      <c r="AA100" s="77"/>
      <c r="AB100" s="77"/>
      <c r="AC100" s="77"/>
      <c r="AD100" s="77"/>
      <c r="AE100" s="77"/>
      <c r="AF100" s="77"/>
      <c r="AG100" s="77"/>
      <c r="AH100" s="77"/>
      <c r="AI100" s="77"/>
      <c r="AJ100" s="12">
        <f t="shared" si="68"/>
        <v>0</v>
      </c>
    </row>
    <row r="101" spans="1:37" ht="15" thickBot="1" x14ac:dyDescent="0.25">
      <c r="A101" s="75" t="s">
        <v>132</v>
      </c>
      <c r="B101" s="112" t="s">
        <v>124</v>
      </c>
      <c r="C101" s="53"/>
      <c r="D101" s="136"/>
      <c r="E101" s="12">
        <f>IFERROR(VLOOKUP(B101,[2]NUM12!$H$3:$K$156,3,FALSE),0)</f>
        <v>0</v>
      </c>
      <c r="F101" s="42">
        <f t="shared" si="93"/>
        <v>0</v>
      </c>
      <c r="G101" s="12"/>
      <c r="H101" s="51">
        <f t="shared" si="94"/>
        <v>0</v>
      </c>
      <c r="I101" s="51">
        <f t="shared" si="95"/>
        <v>0</v>
      </c>
      <c r="J101" s="12"/>
      <c r="K101" s="77">
        <f>IFERROR(VLOOKUP(B101,'[1]ACT NUM12'!$H$3:$L$127,2,FALSE),0)</f>
        <v>0</v>
      </c>
      <c r="L101" s="77">
        <f>IFERROR(VLOOKUP(B101,'[1]ACT NUM12'!$H$3:$L$127,3,FALSE),0)</f>
        <v>0</v>
      </c>
      <c r="M101" s="77">
        <f>IFERROR(VLOOKUP(B101,'[1]ACT NUM12'!$H$3:$L$127,4,FALSE),0)</f>
        <v>0</v>
      </c>
      <c r="N101" s="77"/>
      <c r="O101" s="77"/>
      <c r="P101" s="77"/>
      <c r="Q101" s="77"/>
      <c r="R101" s="77"/>
      <c r="S101" s="77"/>
      <c r="T101" s="77"/>
      <c r="U101" s="77"/>
      <c r="V101" s="77"/>
      <c r="W101" s="12">
        <f t="shared" si="75"/>
        <v>0</v>
      </c>
      <c r="X101" s="77">
        <f>IFERROR(VLOOKUP(B101,'[1]ACT NUM12'!$AA$3:$AE$98,2,FALSE),0)</f>
        <v>0</v>
      </c>
      <c r="Y101" s="77">
        <f>IFERROR(VLOOKUP(B101,'[1]ACT NUM12'!$AA$3:$AE$98,3,FALSE),0)</f>
        <v>0</v>
      </c>
      <c r="Z101" s="77">
        <f>IFERROR(VLOOKUP(B101,'[1]ACT NUM12'!$AA$3:$AE$98,4,FALSE),0)</f>
        <v>0</v>
      </c>
      <c r="AA101" s="77"/>
      <c r="AB101" s="77"/>
      <c r="AC101" s="77"/>
      <c r="AD101" s="77"/>
      <c r="AE101" s="77"/>
      <c r="AF101" s="77"/>
      <c r="AG101" s="77"/>
      <c r="AH101" s="77"/>
      <c r="AI101" s="77"/>
      <c r="AJ101" s="12">
        <f t="shared" si="68"/>
        <v>0</v>
      </c>
    </row>
    <row r="102" spans="1:37" ht="15" thickBot="1" x14ac:dyDescent="0.25">
      <c r="A102" s="75" t="s">
        <v>132</v>
      </c>
      <c r="B102" s="112" t="s">
        <v>125</v>
      </c>
      <c r="C102" s="53"/>
      <c r="D102" s="136"/>
      <c r="E102" s="12">
        <f>IFERROR(VLOOKUP(B102,[2]NUM12!$H$3:$K$156,3,FALSE),0)</f>
        <v>8</v>
      </c>
      <c r="F102" s="42">
        <f t="shared" si="93"/>
        <v>9</v>
      </c>
      <c r="G102" s="12"/>
      <c r="H102" s="51">
        <f t="shared" si="94"/>
        <v>0</v>
      </c>
      <c r="I102" s="51">
        <f t="shared" si="95"/>
        <v>0</v>
      </c>
      <c r="J102" s="12"/>
      <c r="K102" s="77">
        <f>IFERROR(VLOOKUP(B102,'[1]ACT NUM12'!$H$3:$L$127,2,FALSE),0)</f>
        <v>0</v>
      </c>
      <c r="L102" s="77">
        <f>IFERROR(VLOOKUP(B102,'[1]ACT NUM12'!$H$3:$L$127,3,FALSE),0)</f>
        <v>1</v>
      </c>
      <c r="M102" s="77">
        <f>IFERROR(VLOOKUP(B102,'[1]ACT NUM12'!$H$3:$L$127,4,FALSE),0)</f>
        <v>0</v>
      </c>
      <c r="N102" s="77"/>
      <c r="O102" s="77"/>
      <c r="P102" s="77"/>
      <c r="Q102" s="77"/>
      <c r="R102" s="77"/>
      <c r="S102" s="77"/>
      <c r="T102" s="77"/>
      <c r="U102" s="77"/>
      <c r="V102" s="77"/>
      <c r="W102" s="12">
        <f t="shared" si="75"/>
        <v>1</v>
      </c>
      <c r="X102" s="77">
        <f>IFERROR(VLOOKUP(B102,'[1]ACT NUM12'!$AA$3:$AE$98,2,FALSE),0)</f>
        <v>0</v>
      </c>
      <c r="Y102" s="77">
        <f>IFERROR(VLOOKUP(B102,'[1]ACT NUM12'!$AA$3:$AE$98,3,FALSE),0)</f>
        <v>0</v>
      </c>
      <c r="Z102" s="77">
        <f>IFERROR(VLOOKUP(B102,'[1]ACT NUM12'!$AA$3:$AE$98,4,FALSE),0)</f>
        <v>0</v>
      </c>
      <c r="AA102" s="77"/>
      <c r="AB102" s="77"/>
      <c r="AC102" s="77"/>
      <c r="AD102" s="77"/>
      <c r="AE102" s="77"/>
      <c r="AF102" s="77"/>
      <c r="AG102" s="77"/>
      <c r="AH102" s="77"/>
      <c r="AI102" s="77"/>
      <c r="AJ102" s="12">
        <f t="shared" si="68"/>
        <v>0</v>
      </c>
    </row>
    <row r="103" spans="1:37" ht="15" thickBot="1" x14ac:dyDescent="0.25">
      <c r="A103" s="75" t="s">
        <v>132</v>
      </c>
      <c r="B103" s="112" t="s">
        <v>126</v>
      </c>
      <c r="C103" s="53"/>
      <c r="D103" s="136"/>
      <c r="E103" s="12">
        <f>IFERROR(VLOOKUP(B103,[2]NUM12!$H$3:$K$156,3,FALSE),0)</f>
        <v>25</v>
      </c>
      <c r="F103" s="42">
        <f t="shared" si="93"/>
        <v>25</v>
      </c>
      <c r="G103" s="12"/>
      <c r="H103" s="51">
        <f t="shared" si="94"/>
        <v>0</v>
      </c>
      <c r="I103" s="51">
        <f t="shared" si="95"/>
        <v>0</v>
      </c>
      <c r="J103" s="12"/>
      <c r="K103" s="77">
        <f>IFERROR(VLOOKUP(B103,'[1]ACT NUM12'!$H$3:$L$127,2,FALSE),0)</f>
        <v>0</v>
      </c>
      <c r="L103" s="77">
        <f>IFERROR(VLOOKUP(B103,'[1]ACT NUM12'!$H$3:$L$127,3,FALSE),0)</f>
        <v>0</v>
      </c>
      <c r="M103" s="77">
        <f>IFERROR(VLOOKUP(B103,'[1]ACT NUM12'!$H$3:$L$127,4,FALSE),0)</f>
        <v>0</v>
      </c>
      <c r="N103" s="77"/>
      <c r="O103" s="77"/>
      <c r="P103" s="77"/>
      <c r="Q103" s="77"/>
      <c r="R103" s="77"/>
      <c r="S103" s="77"/>
      <c r="T103" s="77"/>
      <c r="U103" s="77"/>
      <c r="V103" s="77"/>
      <c r="W103" s="12">
        <f t="shared" si="75"/>
        <v>0</v>
      </c>
      <c r="X103" s="77">
        <f>IFERROR(VLOOKUP(B103,'[1]ACT NUM12'!$AA$3:$AE$98,2,FALSE),0)</f>
        <v>0</v>
      </c>
      <c r="Y103" s="77">
        <f>IFERROR(VLOOKUP(B103,'[1]ACT NUM12'!$AA$3:$AE$98,3,FALSE),0)</f>
        <v>0</v>
      </c>
      <c r="Z103" s="77">
        <f>IFERROR(VLOOKUP(B103,'[1]ACT NUM12'!$AA$3:$AE$98,4,FALSE),0)</f>
        <v>0</v>
      </c>
      <c r="AA103" s="77"/>
      <c r="AB103" s="77"/>
      <c r="AC103" s="77"/>
      <c r="AD103" s="77"/>
      <c r="AE103" s="77"/>
      <c r="AF103" s="77"/>
      <c r="AG103" s="77"/>
      <c r="AH103" s="77"/>
      <c r="AI103" s="77"/>
      <c r="AJ103" s="12">
        <f t="shared" si="68"/>
        <v>0</v>
      </c>
    </row>
    <row r="104" spans="1:37" ht="15" thickBot="1" x14ac:dyDescent="0.25">
      <c r="A104" s="75" t="s">
        <v>132</v>
      </c>
      <c r="B104" s="112" t="s">
        <v>127</v>
      </c>
      <c r="C104" s="53"/>
      <c r="D104" s="136"/>
      <c r="E104" s="12">
        <f>IFERROR(VLOOKUP(B104,[2]NUM12!$H$3:$K$156,3,FALSE),0)</f>
        <v>9</v>
      </c>
      <c r="F104" s="42">
        <f t="shared" si="93"/>
        <v>9</v>
      </c>
      <c r="G104" s="12"/>
      <c r="H104" s="51">
        <f t="shared" si="94"/>
        <v>0</v>
      </c>
      <c r="I104" s="51">
        <f t="shared" si="95"/>
        <v>0</v>
      </c>
      <c r="J104" s="12"/>
      <c r="K104" s="77">
        <f>IFERROR(VLOOKUP(B104,'[1]ACT NUM12'!$H$3:$L$127,2,FALSE),0)</f>
        <v>0</v>
      </c>
      <c r="L104" s="77">
        <f>IFERROR(VLOOKUP(B104,'[1]ACT NUM12'!$H$3:$L$127,3,FALSE),0)</f>
        <v>0</v>
      </c>
      <c r="M104" s="77">
        <f>IFERROR(VLOOKUP(B104,'[1]ACT NUM12'!$H$3:$L$127,4,FALSE),0)</f>
        <v>2</v>
      </c>
      <c r="N104" s="77"/>
      <c r="O104" s="77"/>
      <c r="P104" s="77"/>
      <c r="Q104" s="77"/>
      <c r="R104" s="77"/>
      <c r="S104" s="77"/>
      <c r="T104" s="77"/>
      <c r="U104" s="77"/>
      <c r="V104" s="77"/>
      <c r="W104" s="12">
        <f t="shared" si="75"/>
        <v>2</v>
      </c>
      <c r="X104" s="77">
        <f>IFERROR(VLOOKUP(B104,'[1]ACT NUM12'!$AA$3:$AE$98,2,FALSE),0)</f>
        <v>0</v>
      </c>
      <c r="Y104" s="77">
        <f>IFERROR(VLOOKUP(B104,'[1]ACT NUM12'!$AA$3:$AE$98,3,FALSE),0)</f>
        <v>0</v>
      </c>
      <c r="Z104" s="77">
        <f>IFERROR(VLOOKUP(B104,'[1]ACT NUM12'!$AA$3:$AE$98,4,FALSE),0)</f>
        <v>2</v>
      </c>
      <c r="AA104" s="77"/>
      <c r="AB104" s="77"/>
      <c r="AC104" s="77"/>
      <c r="AD104" s="77"/>
      <c r="AE104" s="77"/>
      <c r="AF104" s="77"/>
      <c r="AG104" s="77"/>
      <c r="AH104" s="77"/>
      <c r="AI104" s="77"/>
      <c r="AJ104" s="12">
        <f t="shared" si="68"/>
        <v>2</v>
      </c>
    </row>
    <row r="105" spans="1:37" ht="15" thickBot="1" x14ac:dyDescent="0.25">
      <c r="A105" s="75" t="s">
        <v>132</v>
      </c>
      <c r="B105" s="112" t="s">
        <v>128</v>
      </c>
      <c r="C105" s="53"/>
      <c r="D105" s="136"/>
      <c r="E105" s="12">
        <f>IFERROR(VLOOKUP(B105,[2]NUM12!$H$3:$K$156,3,FALSE),0)</f>
        <v>76</v>
      </c>
      <c r="F105" s="42">
        <f t="shared" si="93"/>
        <v>75</v>
      </c>
      <c r="G105" s="12"/>
      <c r="H105" s="51">
        <f t="shared" si="94"/>
        <v>0</v>
      </c>
      <c r="I105" s="51">
        <f t="shared" si="95"/>
        <v>0</v>
      </c>
      <c r="J105" s="12"/>
      <c r="K105" s="77">
        <f>IFERROR(VLOOKUP(B105,'[1]ACT NUM12'!$H$3:$L$127,2,FALSE),0)</f>
        <v>0</v>
      </c>
      <c r="L105" s="77">
        <f>IFERROR(VLOOKUP(B105,'[1]ACT NUM12'!$H$3:$L$127,3,FALSE),0)</f>
        <v>0</v>
      </c>
      <c r="M105" s="77">
        <f>IFERROR(VLOOKUP(B105,'[1]ACT NUM12'!$H$3:$L$127,4,FALSE),0)</f>
        <v>0</v>
      </c>
      <c r="N105" s="77"/>
      <c r="O105" s="77"/>
      <c r="P105" s="77"/>
      <c r="Q105" s="77"/>
      <c r="R105" s="77"/>
      <c r="S105" s="77"/>
      <c r="T105" s="77"/>
      <c r="U105" s="77"/>
      <c r="V105" s="77"/>
      <c r="W105" s="12">
        <f t="shared" si="75"/>
        <v>0</v>
      </c>
      <c r="X105" s="77">
        <f>IFERROR(VLOOKUP(B105,'[1]ACT NUM12'!$AA$3:$AE$98,2,FALSE),0)</f>
        <v>1</v>
      </c>
      <c r="Y105" s="77">
        <f>IFERROR(VLOOKUP(B105,'[1]ACT NUM12'!$AA$3:$AE$98,3,FALSE),0)</f>
        <v>0</v>
      </c>
      <c r="Z105" s="77">
        <f>IFERROR(VLOOKUP(B105,'[1]ACT NUM12'!$AA$3:$AE$98,4,FALSE),0)</f>
        <v>0</v>
      </c>
      <c r="AA105" s="77"/>
      <c r="AB105" s="77"/>
      <c r="AC105" s="77"/>
      <c r="AD105" s="77"/>
      <c r="AE105" s="77"/>
      <c r="AF105" s="77"/>
      <c r="AG105" s="77"/>
      <c r="AH105" s="77"/>
      <c r="AI105" s="77"/>
      <c r="AJ105" s="12">
        <f t="shared" si="68"/>
        <v>1</v>
      </c>
    </row>
    <row r="106" spans="1:37" ht="15" thickBot="1" x14ac:dyDescent="0.25">
      <c r="A106" s="75" t="s">
        <v>132</v>
      </c>
      <c r="B106" s="112" t="s">
        <v>129</v>
      </c>
      <c r="C106" s="53"/>
      <c r="D106" s="136"/>
      <c r="E106" s="12">
        <f>IFERROR(VLOOKUP(B106,[2]NUM12!$H$3:$K$156,3,FALSE),0)</f>
        <v>61</v>
      </c>
      <c r="F106" s="42">
        <f t="shared" si="93"/>
        <v>62</v>
      </c>
      <c r="G106" s="12"/>
      <c r="H106" s="51">
        <f t="shared" si="94"/>
        <v>0</v>
      </c>
      <c r="I106" s="51">
        <f t="shared" si="95"/>
        <v>0</v>
      </c>
      <c r="J106" s="12"/>
      <c r="K106" s="77">
        <f>IFERROR(VLOOKUP(B106,'[1]ACT NUM12'!$H$3:$L$127,2,FALSE),0)</f>
        <v>0</v>
      </c>
      <c r="L106" s="77">
        <f>IFERROR(VLOOKUP(B106,'[1]ACT NUM12'!$H$3:$L$127,3,FALSE),0)</f>
        <v>1</v>
      </c>
      <c r="M106" s="77">
        <f>IFERROR(VLOOKUP(B106,'[1]ACT NUM12'!$H$3:$L$127,4,FALSE),0)</f>
        <v>0</v>
      </c>
      <c r="N106" s="77"/>
      <c r="O106" s="77"/>
      <c r="P106" s="77"/>
      <c r="Q106" s="77"/>
      <c r="R106" s="77"/>
      <c r="S106" s="77"/>
      <c r="T106" s="77"/>
      <c r="U106" s="77"/>
      <c r="V106" s="77"/>
      <c r="W106" s="12">
        <f t="shared" si="75"/>
        <v>1</v>
      </c>
      <c r="X106" s="77">
        <f>IFERROR(VLOOKUP(B106,'[1]ACT NUM12'!$AA$3:$AE$98,2,FALSE),0)</f>
        <v>0</v>
      </c>
      <c r="Y106" s="77">
        <f>IFERROR(VLOOKUP(B106,'[1]ACT NUM12'!$AA$3:$AE$98,3,FALSE),0)</f>
        <v>0</v>
      </c>
      <c r="Z106" s="77">
        <f>IFERROR(VLOOKUP(B106,'[1]ACT NUM12'!$AA$3:$AE$98,4,FALSE),0)</f>
        <v>0</v>
      </c>
      <c r="AA106" s="77"/>
      <c r="AB106" s="77"/>
      <c r="AC106" s="77"/>
      <c r="AD106" s="77"/>
      <c r="AE106" s="77"/>
      <c r="AF106" s="77"/>
      <c r="AG106" s="77"/>
      <c r="AH106" s="77"/>
      <c r="AI106" s="77"/>
      <c r="AJ106" s="12">
        <f t="shared" si="68"/>
        <v>0</v>
      </c>
    </row>
    <row r="107" spans="1:37" ht="15" thickBot="1" x14ac:dyDescent="0.25">
      <c r="A107" s="75" t="s">
        <v>132</v>
      </c>
      <c r="B107" s="112" t="s">
        <v>130</v>
      </c>
      <c r="C107" s="53"/>
      <c r="D107" s="136"/>
      <c r="E107" s="12">
        <f>IFERROR(VLOOKUP(B107,[2]NUM12!$H$3:$K$156,3,FALSE),0)</f>
        <v>467</v>
      </c>
      <c r="F107" s="42">
        <f t="shared" si="93"/>
        <v>482</v>
      </c>
      <c r="G107" s="12"/>
      <c r="H107" s="51">
        <f t="shared" si="94"/>
        <v>0</v>
      </c>
      <c r="I107" s="51">
        <f t="shared" si="95"/>
        <v>0</v>
      </c>
      <c r="J107" s="12"/>
      <c r="K107" s="77">
        <f>IFERROR(VLOOKUP(B107,'[1]ACT NUM12'!$H$3:$L$127,2,FALSE),0)</f>
        <v>12</v>
      </c>
      <c r="L107" s="77">
        <f>IFERROR(VLOOKUP(B107,'[1]ACT NUM12'!$H$3:$L$127,3,FALSE),0)</f>
        <v>0</v>
      </c>
      <c r="M107" s="77">
        <f>IFERROR(VLOOKUP(B107,'[1]ACT NUM12'!$H$3:$L$127,4,FALSE),0)</f>
        <v>7</v>
      </c>
      <c r="N107" s="77"/>
      <c r="O107" s="77"/>
      <c r="P107" s="77"/>
      <c r="Q107" s="77"/>
      <c r="R107" s="77"/>
      <c r="S107" s="77"/>
      <c r="T107" s="77"/>
      <c r="U107" s="77"/>
      <c r="V107" s="77"/>
      <c r="W107" s="12">
        <f t="shared" si="75"/>
        <v>19</v>
      </c>
      <c r="X107" s="77">
        <f>IFERROR(VLOOKUP(B107,'[1]ACT NUM12'!$AA$3:$AE$98,2,FALSE),0)</f>
        <v>1</v>
      </c>
      <c r="Y107" s="77">
        <f>IFERROR(VLOOKUP(B107,'[1]ACT NUM12'!$AA$3:$AE$98,3,FALSE),0)</f>
        <v>3</v>
      </c>
      <c r="Z107" s="77">
        <f>IFERROR(VLOOKUP(B107,'[1]ACT NUM12'!$AA$3:$AE$98,4,FALSE),0)</f>
        <v>0</v>
      </c>
      <c r="AA107" s="77"/>
      <c r="AB107" s="77"/>
      <c r="AC107" s="77"/>
      <c r="AD107" s="77"/>
      <c r="AE107" s="77"/>
      <c r="AF107" s="77"/>
      <c r="AG107" s="77"/>
      <c r="AH107" s="77"/>
      <c r="AI107" s="77"/>
      <c r="AJ107" s="12">
        <f t="shared" si="68"/>
        <v>4</v>
      </c>
    </row>
    <row r="108" spans="1:37" ht="15" thickBot="1" x14ac:dyDescent="0.25">
      <c r="A108" s="75" t="s">
        <v>132</v>
      </c>
      <c r="B108" s="112" t="s">
        <v>131</v>
      </c>
      <c r="C108" s="53"/>
      <c r="D108" s="136"/>
      <c r="E108" s="12">
        <f>IFERROR(VLOOKUP(B108,[2]NUM12!$H$3:$K$156,3,FALSE),0)</f>
        <v>194</v>
      </c>
      <c r="F108" s="42">
        <f t="shared" si="93"/>
        <v>205</v>
      </c>
      <c r="G108" s="12"/>
      <c r="H108" s="51">
        <f t="shared" si="94"/>
        <v>0</v>
      </c>
      <c r="I108" s="51">
        <f t="shared" si="95"/>
        <v>0</v>
      </c>
      <c r="J108" s="12"/>
      <c r="K108" s="77">
        <f>IFERROR(VLOOKUP(B108,'[1]ACT NUM12'!$H$3:$L$127,2,FALSE),0)</f>
        <v>5</v>
      </c>
      <c r="L108" s="77">
        <f>IFERROR(VLOOKUP(B108,'[1]ACT NUM12'!$H$3:$L$127,3,FALSE),0)</f>
        <v>5</v>
      </c>
      <c r="M108" s="77">
        <f>IFERROR(VLOOKUP(B108,'[1]ACT NUM12'!$H$3:$L$127,4,FALSE),0)</f>
        <v>5</v>
      </c>
      <c r="N108" s="77"/>
      <c r="O108" s="77"/>
      <c r="P108" s="77"/>
      <c r="Q108" s="77"/>
      <c r="R108" s="77"/>
      <c r="S108" s="77"/>
      <c r="T108" s="77"/>
      <c r="U108" s="77"/>
      <c r="V108" s="77"/>
      <c r="W108" s="12">
        <f t="shared" si="75"/>
        <v>15</v>
      </c>
      <c r="X108" s="77">
        <f>IFERROR(VLOOKUP(B108,'[1]ACT NUM12'!$AA$3:$AE$98,2,FALSE),0)</f>
        <v>4</v>
      </c>
      <c r="Y108" s="77">
        <f>IFERROR(VLOOKUP(B108,'[1]ACT NUM12'!$AA$3:$AE$98,3,FALSE),0)</f>
        <v>0</v>
      </c>
      <c r="Z108" s="77">
        <f>IFERROR(VLOOKUP(B108,'[1]ACT NUM12'!$AA$3:$AE$98,4,FALSE),0)</f>
        <v>0</v>
      </c>
      <c r="AA108" s="77"/>
      <c r="AB108" s="77"/>
      <c r="AC108" s="77"/>
      <c r="AD108" s="77"/>
      <c r="AE108" s="77"/>
      <c r="AF108" s="77"/>
      <c r="AG108" s="77"/>
      <c r="AH108" s="77"/>
      <c r="AI108" s="77"/>
      <c r="AJ108" s="12">
        <f>SUM(X108:AI108)</f>
        <v>4</v>
      </c>
    </row>
    <row r="109" spans="1:37" ht="15" thickBot="1" x14ac:dyDescent="0.25">
      <c r="A109" s="75" t="s">
        <v>132</v>
      </c>
      <c r="B109" s="112" t="s">
        <v>342</v>
      </c>
      <c r="C109" s="53"/>
      <c r="D109" s="136"/>
      <c r="E109" s="12">
        <f>IFERROR(VLOOKUP(B109,[2]NUM12!$H$3:$K$156,3,FALSE),0)</f>
        <v>93</v>
      </c>
      <c r="F109" s="42">
        <f t="shared" si="93"/>
        <v>115</v>
      </c>
      <c r="G109" s="12"/>
      <c r="H109" s="51">
        <f t="shared" si="94"/>
        <v>0</v>
      </c>
      <c r="I109" s="51">
        <f t="shared" si="95"/>
        <v>0</v>
      </c>
      <c r="J109" s="12"/>
      <c r="K109" s="77">
        <f>IFERROR(VLOOKUP(B109,'[1]ACT NUM12'!$H$3:$L$127,2,FALSE),0)</f>
        <v>10</v>
      </c>
      <c r="L109" s="77">
        <f>IFERROR(VLOOKUP(B109,'[1]ACT NUM12'!$H$3:$L$127,3,FALSE),0)</f>
        <v>12</v>
      </c>
      <c r="M109" s="77">
        <f>IFERROR(VLOOKUP(B109,'[1]ACT NUM12'!$H$3:$L$127,4,FALSE),0)</f>
        <v>0</v>
      </c>
      <c r="N109" s="77"/>
      <c r="O109" s="77"/>
      <c r="P109" s="77"/>
      <c r="Q109" s="77"/>
      <c r="R109" s="77"/>
      <c r="S109" s="77"/>
      <c r="T109" s="77"/>
      <c r="U109" s="77"/>
      <c r="V109" s="77"/>
      <c r="W109" s="12">
        <f t="shared" si="75"/>
        <v>22</v>
      </c>
      <c r="X109" s="77">
        <f>IFERROR(VLOOKUP(B109,'[1]ACT NUM12'!$AA$3:$AE$98,2,FALSE),0)</f>
        <v>0</v>
      </c>
      <c r="Y109" s="77">
        <f>IFERROR(VLOOKUP(B109,'[1]ACT NUM12'!$AA$3:$AE$98,3,FALSE),0)</f>
        <v>0</v>
      </c>
      <c r="Z109" s="77">
        <f>IFERROR(VLOOKUP(B109,'[1]ACT NUM12'!$AA$3:$AE$98,4,FALSE),0)</f>
        <v>0</v>
      </c>
      <c r="AA109" s="77"/>
      <c r="AB109" s="77"/>
      <c r="AC109" s="77"/>
      <c r="AD109" s="77"/>
      <c r="AE109" s="77"/>
      <c r="AF109" s="77"/>
      <c r="AG109" s="77"/>
      <c r="AH109" s="77"/>
      <c r="AI109" s="77"/>
      <c r="AJ109" s="12">
        <f t="shared" ref="AJ109:AJ110" si="96">SUM(X109:AI109)</f>
        <v>0</v>
      </c>
    </row>
    <row r="110" spans="1:37" ht="15" thickBot="1" x14ac:dyDescent="0.25">
      <c r="A110" s="75" t="s">
        <v>132</v>
      </c>
      <c r="B110" s="112" t="s">
        <v>388</v>
      </c>
      <c r="C110" s="53"/>
      <c r="D110" s="136"/>
      <c r="E110" s="12">
        <f>IFERROR(VLOOKUP(B110,[2]NUM12!$H$3:$K$156,3,FALSE),0)</f>
        <v>66</v>
      </c>
      <c r="F110" s="42">
        <f t="shared" ref="F110" si="97">+E110+(K110+L110+M110+N110)-(X110+Y110+Z110+AA110)</f>
        <v>107</v>
      </c>
      <c r="G110" s="12"/>
      <c r="H110" s="51">
        <f t="shared" ref="H110" si="98">+G110+(Q110)-(AD110)</f>
        <v>0</v>
      </c>
      <c r="I110" s="51">
        <f t="shared" ref="I110" si="99">+G110+(Q110+R110+S110+T110)-(AD110+AE110+AF110+AG110)</f>
        <v>0</v>
      </c>
      <c r="J110" s="12"/>
      <c r="K110" s="77">
        <f>IFERROR(VLOOKUP(B110,'[1]ACT NUM12'!$H$3:$L$127,2,FALSE),0)</f>
        <v>13</v>
      </c>
      <c r="L110" s="77">
        <f>IFERROR(VLOOKUP(B110,'[1]ACT NUM12'!$H$3:$L$127,3,FALSE),0)</f>
        <v>16</v>
      </c>
      <c r="M110" s="77">
        <f>IFERROR(VLOOKUP(B110,'[1]ACT NUM12'!$H$3:$L$127,4,FALSE),0)</f>
        <v>14</v>
      </c>
      <c r="N110" s="77"/>
      <c r="O110" s="77"/>
      <c r="P110" s="77"/>
      <c r="Q110" s="77"/>
      <c r="R110" s="77"/>
      <c r="S110" s="77"/>
      <c r="T110" s="77"/>
      <c r="U110" s="77"/>
      <c r="V110" s="77"/>
      <c r="W110" s="12">
        <f t="shared" si="75"/>
        <v>43</v>
      </c>
      <c r="X110" s="77">
        <f>IFERROR(VLOOKUP(B110,'[1]ACT NUM12'!$AA$3:$AE$98,2,FALSE),0)</f>
        <v>0</v>
      </c>
      <c r="Y110" s="77">
        <f>IFERROR(VLOOKUP(B110,'[1]ACT NUM12'!$AA$3:$AE$98,3,FALSE),0)</f>
        <v>2</v>
      </c>
      <c r="Z110" s="77">
        <f>IFERROR(VLOOKUP(B110,'[1]ACT NUM12'!$AA$3:$AE$98,4,FALSE),0)</f>
        <v>0</v>
      </c>
      <c r="AA110" s="77"/>
      <c r="AB110" s="77"/>
      <c r="AC110" s="77"/>
      <c r="AD110" s="77"/>
      <c r="AE110" s="77"/>
      <c r="AF110" s="77"/>
      <c r="AG110" s="77"/>
      <c r="AH110" s="77"/>
      <c r="AI110" s="77"/>
      <c r="AJ110" s="12">
        <f t="shared" si="96"/>
        <v>2</v>
      </c>
    </row>
    <row r="111" spans="1:37" ht="22.5" customHeight="1" thickBot="1" x14ac:dyDescent="0.25">
      <c r="A111" s="308" t="s">
        <v>179</v>
      </c>
      <c r="B111" s="309"/>
      <c r="C111" s="181">
        <f>+D111/Metas!R13</f>
        <v>1.0767498306362246</v>
      </c>
      <c r="D111" s="138">
        <f>F111/AK111</f>
        <v>0.21911859053447169</v>
      </c>
      <c r="E111" s="9">
        <f>SUM(E93:E110)</f>
        <v>4124</v>
      </c>
      <c r="F111" s="9">
        <f t="shared" ref="F111:J111" si="100">SUM(F93:F110)</f>
        <v>4440</v>
      </c>
      <c r="G111" s="9">
        <f t="shared" si="100"/>
        <v>0</v>
      </c>
      <c r="H111" s="9">
        <f t="shared" si="100"/>
        <v>0</v>
      </c>
      <c r="I111" s="9">
        <f t="shared" si="100"/>
        <v>0</v>
      </c>
      <c r="J111" s="9">
        <f t="shared" si="100"/>
        <v>0</v>
      </c>
      <c r="K111" s="9">
        <f>SUM(K93:K110)</f>
        <v>159</v>
      </c>
      <c r="L111" s="9">
        <f t="shared" ref="L111:AJ111" si="101">SUM(L93:L110)</f>
        <v>99</v>
      </c>
      <c r="M111" s="9">
        <f t="shared" si="101"/>
        <v>129</v>
      </c>
      <c r="N111" s="9">
        <f t="shared" si="101"/>
        <v>0</v>
      </c>
      <c r="O111" s="9">
        <f t="shared" si="101"/>
        <v>0</v>
      </c>
      <c r="P111" s="9">
        <f t="shared" si="101"/>
        <v>0</v>
      </c>
      <c r="Q111" s="9">
        <f t="shared" si="101"/>
        <v>0</v>
      </c>
      <c r="R111" s="9">
        <f t="shared" si="101"/>
        <v>0</v>
      </c>
      <c r="S111" s="9">
        <f t="shared" si="101"/>
        <v>0</v>
      </c>
      <c r="T111" s="9">
        <f t="shared" ref="T111:V111" si="102">SUM(T93:T110)</f>
        <v>0</v>
      </c>
      <c r="U111" s="9">
        <f t="shared" si="102"/>
        <v>0</v>
      </c>
      <c r="V111" s="9">
        <f t="shared" si="102"/>
        <v>0</v>
      </c>
      <c r="W111" s="9">
        <f t="shared" si="101"/>
        <v>387</v>
      </c>
      <c r="X111" s="9">
        <f t="shared" si="101"/>
        <v>12</v>
      </c>
      <c r="Y111" s="9">
        <f t="shared" si="101"/>
        <v>13</v>
      </c>
      <c r="Z111" s="9">
        <f t="shared" si="101"/>
        <v>46</v>
      </c>
      <c r="AA111" s="9">
        <f t="shared" si="101"/>
        <v>0</v>
      </c>
      <c r="AB111" s="9">
        <f t="shared" si="101"/>
        <v>0</v>
      </c>
      <c r="AC111" s="9">
        <f t="shared" si="101"/>
        <v>0</v>
      </c>
      <c r="AD111" s="9">
        <f t="shared" si="101"/>
        <v>0</v>
      </c>
      <c r="AE111" s="9">
        <f t="shared" si="101"/>
        <v>0</v>
      </c>
      <c r="AF111" s="9">
        <f t="shared" si="101"/>
        <v>0</v>
      </c>
      <c r="AG111" s="9">
        <f t="shared" ref="AG111:AI111" si="103">SUM(AG93:AG110)</f>
        <v>0</v>
      </c>
      <c r="AH111" s="9">
        <f t="shared" si="103"/>
        <v>0</v>
      </c>
      <c r="AI111" s="9">
        <f t="shared" si="103"/>
        <v>0</v>
      </c>
      <c r="AJ111" s="9">
        <f t="shared" si="101"/>
        <v>71</v>
      </c>
      <c r="AK111" s="9">
        <v>20263</v>
      </c>
    </row>
    <row r="112" spans="1:37" ht="15" thickBot="1" x14ac:dyDescent="0.25">
      <c r="A112" s="75" t="s">
        <v>145</v>
      </c>
      <c r="B112" s="112" t="s">
        <v>133</v>
      </c>
      <c r="C112" s="53"/>
      <c r="D112" s="136"/>
      <c r="E112" s="12">
        <f>IFERROR(VLOOKUP(B112,[2]NUM12!$H$3:$K$156,3,FALSE),0)</f>
        <v>5</v>
      </c>
      <c r="F112" s="42">
        <f t="shared" ref="F112:F123" si="104">+E112+(K112+L112+M112+N112)-(X112+Y112+Z112+AA112)</f>
        <v>5</v>
      </c>
      <c r="G112" s="12"/>
      <c r="H112" s="51">
        <f t="shared" ref="H112:H123" si="105">+G112+(Q112)-(AD112)</f>
        <v>0</v>
      </c>
      <c r="I112" s="51">
        <f t="shared" ref="I112:I123" si="106">+G112+(Q112+R112+S112+T112)-(AD112+AE112+AF112+AG112)</f>
        <v>0</v>
      </c>
      <c r="J112" s="12"/>
      <c r="K112" s="77">
        <f>IFERROR(VLOOKUP(B112,'[1]ACT NUM12'!$H$3:$L$127,2,FALSE),0)</f>
        <v>0</v>
      </c>
      <c r="L112" s="77">
        <f>IFERROR(VLOOKUP(B112,'[1]ACT NUM12'!$H$3:$L$127,3,FALSE),0)</f>
        <v>2</v>
      </c>
      <c r="M112" s="77">
        <f>IFERROR(VLOOKUP(B112,'[1]ACT NUM12'!$H$3:$L$127,4,FALSE),0)</f>
        <v>0</v>
      </c>
      <c r="N112" s="77"/>
      <c r="O112" s="77"/>
      <c r="P112" s="77"/>
      <c r="Q112" s="77"/>
      <c r="R112" s="77"/>
      <c r="S112" s="77"/>
      <c r="T112" s="77"/>
      <c r="U112" s="77"/>
      <c r="V112" s="77"/>
      <c r="W112" s="12">
        <f t="shared" si="75"/>
        <v>2</v>
      </c>
      <c r="X112" s="77">
        <f>IFERROR(VLOOKUP(B112,'[1]ACT NUM12'!$AA$3:$AE$98,2,FALSE),0)</f>
        <v>0</v>
      </c>
      <c r="Y112" s="77">
        <f>IFERROR(VLOOKUP(B112,'[1]ACT NUM12'!$AA$3:$AE$98,3,FALSE),0)</f>
        <v>1</v>
      </c>
      <c r="Z112" s="77">
        <f>IFERROR(VLOOKUP(B112,'[1]ACT NUM12'!$AA$3:$AE$98,4,FALSE),0)</f>
        <v>1</v>
      </c>
      <c r="AA112" s="77"/>
      <c r="AB112" s="77"/>
      <c r="AC112" s="77"/>
      <c r="AD112" s="77"/>
      <c r="AE112" s="77"/>
      <c r="AF112" s="77"/>
      <c r="AG112" s="77"/>
      <c r="AH112" s="77"/>
      <c r="AI112" s="77"/>
      <c r="AJ112" s="12">
        <f t="shared" si="68"/>
        <v>2</v>
      </c>
    </row>
    <row r="113" spans="1:37" ht="15" thickBot="1" x14ac:dyDescent="0.25">
      <c r="A113" s="75" t="s">
        <v>145</v>
      </c>
      <c r="B113" s="112" t="s">
        <v>134</v>
      </c>
      <c r="C113" s="53"/>
      <c r="D113" s="136"/>
      <c r="E113" s="12">
        <f>IFERROR(VLOOKUP(B113,[2]NUM12!$H$3:$K$156,3,FALSE),0)</f>
        <v>16</v>
      </c>
      <c r="F113" s="42">
        <f t="shared" si="104"/>
        <v>20</v>
      </c>
      <c r="G113" s="12"/>
      <c r="H113" s="51">
        <f t="shared" si="105"/>
        <v>0</v>
      </c>
      <c r="I113" s="51">
        <f t="shared" si="106"/>
        <v>0</v>
      </c>
      <c r="J113" s="12"/>
      <c r="K113" s="77">
        <f>IFERROR(VLOOKUP(B113,'[1]ACT NUM12'!$H$3:$L$127,2,FALSE),0)</f>
        <v>4</v>
      </c>
      <c r="L113" s="77">
        <f>IFERROR(VLOOKUP(B113,'[1]ACT NUM12'!$H$3:$L$127,3,FALSE),0)</f>
        <v>0</v>
      </c>
      <c r="M113" s="77">
        <f>IFERROR(VLOOKUP(B113,'[1]ACT NUM12'!$H$3:$L$127,4,FALSE),0)</f>
        <v>0</v>
      </c>
      <c r="N113" s="77"/>
      <c r="O113" s="77"/>
      <c r="P113" s="77"/>
      <c r="Q113" s="77"/>
      <c r="R113" s="77"/>
      <c r="S113" s="77"/>
      <c r="T113" s="77"/>
      <c r="U113" s="77"/>
      <c r="V113" s="77"/>
      <c r="W113" s="12">
        <f t="shared" si="75"/>
        <v>4</v>
      </c>
      <c r="X113" s="77">
        <f>IFERROR(VLOOKUP(B113,'[1]ACT NUM12'!$AA$3:$AE$98,2,FALSE),0)</f>
        <v>0</v>
      </c>
      <c r="Y113" s="77">
        <f>IFERROR(VLOOKUP(B113,'[1]ACT NUM12'!$AA$3:$AE$98,3,FALSE),0)</f>
        <v>0</v>
      </c>
      <c r="Z113" s="77">
        <f>IFERROR(VLOOKUP(B113,'[1]ACT NUM12'!$AA$3:$AE$98,4,FALSE),0)</f>
        <v>0</v>
      </c>
      <c r="AA113" s="77"/>
      <c r="AB113" s="77"/>
      <c r="AC113" s="77"/>
      <c r="AD113" s="77"/>
      <c r="AE113" s="77"/>
      <c r="AF113" s="77"/>
      <c r="AG113" s="77"/>
      <c r="AH113" s="77"/>
      <c r="AI113" s="77"/>
      <c r="AJ113" s="12">
        <f t="shared" si="68"/>
        <v>0</v>
      </c>
    </row>
    <row r="114" spans="1:37" ht="15" thickBot="1" x14ac:dyDescent="0.25">
      <c r="A114" s="75" t="s">
        <v>145</v>
      </c>
      <c r="B114" s="112" t="s">
        <v>135</v>
      </c>
      <c r="C114" s="53"/>
      <c r="D114" s="136"/>
      <c r="E114" s="12">
        <f>IFERROR(VLOOKUP(B114,[2]NUM12!$H$3:$K$156,3,FALSE),0)</f>
        <v>20</v>
      </c>
      <c r="F114" s="42">
        <f t="shared" si="104"/>
        <v>20</v>
      </c>
      <c r="G114" s="12"/>
      <c r="H114" s="51">
        <f t="shared" si="105"/>
        <v>0</v>
      </c>
      <c r="I114" s="51">
        <f t="shared" si="106"/>
        <v>0</v>
      </c>
      <c r="J114" s="12"/>
      <c r="K114" s="77">
        <f>IFERROR(VLOOKUP(B114,'[1]ACT NUM12'!$H$3:$L$127,2,FALSE),0)</f>
        <v>0</v>
      </c>
      <c r="L114" s="77">
        <f>IFERROR(VLOOKUP(B114,'[1]ACT NUM12'!$H$3:$L$127,3,FALSE),0)</f>
        <v>0</v>
      </c>
      <c r="M114" s="77">
        <f>IFERROR(VLOOKUP(B114,'[1]ACT NUM12'!$H$3:$L$127,4,FALSE),0)</f>
        <v>0</v>
      </c>
      <c r="N114" s="77"/>
      <c r="O114" s="77"/>
      <c r="P114" s="77"/>
      <c r="Q114" s="77"/>
      <c r="R114" s="77"/>
      <c r="S114" s="77"/>
      <c r="T114" s="77"/>
      <c r="U114" s="77"/>
      <c r="V114" s="77"/>
      <c r="W114" s="12">
        <f t="shared" si="75"/>
        <v>0</v>
      </c>
      <c r="X114" s="77">
        <f>IFERROR(VLOOKUP(B114,'[1]ACT NUM12'!$AA$3:$AE$98,2,FALSE),0)</f>
        <v>0</v>
      </c>
      <c r="Y114" s="77">
        <f>IFERROR(VLOOKUP(B114,'[1]ACT NUM12'!$AA$3:$AE$98,3,FALSE),0)</f>
        <v>0</v>
      </c>
      <c r="Z114" s="77">
        <f>IFERROR(VLOOKUP(B114,'[1]ACT NUM12'!$AA$3:$AE$98,4,FALSE),0)</f>
        <v>0</v>
      </c>
      <c r="AA114" s="77"/>
      <c r="AB114" s="77"/>
      <c r="AC114" s="77"/>
      <c r="AD114" s="77"/>
      <c r="AE114" s="77"/>
      <c r="AF114" s="77"/>
      <c r="AG114" s="77"/>
      <c r="AH114" s="77"/>
      <c r="AI114" s="77"/>
      <c r="AJ114" s="12">
        <f t="shared" si="68"/>
        <v>0</v>
      </c>
    </row>
    <row r="115" spans="1:37" ht="15" thickBot="1" x14ac:dyDescent="0.25">
      <c r="A115" s="75" t="s">
        <v>145</v>
      </c>
      <c r="B115" s="112" t="s">
        <v>136</v>
      </c>
      <c r="C115" s="53"/>
      <c r="D115" s="136"/>
      <c r="E115" s="12">
        <f>IFERROR(VLOOKUP(B115,[2]NUM12!$H$3:$K$156,3,FALSE),0)</f>
        <v>18</v>
      </c>
      <c r="F115" s="42">
        <f t="shared" si="104"/>
        <v>22</v>
      </c>
      <c r="G115" s="12"/>
      <c r="H115" s="51">
        <f t="shared" si="105"/>
        <v>0</v>
      </c>
      <c r="I115" s="51">
        <f t="shared" si="106"/>
        <v>0</v>
      </c>
      <c r="J115" s="12"/>
      <c r="K115" s="77">
        <f>IFERROR(VLOOKUP(B115,'[1]ACT NUM12'!$H$3:$L$127,2,FALSE),0)</f>
        <v>3</v>
      </c>
      <c r="L115" s="77">
        <f>IFERROR(VLOOKUP(B115,'[1]ACT NUM12'!$H$3:$L$127,3,FALSE),0)</f>
        <v>1</v>
      </c>
      <c r="M115" s="77">
        <f>IFERROR(VLOOKUP(B115,'[1]ACT NUM12'!$H$3:$L$127,4,FALSE),0)</f>
        <v>1</v>
      </c>
      <c r="N115" s="77"/>
      <c r="O115" s="77"/>
      <c r="P115" s="77"/>
      <c r="Q115" s="77"/>
      <c r="R115" s="77"/>
      <c r="S115" s="77"/>
      <c r="T115" s="77"/>
      <c r="U115" s="77"/>
      <c r="V115" s="77"/>
      <c r="W115" s="12">
        <f t="shared" si="75"/>
        <v>5</v>
      </c>
      <c r="X115" s="77">
        <f>IFERROR(VLOOKUP(B115,'[1]ACT NUM12'!$AA$3:$AE$98,2,FALSE),0)</f>
        <v>1</v>
      </c>
      <c r="Y115" s="77">
        <f>IFERROR(VLOOKUP(B115,'[1]ACT NUM12'!$AA$3:$AE$98,3,FALSE),0)</f>
        <v>0</v>
      </c>
      <c r="Z115" s="77">
        <f>IFERROR(VLOOKUP(B115,'[1]ACT NUM12'!$AA$3:$AE$98,4,FALSE),0)</f>
        <v>0</v>
      </c>
      <c r="AA115" s="77"/>
      <c r="AB115" s="77"/>
      <c r="AC115" s="77"/>
      <c r="AD115" s="77"/>
      <c r="AE115" s="77"/>
      <c r="AF115" s="77"/>
      <c r="AG115" s="77"/>
      <c r="AH115" s="77"/>
      <c r="AI115" s="77"/>
      <c r="AJ115" s="12">
        <f t="shared" si="68"/>
        <v>1</v>
      </c>
    </row>
    <row r="116" spans="1:37" ht="15" thickBot="1" x14ac:dyDescent="0.25">
      <c r="A116" s="75" t="s">
        <v>145</v>
      </c>
      <c r="B116" s="112" t="s">
        <v>137</v>
      </c>
      <c r="C116" s="53"/>
      <c r="D116" s="136"/>
      <c r="E116" s="12">
        <f>IFERROR(VLOOKUP(B116,[2]NUM12!$H$3:$K$156,3,FALSE),0)</f>
        <v>16</v>
      </c>
      <c r="F116" s="42">
        <f t="shared" si="104"/>
        <v>19</v>
      </c>
      <c r="G116" s="12"/>
      <c r="H116" s="51">
        <f t="shared" si="105"/>
        <v>0</v>
      </c>
      <c r="I116" s="51">
        <f t="shared" si="106"/>
        <v>0</v>
      </c>
      <c r="J116" s="12"/>
      <c r="K116" s="77">
        <f>IFERROR(VLOOKUP(B116,'[1]ACT NUM12'!$H$3:$L$127,2,FALSE),0)</f>
        <v>5</v>
      </c>
      <c r="L116" s="77">
        <f>IFERROR(VLOOKUP(B116,'[1]ACT NUM12'!$H$3:$L$127,3,FALSE),0)</f>
        <v>2</v>
      </c>
      <c r="M116" s="77">
        <f>IFERROR(VLOOKUP(B116,'[1]ACT NUM12'!$H$3:$L$127,4,FALSE),0)</f>
        <v>1</v>
      </c>
      <c r="N116" s="77"/>
      <c r="O116" s="77"/>
      <c r="P116" s="77"/>
      <c r="Q116" s="77"/>
      <c r="R116" s="77"/>
      <c r="S116" s="77"/>
      <c r="T116" s="77"/>
      <c r="U116" s="77"/>
      <c r="V116" s="77"/>
      <c r="W116" s="12">
        <f t="shared" si="75"/>
        <v>8</v>
      </c>
      <c r="X116" s="77">
        <f>IFERROR(VLOOKUP(B116,'[1]ACT NUM12'!$AA$3:$AE$98,2,FALSE),0)</f>
        <v>1</v>
      </c>
      <c r="Y116" s="77">
        <f>IFERROR(VLOOKUP(B116,'[1]ACT NUM12'!$AA$3:$AE$98,3,FALSE),0)</f>
        <v>3</v>
      </c>
      <c r="Z116" s="77">
        <f>IFERROR(VLOOKUP(B116,'[1]ACT NUM12'!$AA$3:$AE$98,4,FALSE),0)</f>
        <v>1</v>
      </c>
      <c r="AA116" s="77"/>
      <c r="AB116" s="77"/>
      <c r="AC116" s="77"/>
      <c r="AD116" s="77"/>
      <c r="AE116" s="77"/>
      <c r="AF116" s="77"/>
      <c r="AG116" s="77"/>
      <c r="AH116" s="77"/>
      <c r="AI116" s="77"/>
      <c r="AJ116" s="12">
        <f t="shared" si="68"/>
        <v>5</v>
      </c>
    </row>
    <row r="117" spans="1:37" ht="15" thickBot="1" x14ac:dyDescent="0.25">
      <c r="A117" s="75" t="s">
        <v>145</v>
      </c>
      <c r="B117" s="112" t="s">
        <v>138</v>
      </c>
      <c r="C117" s="53"/>
      <c r="D117" s="136"/>
      <c r="E117" s="12">
        <f>IFERROR(VLOOKUP(B117,[2]NUM12!$H$3:$K$156,3,FALSE),0)</f>
        <v>14</v>
      </c>
      <c r="F117" s="42">
        <f t="shared" si="104"/>
        <v>14</v>
      </c>
      <c r="G117" s="12"/>
      <c r="H117" s="51">
        <f t="shared" si="105"/>
        <v>0</v>
      </c>
      <c r="I117" s="51">
        <f t="shared" si="106"/>
        <v>0</v>
      </c>
      <c r="J117" s="12"/>
      <c r="K117" s="77">
        <f>IFERROR(VLOOKUP(B117,'[1]ACT NUM12'!$H$3:$L$127,2,FALSE),0)</f>
        <v>0</v>
      </c>
      <c r="L117" s="77">
        <f>IFERROR(VLOOKUP(B117,'[1]ACT NUM12'!$H$3:$L$127,3,FALSE),0)</f>
        <v>0</v>
      </c>
      <c r="M117" s="77">
        <f>IFERROR(VLOOKUP(B117,'[1]ACT NUM12'!$H$3:$L$127,4,FALSE),0)</f>
        <v>0</v>
      </c>
      <c r="N117" s="77"/>
      <c r="O117" s="77"/>
      <c r="P117" s="77"/>
      <c r="Q117" s="77"/>
      <c r="R117" s="77"/>
      <c r="S117" s="77"/>
      <c r="T117" s="77"/>
      <c r="U117" s="77"/>
      <c r="V117" s="77"/>
      <c r="W117" s="12">
        <f t="shared" si="75"/>
        <v>0</v>
      </c>
      <c r="X117" s="77">
        <f>IFERROR(VLOOKUP(B117,'[1]ACT NUM12'!$AA$3:$AE$98,2,FALSE),0)</f>
        <v>0</v>
      </c>
      <c r="Y117" s="77">
        <f>IFERROR(VLOOKUP(B117,'[1]ACT NUM12'!$AA$3:$AE$98,3,FALSE),0)</f>
        <v>0</v>
      </c>
      <c r="Z117" s="77">
        <f>IFERROR(VLOOKUP(B117,'[1]ACT NUM12'!$AA$3:$AE$98,4,FALSE),0)</f>
        <v>0</v>
      </c>
      <c r="AA117" s="77"/>
      <c r="AB117" s="77"/>
      <c r="AC117" s="77"/>
      <c r="AD117" s="77"/>
      <c r="AE117" s="77"/>
      <c r="AF117" s="77"/>
      <c r="AG117" s="77"/>
      <c r="AH117" s="77"/>
      <c r="AI117" s="77"/>
      <c r="AJ117" s="12">
        <f t="shared" si="68"/>
        <v>0</v>
      </c>
    </row>
    <row r="118" spans="1:37" ht="15" thickBot="1" x14ac:dyDescent="0.25">
      <c r="A118" s="75" t="s">
        <v>145</v>
      </c>
      <c r="B118" s="112" t="s">
        <v>139</v>
      </c>
      <c r="C118" s="53"/>
      <c r="D118" s="136"/>
      <c r="E118" s="12">
        <f>IFERROR(VLOOKUP(B118,[2]NUM12!$H$3:$K$156,3,FALSE),0)</f>
        <v>18</v>
      </c>
      <c r="F118" s="42">
        <f t="shared" si="104"/>
        <v>19</v>
      </c>
      <c r="G118" s="12"/>
      <c r="H118" s="51">
        <f t="shared" si="105"/>
        <v>0</v>
      </c>
      <c r="I118" s="51">
        <f t="shared" si="106"/>
        <v>0</v>
      </c>
      <c r="J118" s="12"/>
      <c r="K118" s="77">
        <f>IFERROR(VLOOKUP(B118,'[1]ACT NUM12'!$H$3:$L$127,2,FALSE),0)</f>
        <v>0</v>
      </c>
      <c r="L118" s="77">
        <f>IFERROR(VLOOKUP(B118,'[1]ACT NUM12'!$H$3:$L$127,3,FALSE),0)</f>
        <v>1</v>
      </c>
      <c r="M118" s="77">
        <f>IFERROR(VLOOKUP(B118,'[1]ACT NUM12'!$H$3:$L$127,4,FALSE),0)</f>
        <v>0</v>
      </c>
      <c r="N118" s="77"/>
      <c r="O118" s="77"/>
      <c r="P118" s="77"/>
      <c r="Q118" s="77"/>
      <c r="R118" s="77"/>
      <c r="S118" s="77"/>
      <c r="T118" s="77"/>
      <c r="U118" s="77"/>
      <c r="V118" s="77"/>
      <c r="W118" s="12">
        <f t="shared" si="75"/>
        <v>1</v>
      </c>
      <c r="X118" s="77">
        <f>IFERROR(VLOOKUP(B118,'[1]ACT NUM12'!$AA$3:$AE$98,2,FALSE),0)</f>
        <v>0</v>
      </c>
      <c r="Y118" s="77">
        <f>IFERROR(VLOOKUP(B118,'[1]ACT NUM12'!$AA$3:$AE$98,3,FALSE),0)</f>
        <v>0</v>
      </c>
      <c r="Z118" s="77">
        <f>IFERROR(VLOOKUP(B118,'[1]ACT NUM12'!$AA$3:$AE$98,4,FALSE),0)</f>
        <v>0</v>
      </c>
      <c r="AA118" s="77"/>
      <c r="AB118" s="77"/>
      <c r="AC118" s="77"/>
      <c r="AD118" s="77"/>
      <c r="AE118" s="77"/>
      <c r="AF118" s="77"/>
      <c r="AG118" s="77"/>
      <c r="AH118" s="77"/>
      <c r="AI118" s="77"/>
      <c r="AJ118" s="12">
        <f t="shared" si="68"/>
        <v>0</v>
      </c>
    </row>
    <row r="119" spans="1:37" ht="15" thickBot="1" x14ac:dyDescent="0.25">
      <c r="A119" s="75" t="s">
        <v>145</v>
      </c>
      <c r="B119" s="112" t="s">
        <v>140</v>
      </c>
      <c r="C119" s="53"/>
      <c r="D119" s="136"/>
      <c r="E119" s="12">
        <f>IFERROR(VLOOKUP(B119,[2]NUM12!$H$3:$K$156,3,FALSE),0)</f>
        <v>40</v>
      </c>
      <c r="F119" s="42">
        <f t="shared" si="104"/>
        <v>41</v>
      </c>
      <c r="G119" s="12"/>
      <c r="H119" s="51">
        <f t="shared" si="105"/>
        <v>0</v>
      </c>
      <c r="I119" s="51">
        <f t="shared" si="106"/>
        <v>0</v>
      </c>
      <c r="J119" s="12"/>
      <c r="K119" s="77">
        <f>IFERROR(VLOOKUP(B119,'[1]ACT NUM12'!$H$3:$L$127,2,FALSE),0)</f>
        <v>1</v>
      </c>
      <c r="L119" s="77">
        <f>IFERROR(VLOOKUP(B119,'[1]ACT NUM12'!$H$3:$L$127,3,FALSE),0)</f>
        <v>0</v>
      </c>
      <c r="M119" s="77">
        <f>IFERROR(VLOOKUP(B119,'[1]ACT NUM12'!$H$3:$L$127,4,FALSE),0)</f>
        <v>0</v>
      </c>
      <c r="N119" s="77"/>
      <c r="O119" s="77"/>
      <c r="P119" s="77"/>
      <c r="Q119" s="77"/>
      <c r="R119" s="77"/>
      <c r="S119" s="77"/>
      <c r="T119" s="77"/>
      <c r="U119" s="77"/>
      <c r="V119" s="77"/>
      <c r="W119" s="12">
        <f t="shared" si="75"/>
        <v>1</v>
      </c>
      <c r="X119" s="77">
        <f>IFERROR(VLOOKUP(B119,'[1]ACT NUM12'!$AA$3:$AE$98,2,FALSE),0)</f>
        <v>0</v>
      </c>
      <c r="Y119" s="77">
        <f>IFERROR(VLOOKUP(B119,'[1]ACT NUM12'!$AA$3:$AE$98,3,FALSE),0)</f>
        <v>0</v>
      </c>
      <c r="Z119" s="77">
        <f>IFERROR(VLOOKUP(B119,'[1]ACT NUM12'!$AA$3:$AE$98,4,FALSE),0)</f>
        <v>0</v>
      </c>
      <c r="AA119" s="77"/>
      <c r="AB119" s="77"/>
      <c r="AC119" s="77"/>
      <c r="AD119" s="77"/>
      <c r="AE119" s="77"/>
      <c r="AF119" s="77"/>
      <c r="AG119" s="77"/>
      <c r="AH119" s="77"/>
      <c r="AI119" s="77"/>
      <c r="AJ119" s="12">
        <f t="shared" si="68"/>
        <v>0</v>
      </c>
    </row>
    <row r="120" spans="1:37" ht="15" thickBot="1" x14ac:dyDescent="0.25">
      <c r="A120" s="75" t="s">
        <v>145</v>
      </c>
      <c r="B120" s="112" t="s">
        <v>141</v>
      </c>
      <c r="C120" s="53"/>
      <c r="D120" s="136"/>
      <c r="E120" s="12">
        <f>IFERROR(VLOOKUP(B120,[2]NUM12!$H$3:$K$156,3,FALSE),0)</f>
        <v>25</v>
      </c>
      <c r="F120" s="42">
        <f t="shared" si="104"/>
        <v>23</v>
      </c>
      <c r="G120" s="12"/>
      <c r="H120" s="51">
        <f t="shared" si="105"/>
        <v>0</v>
      </c>
      <c r="I120" s="51">
        <f t="shared" si="106"/>
        <v>0</v>
      </c>
      <c r="J120" s="12"/>
      <c r="K120" s="77">
        <f>IFERROR(VLOOKUP(B120,'[1]ACT NUM12'!$H$3:$L$127,2,FALSE),0)</f>
        <v>0</v>
      </c>
      <c r="L120" s="77">
        <f>IFERROR(VLOOKUP(B120,'[1]ACT NUM12'!$H$3:$L$127,3,FALSE),0)</f>
        <v>3</v>
      </c>
      <c r="M120" s="77">
        <f>IFERROR(VLOOKUP(B120,'[1]ACT NUM12'!$H$3:$L$127,4,FALSE),0)</f>
        <v>0</v>
      </c>
      <c r="N120" s="77"/>
      <c r="O120" s="77"/>
      <c r="P120" s="77"/>
      <c r="Q120" s="77"/>
      <c r="R120" s="77"/>
      <c r="S120" s="77"/>
      <c r="T120" s="77"/>
      <c r="U120" s="77"/>
      <c r="V120" s="77"/>
      <c r="W120" s="12">
        <f t="shared" si="75"/>
        <v>3</v>
      </c>
      <c r="X120" s="77">
        <f>IFERROR(VLOOKUP(B120,'[1]ACT NUM12'!$AA$3:$AE$98,2,FALSE),0)</f>
        <v>1</v>
      </c>
      <c r="Y120" s="77">
        <f>IFERROR(VLOOKUP(B120,'[1]ACT NUM12'!$AA$3:$AE$98,3,FALSE),0)</f>
        <v>2</v>
      </c>
      <c r="Z120" s="77">
        <f>IFERROR(VLOOKUP(B120,'[1]ACT NUM12'!$AA$3:$AE$98,4,FALSE),0)</f>
        <v>2</v>
      </c>
      <c r="AA120" s="77"/>
      <c r="AB120" s="77"/>
      <c r="AC120" s="77"/>
      <c r="AD120" s="77"/>
      <c r="AE120" s="77"/>
      <c r="AF120" s="77"/>
      <c r="AG120" s="77"/>
      <c r="AH120" s="77"/>
      <c r="AI120" s="77"/>
      <c r="AJ120" s="12">
        <f t="shared" si="68"/>
        <v>5</v>
      </c>
    </row>
    <row r="121" spans="1:37" ht="15" thickBot="1" x14ac:dyDescent="0.25">
      <c r="A121" s="75" t="s">
        <v>145</v>
      </c>
      <c r="B121" s="112" t="s">
        <v>142</v>
      </c>
      <c r="C121" s="53"/>
      <c r="D121" s="136"/>
      <c r="E121" s="12">
        <f>IFERROR(VLOOKUP(B121,[2]NUM12!$H$3:$K$156,3,FALSE),0)</f>
        <v>7</v>
      </c>
      <c r="F121" s="42">
        <f t="shared" si="104"/>
        <v>7</v>
      </c>
      <c r="G121" s="12"/>
      <c r="H121" s="51">
        <f t="shared" si="105"/>
        <v>0</v>
      </c>
      <c r="I121" s="51">
        <f t="shared" si="106"/>
        <v>0</v>
      </c>
      <c r="J121" s="12"/>
      <c r="K121" s="77">
        <f>IFERROR(VLOOKUP(B121,'[1]ACT NUM12'!$H$3:$L$127,2,FALSE),0)</f>
        <v>0</v>
      </c>
      <c r="L121" s="77">
        <f>IFERROR(VLOOKUP(B121,'[1]ACT NUM12'!$H$3:$L$127,3,FALSE),0)</f>
        <v>0</v>
      </c>
      <c r="M121" s="77">
        <f>IFERROR(VLOOKUP(B121,'[1]ACT NUM12'!$H$3:$L$127,4,FALSE),0)</f>
        <v>0</v>
      </c>
      <c r="N121" s="77"/>
      <c r="O121" s="77"/>
      <c r="P121" s="77"/>
      <c r="Q121" s="77"/>
      <c r="R121" s="77"/>
      <c r="S121" s="77"/>
      <c r="T121" s="77"/>
      <c r="U121" s="77"/>
      <c r="V121" s="77"/>
      <c r="W121" s="12">
        <f t="shared" si="75"/>
        <v>0</v>
      </c>
      <c r="X121" s="77">
        <f>IFERROR(VLOOKUP(B121,'[1]ACT NUM12'!$AA$3:$AE$98,2,FALSE),0)</f>
        <v>0</v>
      </c>
      <c r="Y121" s="77">
        <f>IFERROR(VLOOKUP(B121,'[1]ACT NUM12'!$AA$3:$AE$98,3,FALSE),0)</f>
        <v>0</v>
      </c>
      <c r="Z121" s="77">
        <f>IFERROR(VLOOKUP(B121,'[1]ACT NUM12'!$AA$3:$AE$98,4,FALSE),0)</f>
        <v>0</v>
      </c>
      <c r="AA121" s="77"/>
      <c r="AB121" s="77"/>
      <c r="AC121" s="77"/>
      <c r="AD121" s="77"/>
      <c r="AE121" s="77"/>
      <c r="AF121" s="77"/>
      <c r="AG121" s="77"/>
      <c r="AH121" s="77"/>
      <c r="AI121" s="77"/>
      <c r="AJ121" s="12">
        <f t="shared" si="68"/>
        <v>0</v>
      </c>
    </row>
    <row r="122" spans="1:37" ht="15" thickBot="1" x14ac:dyDescent="0.25">
      <c r="A122" s="75" t="s">
        <v>145</v>
      </c>
      <c r="B122" s="112" t="s">
        <v>143</v>
      </c>
      <c r="C122" s="53"/>
      <c r="D122" s="136"/>
      <c r="E122" s="12">
        <f>IFERROR(VLOOKUP(B122,[2]NUM12!$H$3:$K$156,3,FALSE),0)</f>
        <v>28</v>
      </c>
      <c r="F122" s="42">
        <f t="shared" si="104"/>
        <v>29</v>
      </c>
      <c r="G122" s="12"/>
      <c r="H122" s="51">
        <f t="shared" si="105"/>
        <v>0</v>
      </c>
      <c r="I122" s="51">
        <f t="shared" si="106"/>
        <v>0</v>
      </c>
      <c r="J122" s="12"/>
      <c r="K122" s="77">
        <f>IFERROR(VLOOKUP(B122,'[1]ACT NUM12'!$H$3:$L$127,2,FALSE),0)</f>
        <v>1</v>
      </c>
      <c r="L122" s="77">
        <f>IFERROR(VLOOKUP(B122,'[1]ACT NUM12'!$H$3:$L$127,3,FALSE),0)</f>
        <v>0</v>
      </c>
      <c r="M122" s="77">
        <f>IFERROR(VLOOKUP(B122,'[1]ACT NUM12'!$H$3:$L$127,4,FALSE),0)</f>
        <v>0</v>
      </c>
      <c r="N122" s="77"/>
      <c r="O122" s="77"/>
      <c r="P122" s="77"/>
      <c r="Q122" s="77"/>
      <c r="R122" s="77"/>
      <c r="S122" s="77"/>
      <c r="T122" s="77"/>
      <c r="U122" s="77"/>
      <c r="V122" s="77"/>
      <c r="W122" s="12">
        <f t="shared" si="75"/>
        <v>1</v>
      </c>
      <c r="X122" s="77">
        <f>IFERROR(VLOOKUP(B122,'[1]ACT NUM12'!$AA$3:$AE$98,2,FALSE),0)</f>
        <v>0</v>
      </c>
      <c r="Y122" s="77">
        <f>IFERROR(VLOOKUP(B122,'[1]ACT NUM12'!$AA$3:$AE$98,3,FALSE),0)</f>
        <v>0</v>
      </c>
      <c r="Z122" s="77">
        <f>IFERROR(VLOOKUP(B122,'[1]ACT NUM12'!$AA$3:$AE$98,4,FALSE),0)</f>
        <v>0</v>
      </c>
      <c r="AA122" s="77"/>
      <c r="AB122" s="77"/>
      <c r="AC122" s="77"/>
      <c r="AD122" s="77"/>
      <c r="AE122" s="77"/>
      <c r="AF122" s="77"/>
      <c r="AG122" s="77"/>
      <c r="AH122" s="77"/>
      <c r="AI122" s="77"/>
      <c r="AJ122" s="12">
        <f t="shared" si="68"/>
        <v>0</v>
      </c>
    </row>
    <row r="123" spans="1:37" ht="15" thickBot="1" x14ac:dyDescent="0.25">
      <c r="A123" s="75" t="s">
        <v>145</v>
      </c>
      <c r="B123" s="112" t="s">
        <v>144</v>
      </c>
      <c r="C123" s="53"/>
      <c r="D123" s="136"/>
      <c r="E123" s="12">
        <f>IFERROR(VLOOKUP(B123,[2]NUM12!$H$3:$K$156,3,FALSE),0)</f>
        <v>11</v>
      </c>
      <c r="F123" s="42">
        <f t="shared" si="104"/>
        <v>10</v>
      </c>
      <c r="G123" s="12"/>
      <c r="H123" s="51">
        <f t="shared" si="105"/>
        <v>0</v>
      </c>
      <c r="I123" s="51">
        <f t="shared" si="106"/>
        <v>0</v>
      </c>
      <c r="J123" s="12"/>
      <c r="K123" s="77">
        <f>IFERROR(VLOOKUP(B123,'[1]ACT NUM12'!$H$3:$L$127,2,FALSE),0)</f>
        <v>0</v>
      </c>
      <c r="L123" s="77">
        <f>IFERROR(VLOOKUP(B123,'[1]ACT NUM12'!$H$3:$L$127,3,FALSE),0)</f>
        <v>1</v>
      </c>
      <c r="M123" s="77">
        <f>IFERROR(VLOOKUP(B123,'[1]ACT NUM12'!$H$3:$L$127,4,FALSE),0)</f>
        <v>0</v>
      </c>
      <c r="N123" s="77"/>
      <c r="O123" s="77"/>
      <c r="P123" s="77"/>
      <c r="Q123" s="77"/>
      <c r="R123" s="77"/>
      <c r="S123" s="77"/>
      <c r="T123" s="77"/>
      <c r="U123" s="77"/>
      <c r="V123" s="77"/>
      <c r="W123" s="12">
        <f t="shared" si="75"/>
        <v>1</v>
      </c>
      <c r="X123" s="77">
        <f>IFERROR(VLOOKUP(B123,'[1]ACT NUM12'!$AA$3:$AE$98,2,FALSE),0)</f>
        <v>0</v>
      </c>
      <c r="Y123" s="77">
        <f>IFERROR(VLOOKUP(B123,'[1]ACT NUM12'!$AA$3:$AE$98,3,FALSE),0)</f>
        <v>2</v>
      </c>
      <c r="Z123" s="77">
        <f>IFERROR(VLOOKUP(B123,'[1]ACT NUM12'!$AA$3:$AE$98,4,FALSE),0)</f>
        <v>0</v>
      </c>
      <c r="AA123" s="77"/>
      <c r="AB123" s="77"/>
      <c r="AC123" s="77"/>
      <c r="AD123" s="77"/>
      <c r="AE123" s="77"/>
      <c r="AF123" s="77"/>
      <c r="AG123" s="77"/>
      <c r="AH123" s="77"/>
      <c r="AI123" s="77"/>
      <c r="AJ123" s="12">
        <f t="shared" si="68"/>
        <v>2</v>
      </c>
    </row>
    <row r="124" spans="1:37" ht="15" thickBot="1" x14ac:dyDescent="0.25">
      <c r="A124" s="308" t="s">
        <v>180</v>
      </c>
      <c r="B124" s="309"/>
      <c r="C124" s="181">
        <f>+D124/Metas!R7</f>
        <v>0.94397955397996614</v>
      </c>
      <c r="D124" s="138">
        <f>F124/AK124</f>
        <v>0.16047652417659425</v>
      </c>
      <c r="E124" s="9">
        <f t="shared" ref="E124:K124" si="107">SUM(E112:E123)</f>
        <v>218</v>
      </c>
      <c r="F124" s="9">
        <f t="shared" si="107"/>
        <v>229</v>
      </c>
      <c r="G124" s="9">
        <f t="shared" si="107"/>
        <v>0</v>
      </c>
      <c r="H124" s="9">
        <f t="shared" si="107"/>
        <v>0</v>
      </c>
      <c r="I124" s="9">
        <f>SUM(I112:I123)</f>
        <v>0</v>
      </c>
      <c r="J124" s="9">
        <f t="shared" ref="J124" si="108">SUM(J112:J123)</f>
        <v>0</v>
      </c>
      <c r="K124" s="9">
        <f t="shared" si="107"/>
        <v>14</v>
      </c>
      <c r="L124" s="9">
        <f t="shared" ref="L124:Q124" si="109">SUM(L112:L123)</f>
        <v>10</v>
      </c>
      <c r="M124" s="9">
        <f t="shared" si="109"/>
        <v>2</v>
      </c>
      <c r="N124" s="9">
        <f t="shared" si="109"/>
        <v>0</v>
      </c>
      <c r="O124" s="9">
        <f t="shared" ref="O124" si="110">SUM(O112:O123)</f>
        <v>0</v>
      </c>
      <c r="P124" s="9">
        <f t="shared" si="109"/>
        <v>0</v>
      </c>
      <c r="Q124" s="9">
        <f t="shared" si="109"/>
        <v>0</v>
      </c>
      <c r="R124" s="9">
        <f t="shared" ref="R124:S124" si="111">SUM(R112:R123)</f>
        <v>0</v>
      </c>
      <c r="S124" s="9">
        <f t="shared" si="111"/>
        <v>0</v>
      </c>
      <c r="T124" s="9">
        <f t="shared" ref="T124:V124" si="112">SUM(T112:T123)</f>
        <v>0</v>
      </c>
      <c r="U124" s="9">
        <f t="shared" si="112"/>
        <v>0</v>
      </c>
      <c r="V124" s="9">
        <f t="shared" si="112"/>
        <v>0</v>
      </c>
      <c r="W124" s="9">
        <f t="shared" si="75"/>
        <v>26</v>
      </c>
      <c r="X124" s="9">
        <f t="shared" ref="X124:AD124" si="113">SUM(X112:X123)</f>
        <v>3</v>
      </c>
      <c r="Y124" s="9">
        <f t="shared" si="113"/>
        <v>8</v>
      </c>
      <c r="Z124" s="9">
        <f t="shared" si="113"/>
        <v>4</v>
      </c>
      <c r="AA124" s="9">
        <f t="shared" si="113"/>
        <v>0</v>
      </c>
      <c r="AB124" s="9">
        <f t="shared" ref="AB124" si="114">SUM(AB112:AB123)</f>
        <v>0</v>
      </c>
      <c r="AC124" s="9">
        <f t="shared" si="113"/>
        <v>0</v>
      </c>
      <c r="AD124" s="9">
        <f t="shared" si="113"/>
        <v>0</v>
      </c>
      <c r="AE124" s="9">
        <f t="shared" ref="AE124:AF124" si="115">SUM(AE112:AE123)</f>
        <v>0</v>
      </c>
      <c r="AF124" s="9">
        <f t="shared" si="115"/>
        <v>0</v>
      </c>
      <c r="AG124" s="9">
        <f t="shared" ref="AG124:AI124" si="116">SUM(AG112:AG123)</f>
        <v>0</v>
      </c>
      <c r="AH124" s="9">
        <f t="shared" si="116"/>
        <v>0</v>
      </c>
      <c r="AI124" s="9">
        <f t="shared" si="116"/>
        <v>0</v>
      </c>
      <c r="AJ124" s="9">
        <f t="shared" si="68"/>
        <v>15</v>
      </c>
      <c r="AK124" s="9">
        <v>1427</v>
      </c>
    </row>
    <row r="125" spans="1:37" ht="15" thickBot="1" x14ac:dyDescent="0.25">
      <c r="A125" s="75" t="s">
        <v>159</v>
      </c>
      <c r="B125" s="112" t="s">
        <v>146</v>
      </c>
      <c r="C125" s="53"/>
      <c r="D125" s="136"/>
      <c r="E125" s="12">
        <f>IFERROR(VLOOKUP(B125,[2]NUM12!$H$3:$K$156,3,FALSE),0)</f>
        <v>338</v>
      </c>
      <c r="F125" s="42">
        <f t="shared" ref="F125:F137" si="117">+E125+(K125+L125+M125+N125)-(X125+Y125+Z125+AA125)</f>
        <v>338</v>
      </c>
      <c r="G125" s="12"/>
      <c r="H125" s="51">
        <f t="shared" ref="H125:H137" si="118">+G125+(Q125)-(AD125)</f>
        <v>0</v>
      </c>
      <c r="I125" s="51">
        <f t="shared" ref="I125:I137" si="119">+G125+(Q125+R125+S125+T125)-(AD125+AE125+AF125+AG125)</f>
        <v>0</v>
      </c>
      <c r="J125" s="12"/>
      <c r="K125" s="77">
        <f>IFERROR(VLOOKUP(B125,'[1]ACT NUM12'!$H$3:$L$127,2,FALSE),0)</f>
        <v>7</v>
      </c>
      <c r="L125" s="77">
        <f>IFERROR(VLOOKUP(B125,'[1]ACT NUM12'!$H$3:$L$127,3,FALSE),0)</f>
        <v>9</v>
      </c>
      <c r="M125" s="77">
        <f>IFERROR(VLOOKUP(B125,'[1]ACT NUM12'!$H$3:$L$127,4,FALSE),0)</f>
        <v>9</v>
      </c>
      <c r="N125" s="77"/>
      <c r="O125" s="77"/>
      <c r="P125" s="77"/>
      <c r="Q125" s="77"/>
      <c r="R125" s="77"/>
      <c r="S125" s="77"/>
      <c r="T125" s="77"/>
      <c r="U125" s="77"/>
      <c r="V125" s="77"/>
      <c r="W125" s="12">
        <f t="shared" si="75"/>
        <v>25</v>
      </c>
      <c r="X125" s="77">
        <f>IFERROR(VLOOKUP(B125,'[1]ACT NUM12'!$AA$3:$AE$98,2,FALSE),0)</f>
        <v>12</v>
      </c>
      <c r="Y125" s="77">
        <f>IFERROR(VLOOKUP(B125,'[1]ACT NUM12'!$AA$3:$AE$98,3,FALSE),0)</f>
        <v>12</v>
      </c>
      <c r="Z125" s="77">
        <f>IFERROR(VLOOKUP(B125,'[1]ACT NUM12'!$AA$3:$AE$98,4,FALSE),0)</f>
        <v>1</v>
      </c>
      <c r="AA125" s="77"/>
      <c r="AB125" s="77"/>
      <c r="AC125" s="77"/>
      <c r="AD125" s="77"/>
      <c r="AE125" s="77"/>
      <c r="AF125" s="77"/>
      <c r="AG125" s="77"/>
      <c r="AH125" s="77"/>
      <c r="AI125" s="77"/>
      <c r="AJ125" s="12">
        <f t="shared" si="68"/>
        <v>25</v>
      </c>
    </row>
    <row r="126" spans="1:37" ht="15" thickBot="1" x14ac:dyDescent="0.25">
      <c r="A126" s="75" t="s">
        <v>159</v>
      </c>
      <c r="B126" s="112" t="s">
        <v>147</v>
      </c>
      <c r="C126" s="53"/>
      <c r="D126" s="136"/>
      <c r="E126" s="12">
        <f>IFERROR(VLOOKUP(B126,[2]NUM12!$H$3:$K$156,3,FALSE),0)</f>
        <v>168</v>
      </c>
      <c r="F126" s="42">
        <f t="shared" si="117"/>
        <v>176</v>
      </c>
      <c r="G126" s="12"/>
      <c r="H126" s="51">
        <f t="shared" si="118"/>
        <v>0</v>
      </c>
      <c r="I126" s="51">
        <f t="shared" si="119"/>
        <v>0</v>
      </c>
      <c r="J126" s="12"/>
      <c r="K126" s="77">
        <f>IFERROR(VLOOKUP(B126,'[1]ACT NUM12'!$H$3:$L$127,2,FALSE),0)</f>
        <v>6</v>
      </c>
      <c r="L126" s="77">
        <f>IFERROR(VLOOKUP(B126,'[1]ACT NUM12'!$H$3:$L$127,3,FALSE),0)</f>
        <v>2</v>
      </c>
      <c r="M126" s="77">
        <f>IFERROR(VLOOKUP(B126,'[1]ACT NUM12'!$H$3:$L$127,4,FALSE),0)</f>
        <v>0</v>
      </c>
      <c r="N126" s="77"/>
      <c r="O126" s="77"/>
      <c r="P126" s="77"/>
      <c r="Q126" s="77"/>
      <c r="R126" s="77"/>
      <c r="S126" s="77"/>
      <c r="T126" s="77"/>
      <c r="U126" s="77"/>
      <c r="V126" s="77"/>
      <c r="W126" s="12">
        <f t="shared" si="75"/>
        <v>8</v>
      </c>
      <c r="X126" s="77">
        <f>IFERROR(VLOOKUP(B126,'[1]ACT NUM12'!$AA$3:$AE$98,2,FALSE),0)</f>
        <v>0</v>
      </c>
      <c r="Y126" s="77">
        <f>IFERROR(VLOOKUP(B126,'[1]ACT NUM12'!$AA$3:$AE$98,3,FALSE),0)</f>
        <v>0</v>
      </c>
      <c r="Z126" s="77">
        <f>IFERROR(VLOOKUP(B126,'[1]ACT NUM12'!$AA$3:$AE$98,4,FALSE),0)</f>
        <v>0</v>
      </c>
      <c r="AA126" s="77"/>
      <c r="AB126" s="77"/>
      <c r="AC126" s="77"/>
      <c r="AD126" s="77"/>
      <c r="AE126" s="77"/>
      <c r="AF126" s="77"/>
      <c r="AG126" s="77"/>
      <c r="AH126" s="77"/>
      <c r="AI126" s="77"/>
      <c r="AJ126" s="12">
        <f t="shared" si="68"/>
        <v>0</v>
      </c>
    </row>
    <row r="127" spans="1:37" ht="15" thickBot="1" x14ac:dyDescent="0.25">
      <c r="A127" s="75" t="s">
        <v>159</v>
      </c>
      <c r="B127" s="112" t="s">
        <v>148</v>
      </c>
      <c r="C127" s="53"/>
      <c r="D127" s="136"/>
      <c r="E127" s="12">
        <f>IFERROR(VLOOKUP(B127,[2]NUM12!$H$3:$K$156,3,FALSE),0)</f>
        <v>108</v>
      </c>
      <c r="F127" s="42">
        <f t="shared" si="117"/>
        <v>109</v>
      </c>
      <c r="G127" s="12"/>
      <c r="H127" s="51">
        <f t="shared" si="118"/>
        <v>0</v>
      </c>
      <c r="I127" s="51">
        <f t="shared" si="119"/>
        <v>0</v>
      </c>
      <c r="J127" s="12"/>
      <c r="K127" s="77">
        <f>IFERROR(VLOOKUP(B127,'[1]ACT NUM12'!$H$3:$L$127,2,FALSE),0)</f>
        <v>2</v>
      </c>
      <c r="L127" s="77">
        <f>IFERROR(VLOOKUP(B127,'[1]ACT NUM12'!$H$3:$L$127,3,FALSE),0)</f>
        <v>0</v>
      </c>
      <c r="M127" s="77">
        <f>IFERROR(VLOOKUP(B127,'[1]ACT NUM12'!$H$3:$L$127,4,FALSE),0)</f>
        <v>1</v>
      </c>
      <c r="N127" s="77"/>
      <c r="O127" s="77"/>
      <c r="P127" s="77"/>
      <c r="Q127" s="77"/>
      <c r="R127" s="77"/>
      <c r="S127" s="77"/>
      <c r="T127" s="77"/>
      <c r="U127" s="77"/>
      <c r="V127" s="77"/>
      <c r="W127" s="12">
        <f t="shared" si="75"/>
        <v>3</v>
      </c>
      <c r="X127" s="77">
        <f>IFERROR(VLOOKUP(B127,'[1]ACT NUM12'!$AA$3:$AE$98,2,FALSE),0)</f>
        <v>1</v>
      </c>
      <c r="Y127" s="77">
        <f>IFERROR(VLOOKUP(B127,'[1]ACT NUM12'!$AA$3:$AE$98,3,FALSE),0)</f>
        <v>0</v>
      </c>
      <c r="Z127" s="77">
        <f>IFERROR(VLOOKUP(B127,'[1]ACT NUM12'!$AA$3:$AE$98,4,FALSE),0)</f>
        <v>1</v>
      </c>
      <c r="AA127" s="77"/>
      <c r="AB127" s="77"/>
      <c r="AC127" s="77"/>
      <c r="AD127" s="77"/>
      <c r="AE127" s="77"/>
      <c r="AF127" s="77"/>
      <c r="AG127" s="77"/>
      <c r="AH127" s="77"/>
      <c r="AI127" s="77"/>
      <c r="AJ127" s="12">
        <f t="shared" si="68"/>
        <v>2</v>
      </c>
    </row>
    <row r="128" spans="1:37" ht="15" thickBot="1" x14ac:dyDescent="0.25">
      <c r="A128" s="75" t="s">
        <v>159</v>
      </c>
      <c r="B128" s="112" t="s">
        <v>149</v>
      </c>
      <c r="C128" s="53"/>
      <c r="D128" s="136"/>
      <c r="E128" s="12">
        <f>IFERROR(VLOOKUP(B128,[2]NUM12!$H$3:$K$156,3,FALSE),0)</f>
        <v>290</v>
      </c>
      <c r="F128" s="42">
        <f t="shared" si="117"/>
        <v>286</v>
      </c>
      <c r="G128" s="12"/>
      <c r="H128" s="51">
        <f t="shared" si="118"/>
        <v>0</v>
      </c>
      <c r="I128" s="51">
        <f t="shared" si="119"/>
        <v>0</v>
      </c>
      <c r="J128" s="12"/>
      <c r="K128" s="77">
        <f>IFERROR(VLOOKUP(B128,'[1]ACT NUM12'!$H$3:$L$127,2,FALSE),0)</f>
        <v>6</v>
      </c>
      <c r="L128" s="77">
        <f>IFERROR(VLOOKUP(B128,'[1]ACT NUM12'!$H$3:$L$127,3,FALSE),0)</f>
        <v>1</v>
      </c>
      <c r="M128" s="77">
        <f>IFERROR(VLOOKUP(B128,'[1]ACT NUM12'!$H$3:$L$127,4,FALSE),0)</f>
        <v>13</v>
      </c>
      <c r="N128" s="77"/>
      <c r="O128" s="77"/>
      <c r="P128" s="77"/>
      <c r="Q128" s="77"/>
      <c r="R128" s="77"/>
      <c r="S128" s="77"/>
      <c r="T128" s="77"/>
      <c r="U128" s="77"/>
      <c r="V128" s="77"/>
      <c r="W128" s="12">
        <f t="shared" si="75"/>
        <v>20</v>
      </c>
      <c r="X128" s="77">
        <f>IFERROR(VLOOKUP(B128,'[1]ACT NUM12'!$AA$3:$AE$98,2,FALSE),0)</f>
        <v>23</v>
      </c>
      <c r="Y128" s="77">
        <f>IFERROR(VLOOKUP(B128,'[1]ACT NUM12'!$AA$3:$AE$98,3,FALSE),0)</f>
        <v>1</v>
      </c>
      <c r="Z128" s="77">
        <f>IFERROR(VLOOKUP(B128,'[1]ACT NUM12'!$AA$3:$AE$98,4,FALSE),0)</f>
        <v>0</v>
      </c>
      <c r="AA128" s="77"/>
      <c r="AB128" s="77"/>
      <c r="AC128" s="77"/>
      <c r="AD128" s="77"/>
      <c r="AE128" s="77"/>
      <c r="AF128" s="77"/>
      <c r="AG128" s="77"/>
      <c r="AH128" s="77"/>
      <c r="AI128" s="77"/>
      <c r="AJ128" s="12">
        <f t="shared" si="68"/>
        <v>24</v>
      </c>
    </row>
    <row r="129" spans="1:37" ht="15" thickBot="1" x14ac:dyDescent="0.25">
      <c r="A129" s="75" t="s">
        <v>159</v>
      </c>
      <c r="B129" s="112" t="s">
        <v>150</v>
      </c>
      <c r="C129" s="53"/>
      <c r="D129" s="136"/>
      <c r="E129" s="12">
        <f>IFERROR(VLOOKUP(B129,[2]NUM12!$H$3:$K$156,3,FALSE),0)</f>
        <v>24</v>
      </c>
      <c r="F129" s="42">
        <f t="shared" si="117"/>
        <v>21</v>
      </c>
      <c r="G129" s="12"/>
      <c r="H129" s="51">
        <f t="shared" si="118"/>
        <v>0</v>
      </c>
      <c r="I129" s="51">
        <f t="shared" si="119"/>
        <v>0</v>
      </c>
      <c r="J129" s="12"/>
      <c r="K129" s="77">
        <f>IFERROR(VLOOKUP(B129,'[1]ACT NUM12'!$H$3:$L$127,2,FALSE),0)</f>
        <v>0</v>
      </c>
      <c r="L129" s="77">
        <f>IFERROR(VLOOKUP(B129,'[1]ACT NUM12'!$H$3:$L$127,3,FALSE),0)</f>
        <v>1</v>
      </c>
      <c r="M129" s="77">
        <f>IFERROR(VLOOKUP(B129,'[1]ACT NUM12'!$H$3:$L$127,4,FALSE),0)</f>
        <v>0</v>
      </c>
      <c r="N129" s="77"/>
      <c r="O129" s="77"/>
      <c r="P129" s="77"/>
      <c r="Q129" s="77"/>
      <c r="R129" s="77"/>
      <c r="S129" s="77"/>
      <c r="T129" s="77"/>
      <c r="U129" s="77"/>
      <c r="V129" s="77"/>
      <c r="W129" s="12">
        <f t="shared" si="75"/>
        <v>1</v>
      </c>
      <c r="X129" s="77">
        <f>IFERROR(VLOOKUP(B129,'[1]ACT NUM12'!$AA$3:$AE$98,2,FALSE),0)</f>
        <v>0</v>
      </c>
      <c r="Y129" s="77">
        <f>IFERROR(VLOOKUP(B129,'[1]ACT NUM12'!$AA$3:$AE$98,3,FALSE),0)</f>
        <v>4</v>
      </c>
      <c r="Z129" s="77">
        <f>IFERROR(VLOOKUP(B129,'[1]ACT NUM12'!$AA$3:$AE$98,4,FALSE),0)</f>
        <v>0</v>
      </c>
      <c r="AA129" s="77"/>
      <c r="AB129" s="77"/>
      <c r="AC129" s="77"/>
      <c r="AD129" s="77"/>
      <c r="AE129" s="77"/>
      <c r="AF129" s="77"/>
      <c r="AG129" s="77"/>
      <c r="AH129" s="77"/>
      <c r="AI129" s="77"/>
      <c r="AJ129" s="12">
        <f t="shared" si="68"/>
        <v>4</v>
      </c>
    </row>
    <row r="130" spans="1:37" ht="15" thickBot="1" x14ac:dyDescent="0.25">
      <c r="A130" s="75" t="s">
        <v>159</v>
      </c>
      <c r="B130" s="112" t="s">
        <v>151</v>
      </c>
      <c r="C130" s="53"/>
      <c r="D130" s="136"/>
      <c r="E130" s="12">
        <f>IFERROR(VLOOKUP(B130,[2]NUM12!$H$3:$K$156,3,FALSE),0)</f>
        <v>12</v>
      </c>
      <c r="F130" s="42">
        <f t="shared" si="117"/>
        <v>14</v>
      </c>
      <c r="G130" s="12"/>
      <c r="H130" s="51">
        <f t="shared" si="118"/>
        <v>0</v>
      </c>
      <c r="I130" s="51">
        <f t="shared" si="119"/>
        <v>0</v>
      </c>
      <c r="J130" s="12"/>
      <c r="K130" s="77">
        <f>IFERROR(VLOOKUP(B130,'[1]ACT NUM12'!$H$3:$L$127,2,FALSE),0)</f>
        <v>3</v>
      </c>
      <c r="L130" s="77">
        <f>IFERROR(VLOOKUP(B130,'[1]ACT NUM12'!$H$3:$L$127,3,FALSE),0)</f>
        <v>0</v>
      </c>
      <c r="M130" s="77">
        <f>IFERROR(VLOOKUP(B130,'[1]ACT NUM12'!$H$3:$L$127,4,FALSE),0)</f>
        <v>0</v>
      </c>
      <c r="N130" s="77"/>
      <c r="O130" s="77"/>
      <c r="P130" s="77"/>
      <c r="Q130" s="77"/>
      <c r="R130" s="77"/>
      <c r="S130" s="77"/>
      <c r="T130" s="77"/>
      <c r="U130" s="77"/>
      <c r="V130" s="77"/>
      <c r="W130" s="12">
        <f t="shared" si="75"/>
        <v>3</v>
      </c>
      <c r="X130" s="77">
        <f>IFERROR(VLOOKUP(B130,'[1]ACT NUM12'!$AA$3:$AE$98,2,FALSE),0)</f>
        <v>1</v>
      </c>
      <c r="Y130" s="77">
        <f>IFERROR(VLOOKUP(B130,'[1]ACT NUM12'!$AA$3:$AE$98,3,FALSE),0)</f>
        <v>0</v>
      </c>
      <c r="Z130" s="77">
        <f>IFERROR(VLOOKUP(B130,'[1]ACT NUM12'!$AA$3:$AE$98,4,FALSE),0)</f>
        <v>0</v>
      </c>
      <c r="AA130" s="77"/>
      <c r="AB130" s="77"/>
      <c r="AC130" s="77"/>
      <c r="AD130" s="77"/>
      <c r="AE130" s="77"/>
      <c r="AF130" s="77"/>
      <c r="AG130" s="77"/>
      <c r="AH130" s="77"/>
      <c r="AI130" s="77"/>
      <c r="AJ130" s="12">
        <f t="shared" si="68"/>
        <v>1</v>
      </c>
    </row>
    <row r="131" spans="1:37" ht="15" thickBot="1" x14ac:dyDescent="0.25">
      <c r="A131" s="75" t="s">
        <v>159</v>
      </c>
      <c r="B131" s="112" t="s">
        <v>152</v>
      </c>
      <c r="C131" s="53"/>
      <c r="D131" s="136"/>
      <c r="E131" s="12">
        <f>IFERROR(VLOOKUP(B131,[2]NUM12!$H$3:$K$156,3,FALSE),0)</f>
        <v>33</v>
      </c>
      <c r="F131" s="42">
        <f t="shared" si="117"/>
        <v>33</v>
      </c>
      <c r="G131" s="12"/>
      <c r="H131" s="51">
        <f t="shared" si="118"/>
        <v>0</v>
      </c>
      <c r="I131" s="51">
        <f t="shared" si="119"/>
        <v>0</v>
      </c>
      <c r="J131" s="12"/>
      <c r="K131" s="77">
        <f>IFERROR(VLOOKUP(B131,'[1]ACT NUM12'!$H$3:$L$127,2,FALSE),0)</f>
        <v>0</v>
      </c>
      <c r="L131" s="77">
        <f>IFERROR(VLOOKUP(B131,'[1]ACT NUM12'!$H$3:$L$127,3,FALSE),0)</f>
        <v>0</v>
      </c>
      <c r="M131" s="77">
        <f>IFERROR(VLOOKUP(B131,'[1]ACT NUM12'!$H$3:$L$127,4,FALSE),0)</f>
        <v>0</v>
      </c>
      <c r="N131" s="77"/>
      <c r="O131" s="77"/>
      <c r="P131" s="77"/>
      <c r="Q131" s="77"/>
      <c r="R131" s="77"/>
      <c r="S131" s="77"/>
      <c r="T131" s="77"/>
      <c r="U131" s="77"/>
      <c r="V131" s="77"/>
      <c r="W131" s="12">
        <f t="shared" si="75"/>
        <v>0</v>
      </c>
      <c r="X131" s="77">
        <f>IFERROR(VLOOKUP(B131,'[1]ACT NUM12'!$AA$3:$AE$98,2,FALSE),0)</f>
        <v>0</v>
      </c>
      <c r="Y131" s="77">
        <f>IFERROR(VLOOKUP(B131,'[1]ACT NUM12'!$AA$3:$AE$98,3,FALSE),0)</f>
        <v>0</v>
      </c>
      <c r="Z131" s="77">
        <f>IFERROR(VLOOKUP(B131,'[1]ACT NUM12'!$AA$3:$AE$98,4,FALSE),0)</f>
        <v>0</v>
      </c>
      <c r="AA131" s="77"/>
      <c r="AB131" s="77"/>
      <c r="AC131" s="77"/>
      <c r="AD131" s="77"/>
      <c r="AE131" s="77"/>
      <c r="AF131" s="77"/>
      <c r="AG131" s="77"/>
      <c r="AH131" s="77"/>
      <c r="AI131" s="77"/>
      <c r="AJ131" s="12">
        <f t="shared" si="68"/>
        <v>0</v>
      </c>
    </row>
    <row r="132" spans="1:37" ht="15" thickBot="1" x14ac:dyDescent="0.25">
      <c r="A132" s="75" t="s">
        <v>159</v>
      </c>
      <c r="B132" s="112" t="s">
        <v>153</v>
      </c>
      <c r="C132" s="53"/>
      <c r="D132" s="136"/>
      <c r="E132" s="12">
        <f>IFERROR(VLOOKUP(B132,[2]NUM12!$H$3:$K$156,3,FALSE),0)</f>
        <v>31</v>
      </c>
      <c r="F132" s="42">
        <f t="shared" si="117"/>
        <v>33</v>
      </c>
      <c r="G132" s="12"/>
      <c r="H132" s="51">
        <f t="shared" si="118"/>
        <v>0</v>
      </c>
      <c r="I132" s="51">
        <f t="shared" si="119"/>
        <v>0</v>
      </c>
      <c r="J132" s="12"/>
      <c r="K132" s="77">
        <f>IFERROR(VLOOKUP(B132,'[1]ACT NUM12'!$H$3:$L$127,2,FALSE),0)</f>
        <v>1</v>
      </c>
      <c r="L132" s="77">
        <f>IFERROR(VLOOKUP(B132,'[1]ACT NUM12'!$H$3:$L$127,3,FALSE),0)</f>
        <v>1</v>
      </c>
      <c r="M132" s="77">
        <f>IFERROR(VLOOKUP(B132,'[1]ACT NUM12'!$H$3:$L$127,4,FALSE),0)</f>
        <v>0</v>
      </c>
      <c r="N132" s="77"/>
      <c r="O132" s="77"/>
      <c r="P132" s="77"/>
      <c r="Q132" s="77"/>
      <c r="R132" s="77"/>
      <c r="S132" s="77"/>
      <c r="T132" s="77"/>
      <c r="U132" s="77"/>
      <c r="V132" s="77"/>
      <c r="W132" s="12">
        <f t="shared" si="75"/>
        <v>2</v>
      </c>
      <c r="X132" s="77">
        <f>IFERROR(VLOOKUP(B132,'[1]ACT NUM12'!$AA$3:$AE$98,2,FALSE),0)</f>
        <v>0</v>
      </c>
      <c r="Y132" s="77">
        <f>IFERROR(VLOOKUP(B132,'[1]ACT NUM12'!$AA$3:$AE$98,3,FALSE),0)</f>
        <v>0</v>
      </c>
      <c r="Z132" s="77">
        <f>IFERROR(VLOOKUP(B132,'[1]ACT NUM12'!$AA$3:$AE$98,4,FALSE),0)</f>
        <v>0</v>
      </c>
      <c r="AA132" s="77"/>
      <c r="AB132" s="77"/>
      <c r="AC132" s="77"/>
      <c r="AD132" s="77"/>
      <c r="AE132" s="77"/>
      <c r="AF132" s="77"/>
      <c r="AG132" s="77"/>
      <c r="AH132" s="77"/>
      <c r="AI132" s="77"/>
      <c r="AJ132" s="12">
        <f t="shared" si="68"/>
        <v>0</v>
      </c>
    </row>
    <row r="133" spans="1:37" ht="15" thickBot="1" x14ac:dyDescent="0.25">
      <c r="A133" s="75" t="s">
        <v>159</v>
      </c>
      <c r="B133" s="112" t="s">
        <v>154</v>
      </c>
      <c r="C133" s="53"/>
      <c r="D133" s="136"/>
      <c r="E133" s="12">
        <f>IFERROR(VLOOKUP(B133,[2]NUM12!$H$3:$K$156,3,FALSE),0)</f>
        <v>23</v>
      </c>
      <c r="F133" s="42">
        <f t="shared" si="117"/>
        <v>23</v>
      </c>
      <c r="G133" s="12"/>
      <c r="H133" s="51">
        <f t="shared" si="118"/>
        <v>0</v>
      </c>
      <c r="I133" s="51">
        <f t="shared" si="119"/>
        <v>0</v>
      </c>
      <c r="J133" s="12"/>
      <c r="K133" s="77">
        <f>IFERROR(VLOOKUP(B133,'[1]ACT NUM12'!$H$3:$L$127,2,FALSE),0)</f>
        <v>2</v>
      </c>
      <c r="L133" s="77">
        <f>IFERROR(VLOOKUP(B133,'[1]ACT NUM12'!$H$3:$L$127,3,FALSE),0)</f>
        <v>0</v>
      </c>
      <c r="M133" s="77">
        <f>IFERROR(VLOOKUP(B133,'[1]ACT NUM12'!$H$3:$L$127,4,FALSE),0)</f>
        <v>1</v>
      </c>
      <c r="N133" s="77"/>
      <c r="O133" s="77"/>
      <c r="P133" s="77"/>
      <c r="Q133" s="77"/>
      <c r="R133" s="77"/>
      <c r="S133" s="77"/>
      <c r="T133" s="77"/>
      <c r="U133" s="77"/>
      <c r="V133" s="77"/>
      <c r="W133" s="12">
        <f t="shared" si="75"/>
        <v>3</v>
      </c>
      <c r="X133" s="77">
        <f>IFERROR(VLOOKUP(B133,'[1]ACT NUM12'!$AA$3:$AE$98,2,FALSE),0)</f>
        <v>2</v>
      </c>
      <c r="Y133" s="77">
        <f>IFERROR(VLOOKUP(B133,'[1]ACT NUM12'!$AA$3:$AE$98,3,FALSE),0)</f>
        <v>0</v>
      </c>
      <c r="Z133" s="77">
        <f>IFERROR(VLOOKUP(B133,'[1]ACT NUM12'!$AA$3:$AE$98,4,FALSE),0)</f>
        <v>1</v>
      </c>
      <c r="AA133" s="77"/>
      <c r="AB133" s="77"/>
      <c r="AC133" s="77"/>
      <c r="AD133" s="77"/>
      <c r="AE133" s="77"/>
      <c r="AF133" s="77"/>
      <c r="AG133" s="77"/>
      <c r="AH133" s="77"/>
      <c r="AI133" s="77"/>
      <c r="AJ133" s="12">
        <f t="shared" si="68"/>
        <v>3</v>
      </c>
    </row>
    <row r="134" spans="1:37" ht="15" thickBot="1" x14ac:dyDescent="0.25">
      <c r="A134" s="75" t="s">
        <v>159</v>
      </c>
      <c r="B134" s="112" t="s">
        <v>155</v>
      </c>
      <c r="C134" s="53"/>
      <c r="D134" s="136"/>
      <c r="E134" s="12">
        <f>IFERROR(VLOOKUP(B134,[2]NUM12!$H$3:$K$156,3,FALSE),0)</f>
        <v>46</v>
      </c>
      <c r="F134" s="42">
        <f t="shared" si="117"/>
        <v>45</v>
      </c>
      <c r="G134" s="12"/>
      <c r="H134" s="51">
        <f t="shared" si="118"/>
        <v>0</v>
      </c>
      <c r="I134" s="51">
        <f t="shared" si="119"/>
        <v>0</v>
      </c>
      <c r="J134" s="12"/>
      <c r="K134" s="77">
        <f>IFERROR(VLOOKUP(B134,'[1]ACT NUM12'!$H$3:$L$127,2,FALSE),0)</f>
        <v>0</v>
      </c>
      <c r="L134" s="77">
        <f>IFERROR(VLOOKUP(B134,'[1]ACT NUM12'!$H$3:$L$127,3,FALSE),0)</f>
        <v>1</v>
      </c>
      <c r="M134" s="77">
        <f>IFERROR(VLOOKUP(B134,'[1]ACT NUM12'!$H$3:$L$127,4,FALSE),0)</f>
        <v>0</v>
      </c>
      <c r="N134" s="77"/>
      <c r="O134" s="77"/>
      <c r="P134" s="77"/>
      <c r="Q134" s="77"/>
      <c r="R134" s="77"/>
      <c r="S134" s="77"/>
      <c r="T134" s="77"/>
      <c r="U134" s="77"/>
      <c r="V134" s="77"/>
      <c r="W134" s="12">
        <f t="shared" si="75"/>
        <v>1</v>
      </c>
      <c r="X134" s="77">
        <f>IFERROR(VLOOKUP(B134,'[1]ACT NUM12'!$AA$3:$AE$98,2,FALSE),0)</f>
        <v>0</v>
      </c>
      <c r="Y134" s="77">
        <f>IFERROR(VLOOKUP(B134,'[1]ACT NUM12'!$AA$3:$AE$98,3,FALSE),0)</f>
        <v>2</v>
      </c>
      <c r="Z134" s="77">
        <f>IFERROR(VLOOKUP(B134,'[1]ACT NUM12'!$AA$3:$AE$98,4,FALSE),0)</f>
        <v>0</v>
      </c>
      <c r="AA134" s="77"/>
      <c r="AB134" s="77"/>
      <c r="AC134" s="77"/>
      <c r="AD134" s="77"/>
      <c r="AE134" s="77"/>
      <c r="AF134" s="77"/>
      <c r="AG134" s="77"/>
      <c r="AH134" s="77"/>
      <c r="AI134" s="77"/>
      <c r="AJ134" s="12">
        <f t="shared" si="68"/>
        <v>2</v>
      </c>
    </row>
    <row r="135" spans="1:37" ht="15" thickBot="1" x14ac:dyDescent="0.25">
      <c r="A135" s="75" t="s">
        <v>159</v>
      </c>
      <c r="B135" s="112" t="s">
        <v>156</v>
      </c>
      <c r="C135" s="53"/>
      <c r="D135" s="136"/>
      <c r="E135" s="12">
        <f>IFERROR(VLOOKUP(B135,[2]NUM12!$H$3:$K$156,3,FALSE),0)</f>
        <v>46</v>
      </c>
      <c r="F135" s="42">
        <f t="shared" si="117"/>
        <v>47</v>
      </c>
      <c r="G135" s="12"/>
      <c r="H135" s="51">
        <f t="shared" si="118"/>
        <v>0</v>
      </c>
      <c r="I135" s="51">
        <f t="shared" si="119"/>
        <v>0</v>
      </c>
      <c r="J135" s="12"/>
      <c r="K135" s="77">
        <f>IFERROR(VLOOKUP(B135,'[1]ACT NUM12'!$H$3:$L$127,2,FALSE),0)</f>
        <v>0</v>
      </c>
      <c r="L135" s="77">
        <f>IFERROR(VLOOKUP(B135,'[1]ACT NUM12'!$H$3:$L$127,3,FALSE),0)</f>
        <v>0</v>
      </c>
      <c r="M135" s="77">
        <f>IFERROR(VLOOKUP(B135,'[1]ACT NUM12'!$H$3:$L$127,4,FALSE),0)</f>
        <v>1</v>
      </c>
      <c r="N135" s="77"/>
      <c r="O135" s="77"/>
      <c r="P135" s="77"/>
      <c r="Q135" s="77"/>
      <c r="R135" s="77"/>
      <c r="S135" s="77"/>
      <c r="T135" s="77"/>
      <c r="U135" s="77"/>
      <c r="V135" s="77"/>
      <c r="W135" s="12">
        <f t="shared" si="75"/>
        <v>1</v>
      </c>
      <c r="X135" s="77">
        <f>IFERROR(VLOOKUP(B135,'[1]ACT NUM12'!$AA$3:$AE$98,2,FALSE),0)</f>
        <v>0</v>
      </c>
      <c r="Y135" s="77">
        <f>IFERROR(VLOOKUP(B135,'[1]ACT NUM12'!$AA$3:$AE$98,3,FALSE),0)</f>
        <v>0</v>
      </c>
      <c r="Z135" s="77">
        <f>IFERROR(VLOOKUP(B135,'[1]ACT NUM12'!$AA$3:$AE$98,4,FALSE),0)</f>
        <v>0</v>
      </c>
      <c r="AA135" s="77"/>
      <c r="AB135" s="77"/>
      <c r="AC135" s="77"/>
      <c r="AD135" s="77"/>
      <c r="AE135" s="77"/>
      <c r="AF135" s="77"/>
      <c r="AG135" s="77"/>
      <c r="AH135" s="77"/>
      <c r="AI135" s="77"/>
      <c r="AJ135" s="12">
        <f>SUM(X135:AI135)</f>
        <v>0</v>
      </c>
    </row>
    <row r="136" spans="1:37" ht="15" thickBot="1" x14ac:dyDescent="0.25">
      <c r="A136" s="75" t="s">
        <v>159</v>
      </c>
      <c r="B136" s="112" t="s">
        <v>157</v>
      </c>
      <c r="C136" s="53"/>
      <c r="D136" s="136"/>
      <c r="E136" s="12">
        <f>IFERROR(VLOOKUP(B136,[2]NUM12!$H$3:$K$156,3,FALSE),0)</f>
        <v>18</v>
      </c>
      <c r="F136" s="42">
        <f t="shared" si="117"/>
        <v>19</v>
      </c>
      <c r="G136" s="12"/>
      <c r="H136" s="51">
        <f t="shared" si="118"/>
        <v>0</v>
      </c>
      <c r="I136" s="51">
        <f t="shared" si="119"/>
        <v>0</v>
      </c>
      <c r="J136" s="12"/>
      <c r="K136" s="77">
        <f>IFERROR(VLOOKUP(B136,'[1]ACT NUM12'!$H$3:$L$127,2,FALSE),0)</f>
        <v>1</v>
      </c>
      <c r="L136" s="77">
        <f>IFERROR(VLOOKUP(B136,'[1]ACT NUM12'!$H$3:$L$127,3,FALSE),0)</f>
        <v>0</v>
      </c>
      <c r="M136" s="77">
        <f>IFERROR(VLOOKUP(B136,'[1]ACT NUM12'!$H$3:$L$127,4,FALSE),0)</f>
        <v>0</v>
      </c>
      <c r="N136" s="77"/>
      <c r="O136" s="77"/>
      <c r="P136" s="77"/>
      <c r="Q136" s="77"/>
      <c r="R136" s="77"/>
      <c r="S136" s="77"/>
      <c r="T136" s="77"/>
      <c r="U136" s="77"/>
      <c r="V136" s="77"/>
      <c r="W136" s="12">
        <f t="shared" si="75"/>
        <v>1</v>
      </c>
      <c r="X136" s="77">
        <f>IFERROR(VLOOKUP(B136,'[1]ACT NUM12'!$AA$3:$AE$98,2,FALSE),0)</f>
        <v>0</v>
      </c>
      <c r="Y136" s="77">
        <f>IFERROR(VLOOKUP(B136,'[1]ACT NUM12'!$AA$3:$AE$98,3,FALSE),0)</f>
        <v>0</v>
      </c>
      <c r="Z136" s="77">
        <f>IFERROR(VLOOKUP(B136,'[1]ACT NUM12'!$AA$3:$AE$98,4,FALSE),0)</f>
        <v>0</v>
      </c>
      <c r="AA136" s="77"/>
      <c r="AB136" s="77"/>
      <c r="AC136" s="77"/>
      <c r="AD136" s="77"/>
      <c r="AE136" s="77"/>
      <c r="AF136" s="77"/>
      <c r="AG136" s="77"/>
      <c r="AH136" s="77"/>
      <c r="AI136" s="77"/>
      <c r="AJ136" s="12">
        <f t="shared" si="68"/>
        <v>0</v>
      </c>
    </row>
    <row r="137" spans="1:37" ht="15" thickBot="1" x14ac:dyDescent="0.25">
      <c r="A137" s="75" t="s">
        <v>159</v>
      </c>
      <c r="B137" s="112" t="s">
        <v>158</v>
      </c>
      <c r="C137" s="53"/>
      <c r="D137" s="136"/>
      <c r="E137" s="12">
        <f>IFERROR(VLOOKUP(B137,[2]NUM12!$H$3:$K$156,3,FALSE),0)</f>
        <v>14</v>
      </c>
      <c r="F137" s="42">
        <f t="shared" si="117"/>
        <v>14</v>
      </c>
      <c r="G137" s="12"/>
      <c r="H137" s="51">
        <f t="shared" si="118"/>
        <v>0</v>
      </c>
      <c r="I137" s="51">
        <f t="shared" si="119"/>
        <v>0</v>
      </c>
      <c r="J137" s="12"/>
      <c r="K137" s="77">
        <f>IFERROR(VLOOKUP(B137,'[1]ACT NUM12'!$H$3:$L$127,2,FALSE),0)</f>
        <v>0</v>
      </c>
      <c r="L137" s="77">
        <f>IFERROR(VLOOKUP(B137,'[1]ACT NUM12'!$H$3:$L$127,3,FALSE),0)</f>
        <v>0</v>
      </c>
      <c r="M137" s="77">
        <f>IFERROR(VLOOKUP(B137,'[1]ACT NUM12'!$H$3:$L$127,4,FALSE),0)</f>
        <v>0</v>
      </c>
      <c r="N137" s="77"/>
      <c r="O137" s="77"/>
      <c r="P137" s="77"/>
      <c r="Q137" s="77"/>
      <c r="R137" s="77"/>
      <c r="S137" s="77"/>
      <c r="T137" s="77"/>
      <c r="U137" s="77"/>
      <c r="V137" s="77"/>
      <c r="W137" s="12">
        <f t="shared" si="75"/>
        <v>0</v>
      </c>
      <c r="X137" s="77">
        <f>IFERROR(VLOOKUP(B137,'[1]ACT NUM12'!$AA$3:$AE$98,2,FALSE),0)</f>
        <v>0</v>
      </c>
      <c r="Y137" s="77">
        <f>IFERROR(VLOOKUP(B137,'[1]ACT NUM12'!$AA$3:$AE$98,3,FALSE),0)</f>
        <v>0</v>
      </c>
      <c r="Z137" s="77">
        <f>IFERROR(VLOOKUP(B137,'[1]ACT NUM12'!$AA$3:$AE$98,4,FALSE),0)</f>
        <v>0</v>
      </c>
      <c r="AA137" s="77"/>
      <c r="AB137" s="77"/>
      <c r="AC137" s="77"/>
      <c r="AD137" s="77"/>
      <c r="AE137" s="77"/>
      <c r="AF137" s="77"/>
      <c r="AG137" s="77"/>
      <c r="AH137" s="77"/>
      <c r="AI137" s="77"/>
      <c r="AJ137" s="12">
        <f t="shared" si="68"/>
        <v>0</v>
      </c>
    </row>
    <row r="138" spans="1:37" ht="15" thickBot="1" x14ac:dyDescent="0.25">
      <c r="A138" s="308" t="s">
        <v>181</v>
      </c>
      <c r="B138" s="309"/>
      <c r="C138" s="181">
        <f>+D138/Metas!R12</f>
        <v>0.98778490514535278</v>
      </c>
      <c r="D138" s="138">
        <f>F138/AK138</f>
        <v>0.16792343387470998</v>
      </c>
      <c r="E138" s="9">
        <f t="shared" ref="E138:K138" si="120">SUM(E125:E137)</f>
        <v>1151</v>
      </c>
      <c r="F138" s="9">
        <f t="shared" si="120"/>
        <v>1158</v>
      </c>
      <c r="G138" s="9">
        <f t="shared" si="120"/>
        <v>0</v>
      </c>
      <c r="H138" s="9">
        <f t="shared" si="120"/>
        <v>0</v>
      </c>
      <c r="I138" s="9">
        <f>SUM(I125:I137)</f>
        <v>0</v>
      </c>
      <c r="J138" s="9">
        <f t="shared" ref="J138" si="121">SUM(J125:J137)</f>
        <v>0</v>
      </c>
      <c r="K138" s="9">
        <f t="shared" si="120"/>
        <v>28</v>
      </c>
      <c r="L138" s="9">
        <f t="shared" ref="L138:Q138" si="122">SUM(L125:L137)</f>
        <v>15</v>
      </c>
      <c r="M138" s="9">
        <f t="shared" si="122"/>
        <v>25</v>
      </c>
      <c r="N138" s="9">
        <f t="shared" si="122"/>
        <v>0</v>
      </c>
      <c r="O138" s="9">
        <f t="shared" ref="O138" si="123">SUM(O125:O137)</f>
        <v>0</v>
      </c>
      <c r="P138" s="9">
        <f t="shared" si="122"/>
        <v>0</v>
      </c>
      <c r="Q138" s="9">
        <f t="shared" si="122"/>
        <v>0</v>
      </c>
      <c r="R138" s="9">
        <f t="shared" ref="R138:S138" si="124">SUM(R125:R137)</f>
        <v>0</v>
      </c>
      <c r="S138" s="9">
        <f t="shared" si="124"/>
        <v>0</v>
      </c>
      <c r="T138" s="9">
        <f t="shared" ref="T138:V138" si="125">SUM(T125:T137)</f>
        <v>0</v>
      </c>
      <c r="U138" s="9">
        <f t="shared" si="125"/>
        <v>0</v>
      </c>
      <c r="V138" s="9">
        <f t="shared" si="125"/>
        <v>0</v>
      </c>
      <c r="W138" s="9">
        <f t="shared" si="75"/>
        <v>68</v>
      </c>
      <c r="X138" s="9">
        <f t="shared" ref="X138:AD138" si="126">SUM(X125:X137)</f>
        <v>39</v>
      </c>
      <c r="Y138" s="9">
        <f t="shared" si="126"/>
        <v>19</v>
      </c>
      <c r="Z138" s="9">
        <f t="shared" si="126"/>
        <v>3</v>
      </c>
      <c r="AA138" s="9">
        <f t="shared" si="126"/>
        <v>0</v>
      </c>
      <c r="AB138" s="9">
        <f t="shared" ref="AB138" si="127">SUM(AB125:AB137)</f>
        <v>0</v>
      </c>
      <c r="AC138" s="9">
        <f t="shared" si="126"/>
        <v>0</v>
      </c>
      <c r="AD138" s="9">
        <f t="shared" si="126"/>
        <v>0</v>
      </c>
      <c r="AE138" s="9">
        <f t="shared" ref="AE138:AF138" si="128">SUM(AE125:AE137)</f>
        <v>0</v>
      </c>
      <c r="AF138" s="9">
        <f t="shared" si="128"/>
        <v>0</v>
      </c>
      <c r="AG138" s="9">
        <f t="shared" ref="AG138:AI138" si="129">SUM(AG125:AG137)</f>
        <v>0</v>
      </c>
      <c r="AH138" s="9">
        <f t="shared" si="129"/>
        <v>0</v>
      </c>
      <c r="AI138" s="9">
        <f t="shared" si="129"/>
        <v>0</v>
      </c>
      <c r="AJ138" s="9">
        <f t="shared" si="68"/>
        <v>61</v>
      </c>
      <c r="AK138" s="9">
        <v>6896</v>
      </c>
    </row>
    <row r="139" spans="1:37" ht="15" thickBot="1" x14ac:dyDescent="0.25">
      <c r="A139" s="75" t="s">
        <v>164</v>
      </c>
      <c r="B139" s="112" t="s">
        <v>160</v>
      </c>
      <c r="C139" s="53"/>
      <c r="D139" s="136"/>
      <c r="E139" s="12">
        <f>IFERROR(VLOOKUP(B139,[2]NUM12!$H$3:$K$156,3,FALSE),0)</f>
        <v>419</v>
      </c>
      <c r="F139" s="42">
        <f t="shared" ref="F139:F142" si="130">+E139+(K139+L139+M139+N139)-(X139+Y139+Z139+AA139)</f>
        <v>451</v>
      </c>
      <c r="G139" s="12"/>
      <c r="H139" s="51">
        <f t="shared" ref="H139:H142" si="131">+G139+(Q139)-(AD139)</f>
        <v>0</v>
      </c>
      <c r="I139" s="51">
        <f t="shared" ref="I139:I142" si="132">+G139+(Q139+R139+S139+T139)-(AD139+AE139+AF139+AG139)</f>
        <v>0</v>
      </c>
      <c r="J139" s="12"/>
      <c r="K139" s="77">
        <f>IFERROR(VLOOKUP(B139,'[1]ACT NUM12'!$H$3:$L$127,2,FALSE),0)</f>
        <v>9</v>
      </c>
      <c r="L139" s="77">
        <f>IFERROR(VLOOKUP(B139,'[1]ACT NUM12'!$H$3:$L$127,3,FALSE),0)</f>
        <v>12</v>
      </c>
      <c r="M139" s="77">
        <f>IFERROR(VLOOKUP(B139,'[1]ACT NUM12'!$H$3:$L$127,4,FALSE),0)</f>
        <v>13</v>
      </c>
      <c r="N139" s="77"/>
      <c r="O139" s="77"/>
      <c r="P139" s="77"/>
      <c r="Q139" s="77"/>
      <c r="R139" s="77"/>
      <c r="S139" s="77"/>
      <c r="T139" s="77"/>
      <c r="U139" s="77"/>
      <c r="V139" s="77"/>
      <c r="W139" s="12">
        <f t="shared" si="75"/>
        <v>34</v>
      </c>
      <c r="X139" s="77">
        <f>IFERROR(VLOOKUP(B139,'[1]ACT NUM12'!$AA$3:$AE$98,2,FALSE),0)</f>
        <v>1</v>
      </c>
      <c r="Y139" s="77">
        <f>IFERROR(VLOOKUP(B139,'[1]ACT NUM12'!$AA$3:$AE$98,3,FALSE),0)</f>
        <v>0</v>
      </c>
      <c r="Z139" s="77">
        <f>IFERROR(VLOOKUP(B139,'[1]ACT NUM12'!$AA$3:$AE$98,4,FALSE),0)</f>
        <v>1</v>
      </c>
      <c r="AA139" s="77"/>
      <c r="AB139" s="77"/>
      <c r="AC139" s="77"/>
      <c r="AD139" s="77"/>
      <c r="AE139" s="77"/>
      <c r="AF139" s="77"/>
      <c r="AG139" s="77"/>
      <c r="AH139" s="77"/>
      <c r="AI139" s="77"/>
      <c r="AJ139" s="12">
        <f t="shared" si="68"/>
        <v>2</v>
      </c>
    </row>
    <row r="140" spans="1:37" ht="15" thickBot="1" x14ac:dyDescent="0.25">
      <c r="A140" s="75" t="s">
        <v>164</v>
      </c>
      <c r="B140" s="112" t="s">
        <v>161</v>
      </c>
      <c r="C140" s="53"/>
      <c r="D140" s="136"/>
      <c r="E140" s="12">
        <f>IFERROR(VLOOKUP(B140,[2]NUM12!$H$3:$K$156,3,FALSE),0)</f>
        <v>0</v>
      </c>
      <c r="F140" s="42">
        <f t="shared" si="130"/>
        <v>0</v>
      </c>
      <c r="G140" s="12"/>
      <c r="H140" s="51">
        <f t="shared" si="131"/>
        <v>0</v>
      </c>
      <c r="I140" s="51">
        <f t="shared" si="132"/>
        <v>0</v>
      </c>
      <c r="J140" s="12"/>
      <c r="K140" s="77">
        <f>IFERROR(VLOOKUP(B140,'[1]ACT NUM12'!$H$3:$L$127,2,FALSE),0)</f>
        <v>0</v>
      </c>
      <c r="L140" s="77">
        <f>IFERROR(VLOOKUP(B140,'[1]ACT NUM12'!$H$3:$L$127,3,FALSE),0)</f>
        <v>0</v>
      </c>
      <c r="M140" s="77">
        <f>IFERROR(VLOOKUP(B140,'[1]ACT NUM12'!$H$3:$L$127,4,FALSE),0)</f>
        <v>0</v>
      </c>
      <c r="N140" s="77"/>
      <c r="O140" s="77"/>
      <c r="P140" s="77"/>
      <c r="Q140" s="77"/>
      <c r="R140" s="77"/>
      <c r="S140" s="77"/>
      <c r="T140" s="77"/>
      <c r="U140" s="77"/>
      <c r="V140" s="77"/>
      <c r="W140" s="12">
        <f t="shared" si="75"/>
        <v>0</v>
      </c>
      <c r="X140" s="77">
        <f>IFERROR(VLOOKUP(B140,'[1]ACT NUM12'!$AA$3:$AE$98,2,FALSE),0)</f>
        <v>0</v>
      </c>
      <c r="Y140" s="77">
        <f>IFERROR(VLOOKUP(B140,'[1]ACT NUM12'!$AA$3:$AE$98,3,FALSE),0)</f>
        <v>0</v>
      </c>
      <c r="Z140" s="77">
        <f>IFERROR(VLOOKUP(B140,'[1]ACT NUM12'!$AA$3:$AE$98,4,FALSE),0)</f>
        <v>0</v>
      </c>
      <c r="AA140" s="77"/>
      <c r="AB140" s="77"/>
      <c r="AC140" s="77"/>
      <c r="AD140" s="77"/>
      <c r="AE140" s="77"/>
      <c r="AF140" s="77"/>
      <c r="AG140" s="77"/>
      <c r="AH140" s="77"/>
      <c r="AI140" s="77"/>
      <c r="AJ140" s="12">
        <f t="shared" si="68"/>
        <v>0</v>
      </c>
    </row>
    <row r="141" spans="1:37" ht="15" thickBot="1" x14ac:dyDescent="0.25">
      <c r="A141" s="75" t="s">
        <v>164</v>
      </c>
      <c r="B141" s="112" t="s">
        <v>162</v>
      </c>
      <c r="C141" s="53"/>
      <c r="D141" s="136"/>
      <c r="E141" s="12">
        <f>IFERROR(VLOOKUP(B141,[2]NUM12!$H$3:$K$156,3,FALSE),0)</f>
        <v>0</v>
      </c>
      <c r="F141" s="42">
        <f t="shared" si="130"/>
        <v>0</v>
      </c>
      <c r="G141" s="12"/>
      <c r="H141" s="51">
        <f t="shared" si="131"/>
        <v>0</v>
      </c>
      <c r="I141" s="51">
        <f t="shared" si="132"/>
        <v>0</v>
      </c>
      <c r="J141" s="12"/>
      <c r="K141" s="77">
        <f>IFERROR(VLOOKUP(B141,'[1]ACT NUM12'!$H$3:$L$127,2,FALSE),0)</f>
        <v>0</v>
      </c>
      <c r="L141" s="77">
        <f>IFERROR(VLOOKUP(B141,'[1]ACT NUM12'!$H$3:$L$127,3,FALSE),0)</f>
        <v>0</v>
      </c>
      <c r="M141" s="77">
        <f>IFERROR(VLOOKUP(B141,'[1]ACT NUM12'!$H$3:$L$127,4,FALSE),0)</f>
        <v>0</v>
      </c>
      <c r="N141" s="77"/>
      <c r="O141" s="77"/>
      <c r="P141" s="77"/>
      <c r="Q141" s="77"/>
      <c r="R141" s="77"/>
      <c r="S141" s="77"/>
      <c r="T141" s="77"/>
      <c r="U141" s="77"/>
      <c r="V141" s="77"/>
      <c r="W141" s="12">
        <f t="shared" si="75"/>
        <v>0</v>
      </c>
      <c r="X141" s="77">
        <f>IFERROR(VLOOKUP(B141,'[1]ACT NUM12'!$AA$3:$AE$98,2,FALSE),0)</f>
        <v>0</v>
      </c>
      <c r="Y141" s="77">
        <f>IFERROR(VLOOKUP(B141,'[1]ACT NUM12'!$AA$3:$AE$98,3,FALSE),0)</f>
        <v>0</v>
      </c>
      <c r="Z141" s="77">
        <f>IFERROR(VLOOKUP(B141,'[1]ACT NUM12'!$AA$3:$AE$98,4,FALSE),0)</f>
        <v>0</v>
      </c>
      <c r="AA141" s="77"/>
      <c r="AB141" s="77"/>
      <c r="AC141" s="77"/>
      <c r="AD141" s="77"/>
      <c r="AE141" s="77"/>
      <c r="AF141" s="77"/>
      <c r="AG141" s="77"/>
      <c r="AH141" s="77"/>
      <c r="AI141" s="77"/>
      <c r="AJ141" s="12">
        <f t="shared" si="68"/>
        <v>0</v>
      </c>
    </row>
    <row r="142" spans="1:37" ht="15" thickBot="1" x14ac:dyDescent="0.25">
      <c r="A142" s="75" t="s">
        <v>164</v>
      </c>
      <c r="B142" s="112" t="s">
        <v>163</v>
      </c>
      <c r="C142" s="53"/>
      <c r="D142" s="136"/>
      <c r="E142" s="12">
        <f>IFERROR(VLOOKUP(B142,[2]NUM12!$H$3:$K$156,3,FALSE),0)</f>
        <v>1</v>
      </c>
      <c r="F142" s="42">
        <f t="shared" si="130"/>
        <v>1</v>
      </c>
      <c r="G142" s="12"/>
      <c r="H142" s="51">
        <f t="shared" si="131"/>
        <v>0</v>
      </c>
      <c r="I142" s="51">
        <f t="shared" si="132"/>
        <v>0</v>
      </c>
      <c r="J142" s="12"/>
      <c r="K142" s="77">
        <f>IFERROR(VLOOKUP(B142,'[1]ACT NUM12'!$H$3:$L$127,2,FALSE),0)</f>
        <v>0</v>
      </c>
      <c r="L142" s="77">
        <f>IFERROR(VLOOKUP(B142,'[1]ACT NUM12'!$H$3:$L$127,3,FALSE),0)</f>
        <v>0</v>
      </c>
      <c r="M142" s="77">
        <f>IFERROR(VLOOKUP(B142,'[1]ACT NUM12'!$H$3:$L$127,4,FALSE),0)</f>
        <v>0</v>
      </c>
      <c r="N142" s="77"/>
      <c r="O142" s="77"/>
      <c r="P142" s="77"/>
      <c r="Q142" s="77"/>
      <c r="R142" s="77"/>
      <c r="S142" s="77"/>
      <c r="T142" s="77"/>
      <c r="U142" s="77"/>
      <c r="V142" s="77"/>
      <c r="W142" s="12">
        <f t="shared" si="75"/>
        <v>0</v>
      </c>
      <c r="X142" s="77">
        <f>IFERROR(VLOOKUP(B142,'[1]ACT NUM12'!$AA$3:$AE$98,2,FALSE),0)</f>
        <v>0</v>
      </c>
      <c r="Y142" s="77">
        <f>IFERROR(VLOOKUP(B142,'[1]ACT NUM12'!$AA$3:$AE$98,3,FALSE),0)</f>
        <v>0</v>
      </c>
      <c r="Z142" s="77">
        <f>IFERROR(VLOOKUP(B142,'[1]ACT NUM12'!$AA$3:$AE$98,4,FALSE),0)</f>
        <v>0</v>
      </c>
      <c r="AA142" s="77"/>
      <c r="AB142" s="77"/>
      <c r="AC142" s="77"/>
      <c r="AD142" s="77"/>
      <c r="AE142" s="77"/>
      <c r="AF142" s="77"/>
      <c r="AG142" s="77"/>
      <c r="AH142" s="77"/>
      <c r="AI142" s="77"/>
      <c r="AJ142" s="12">
        <f t="shared" si="68"/>
        <v>0</v>
      </c>
    </row>
    <row r="143" spans="1:37" ht="15" thickBot="1" x14ac:dyDescent="0.25">
      <c r="A143" s="308" t="s">
        <v>182</v>
      </c>
      <c r="B143" s="309"/>
      <c r="C143" s="181">
        <f>+D143/Metas!R14</f>
        <v>1.0759937230525465</v>
      </c>
      <c r="D143" s="138">
        <f>F143/AK143</f>
        <v>0.18593171534348005</v>
      </c>
      <c r="E143" s="9">
        <f t="shared" ref="E143:K143" si="133">SUM(E139:E142)</f>
        <v>420</v>
      </c>
      <c r="F143" s="9">
        <f t="shared" si="133"/>
        <v>452</v>
      </c>
      <c r="G143" s="9">
        <f t="shared" si="133"/>
        <v>0</v>
      </c>
      <c r="H143" s="9">
        <f t="shared" si="133"/>
        <v>0</v>
      </c>
      <c r="I143" s="9">
        <f>SUM(I139:I142)</f>
        <v>0</v>
      </c>
      <c r="J143" s="9">
        <f t="shared" ref="J143" si="134">SUM(J139:J142)</f>
        <v>0</v>
      </c>
      <c r="K143" s="9">
        <f t="shared" si="133"/>
        <v>9</v>
      </c>
      <c r="L143" s="9">
        <f t="shared" ref="L143:Q143" si="135">SUM(L139:L142)</f>
        <v>12</v>
      </c>
      <c r="M143" s="9">
        <f t="shared" si="135"/>
        <v>13</v>
      </c>
      <c r="N143" s="9">
        <f t="shared" si="135"/>
        <v>0</v>
      </c>
      <c r="O143" s="9">
        <f t="shared" ref="O143" si="136">SUM(O139:O142)</f>
        <v>0</v>
      </c>
      <c r="P143" s="9">
        <f t="shared" si="135"/>
        <v>0</v>
      </c>
      <c r="Q143" s="9">
        <f t="shared" si="135"/>
        <v>0</v>
      </c>
      <c r="R143" s="9">
        <f t="shared" ref="R143:S143" si="137">SUM(R139:R142)</f>
        <v>0</v>
      </c>
      <c r="S143" s="9">
        <f t="shared" si="137"/>
        <v>0</v>
      </c>
      <c r="T143" s="9">
        <f t="shared" ref="T143:V143" si="138">SUM(T139:T142)</f>
        <v>0</v>
      </c>
      <c r="U143" s="9">
        <f t="shared" si="138"/>
        <v>0</v>
      </c>
      <c r="V143" s="9">
        <f t="shared" si="138"/>
        <v>0</v>
      </c>
      <c r="W143" s="9">
        <f t="shared" si="75"/>
        <v>34</v>
      </c>
      <c r="X143" s="9">
        <f t="shared" ref="X143:AD143" si="139">SUM(X139:X142)</f>
        <v>1</v>
      </c>
      <c r="Y143" s="9">
        <f t="shared" si="139"/>
        <v>0</v>
      </c>
      <c r="Z143" s="9">
        <f t="shared" si="139"/>
        <v>1</v>
      </c>
      <c r="AA143" s="9">
        <f t="shared" si="139"/>
        <v>0</v>
      </c>
      <c r="AB143" s="9">
        <f t="shared" ref="AB143" si="140">SUM(AB139:AB142)</f>
        <v>0</v>
      </c>
      <c r="AC143" s="9">
        <f t="shared" si="139"/>
        <v>0</v>
      </c>
      <c r="AD143" s="9">
        <f t="shared" si="139"/>
        <v>0</v>
      </c>
      <c r="AE143" s="9">
        <f t="shared" ref="AE143:AF143" si="141">SUM(AE139:AE142)</f>
        <v>0</v>
      </c>
      <c r="AF143" s="9">
        <f t="shared" si="141"/>
        <v>0</v>
      </c>
      <c r="AG143" s="9">
        <f t="shared" ref="AG143:AI143" si="142">SUM(AG139:AG142)</f>
        <v>0</v>
      </c>
      <c r="AH143" s="9">
        <f t="shared" si="142"/>
        <v>0</v>
      </c>
      <c r="AI143" s="9">
        <f t="shared" si="142"/>
        <v>0</v>
      </c>
      <c r="AJ143" s="9">
        <f t="shared" si="68"/>
        <v>2</v>
      </c>
      <c r="AK143" s="9">
        <v>2431</v>
      </c>
    </row>
    <row r="144" spans="1:37" ht="15" thickBot="1" x14ac:dyDescent="0.25">
      <c r="A144" s="75" t="s">
        <v>172</v>
      </c>
      <c r="B144" s="112" t="s">
        <v>165</v>
      </c>
      <c r="C144" s="53"/>
      <c r="D144" s="136"/>
      <c r="E144" s="12">
        <f>IFERROR(VLOOKUP(B144,[2]NUM12!$H$3:$K$156,3,FALSE),0)</f>
        <v>78</v>
      </c>
      <c r="F144" s="42">
        <f t="shared" ref="F144:F150" si="143">+E144+(K144+L144+M144+N144)-(X144+Y144+Z144+AA144)</f>
        <v>78</v>
      </c>
      <c r="G144" s="12"/>
      <c r="H144" s="51">
        <f t="shared" ref="H144:H150" si="144">+G144+(Q144)-(AD144)</f>
        <v>0</v>
      </c>
      <c r="I144" s="51">
        <f t="shared" ref="I144:I150" si="145">+G144+(Q144+R144+S144+T144)-(AD144+AE144+AF144+AG144)</f>
        <v>0</v>
      </c>
      <c r="J144" s="12"/>
      <c r="K144" s="77">
        <f>IFERROR(VLOOKUP(B144,'[1]ACT NUM12'!$H$3:$L$127,2,FALSE),0)</f>
        <v>1</v>
      </c>
      <c r="L144" s="77">
        <f>IFERROR(VLOOKUP(B144,'[1]ACT NUM12'!$H$3:$L$127,3,FALSE),0)</f>
        <v>0</v>
      </c>
      <c r="M144" s="77">
        <f>IFERROR(VLOOKUP(B144,'[1]ACT NUM12'!$H$3:$L$127,4,FALSE),0)</f>
        <v>0</v>
      </c>
      <c r="N144" s="77"/>
      <c r="O144" s="77"/>
      <c r="P144" s="77"/>
      <c r="Q144" s="77"/>
      <c r="R144" s="77"/>
      <c r="S144" s="77"/>
      <c r="T144" s="77"/>
      <c r="U144" s="77"/>
      <c r="V144" s="77"/>
      <c r="W144" s="12">
        <f t="shared" si="75"/>
        <v>1</v>
      </c>
      <c r="X144" s="77">
        <f>IFERROR(VLOOKUP(B144,'[1]ACT NUM12'!$AA$3:$AE$98,2,FALSE),0)</f>
        <v>0</v>
      </c>
      <c r="Y144" s="77">
        <f>IFERROR(VLOOKUP(B144,'[1]ACT NUM12'!$AA$3:$AE$98,3,FALSE),0)</f>
        <v>0</v>
      </c>
      <c r="Z144" s="77">
        <f>IFERROR(VLOOKUP(B144,'[1]ACT NUM12'!$AA$3:$AE$98,4,FALSE),0)</f>
        <v>1</v>
      </c>
      <c r="AA144" s="77"/>
      <c r="AB144" s="77"/>
      <c r="AC144" s="77"/>
      <c r="AD144" s="77"/>
      <c r="AE144" s="77"/>
      <c r="AF144" s="77"/>
      <c r="AG144" s="77"/>
      <c r="AH144" s="77"/>
      <c r="AI144" s="77"/>
      <c r="AJ144" s="12">
        <f t="shared" si="68"/>
        <v>1</v>
      </c>
    </row>
    <row r="145" spans="1:37" ht="15" thickBot="1" x14ac:dyDescent="0.25">
      <c r="A145" s="75" t="s">
        <v>172</v>
      </c>
      <c r="B145" s="112" t="s">
        <v>166</v>
      </c>
      <c r="C145" s="53"/>
      <c r="D145" s="136"/>
      <c r="E145" s="12">
        <f>IFERROR(VLOOKUP(B145,[2]NUM12!$H$3:$K$156,3,FALSE),0)</f>
        <v>13</v>
      </c>
      <c r="F145" s="42">
        <f t="shared" si="143"/>
        <v>13</v>
      </c>
      <c r="G145" s="12"/>
      <c r="H145" s="51">
        <f t="shared" si="144"/>
        <v>0</v>
      </c>
      <c r="I145" s="51">
        <f t="shared" si="145"/>
        <v>0</v>
      </c>
      <c r="J145" s="12"/>
      <c r="K145" s="77">
        <f>IFERROR(VLOOKUP(B145,'[1]ACT NUM12'!$H$3:$L$127,2,FALSE),0)</f>
        <v>0</v>
      </c>
      <c r="L145" s="77">
        <f>IFERROR(VLOOKUP(B145,'[1]ACT NUM12'!$H$3:$L$127,3,FALSE),0)</f>
        <v>1</v>
      </c>
      <c r="M145" s="77">
        <f>IFERROR(VLOOKUP(B145,'[1]ACT NUM12'!$H$3:$L$127,4,FALSE),0)</f>
        <v>0</v>
      </c>
      <c r="N145" s="77"/>
      <c r="O145" s="77"/>
      <c r="P145" s="77"/>
      <c r="Q145" s="77"/>
      <c r="R145" s="77"/>
      <c r="S145" s="77"/>
      <c r="T145" s="77"/>
      <c r="U145" s="77"/>
      <c r="V145" s="77"/>
      <c r="W145" s="12">
        <f t="shared" si="75"/>
        <v>1</v>
      </c>
      <c r="X145" s="77">
        <f>IFERROR(VLOOKUP(B145,'[1]ACT NUM12'!$AA$3:$AE$98,2,FALSE),0)</f>
        <v>0</v>
      </c>
      <c r="Y145" s="77">
        <f>IFERROR(VLOOKUP(B145,'[1]ACT NUM12'!$AA$3:$AE$98,3,FALSE),0)</f>
        <v>1</v>
      </c>
      <c r="Z145" s="77">
        <f>IFERROR(VLOOKUP(B145,'[1]ACT NUM12'!$AA$3:$AE$98,4,FALSE),0)</f>
        <v>0</v>
      </c>
      <c r="AA145" s="77"/>
      <c r="AB145" s="77"/>
      <c r="AC145" s="77"/>
      <c r="AD145" s="77"/>
      <c r="AE145" s="77"/>
      <c r="AF145" s="77"/>
      <c r="AG145" s="77"/>
      <c r="AH145" s="77"/>
      <c r="AI145" s="77"/>
      <c r="AJ145" s="12">
        <f t="shared" ref="AJ145:AJ151" si="146">SUM(X145:AI145)</f>
        <v>1</v>
      </c>
    </row>
    <row r="146" spans="1:37" ht="15" thickBot="1" x14ac:dyDescent="0.25">
      <c r="A146" s="75" t="s">
        <v>172</v>
      </c>
      <c r="B146" s="112" t="s">
        <v>167</v>
      </c>
      <c r="C146" s="53"/>
      <c r="D146" s="136"/>
      <c r="E146" s="12">
        <f>IFERROR(VLOOKUP(B146,[2]NUM12!$H$3:$K$156,3,FALSE),0)</f>
        <v>18</v>
      </c>
      <c r="F146" s="42">
        <f t="shared" si="143"/>
        <v>18</v>
      </c>
      <c r="G146" s="12"/>
      <c r="H146" s="51">
        <f t="shared" si="144"/>
        <v>0</v>
      </c>
      <c r="I146" s="51">
        <f t="shared" si="145"/>
        <v>0</v>
      </c>
      <c r="J146" s="12"/>
      <c r="K146" s="77">
        <f>IFERROR(VLOOKUP(B146,'[1]ACT NUM12'!$H$3:$L$127,2,FALSE),0)</f>
        <v>0</v>
      </c>
      <c r="L146" s="77">
        <f>IFERROR(VLOOKUP(B146,'[1]ACT NUM12'!$H$3:$L$127,3,FALSE),0)</f>
        <v>0</v>
      </c>
      <c r="M146" s="77">
        <f>IFERROR(VLOOKUP(B146,'[1]ACT NUM12'!$H$3:$L$127,4,FALSE),0)</f>
        <v>0</v>
      </c>
      <c r="N146" s="77"/>
      <c r="O146" s="77"/>
      <c r="P146" s="77"/>
      <c r="Q146" s="77"/>
      <c r="R146" s="77"/>
      <c r="S146" s="77"/>
      <c r="T146" s="77"/>
      <c r="U146" s="77"/>
      <c r="V146" s="77"/>
      <c r="W146" s="12">
        <f t="shared" si="75"/>
        <v>0</v>
      </c>
      <c r="X146" s="77">
        <f>IFERROR(VLOOKUP(B146,'[1]ACT NUM12'!$AA$3:$AE$98,2,FALSE),0)</f>
        <v>0</v>
      </c>
      <c r="Y146" s="77">
        <f>IFERROR(VLOOKUP(B146,'[1]ACT NUM12'!$AA$3:$AE$98,3,FALSE),0)</f>
        <v>0</v>
      </c>
      <c r="Z146" s="77">
        <f>IFERROR(VLOOKUP(B146,'[1]ACT NUM12'!$AA$3:$AE$98,4,FALSE),0)</f>
        <v>0</v>
      </c>
      <c r="AA146" s="77"/>
      <c r="AB146" s="77"/>
      <c r="AC146" s="77"/>
      <c r="AD146" s="77"/>
      <c r="AE146" s="77"/>
      <c r="AF146" s="77"/>
      <c r="AG146" s="77"/>
      <c r="AH146" s="77"/>
      <c r="AI146" s="77"/>
      <c r="AJ146" s="12">
        <f t="shared" si="146"/>
        <v>0</v>
      </c>
    </row>
    <row r="147" spans="1:37" ht="15" thickBot="1" x14ac:dyDescent="0.25">
      <c r="A147" s="75" t="s">
        <v>172</v>
      </c>
      <c r="B147" s="112" t="s">
        <v>168</v>
      </c>
      <c r="C147" s="53"/>
      <c r="D147" s="136"/>
      <c r="E147" s="12">
        <f>IFERROR(VLOOKUP(B147,[2]NUM12!$H$3:$K$156,3,FALSE),0)</f>
        <v>24</v>
      </c>
      <c r="F147" s="42">
        <f t="shared" si="143"/>
        <v>24</v>
      </c>
      <c r="G147" s="12"/>
      <c r="H147" s="51">
        <f t="shared" si="144"/>
        <v>0</v>
      </c>
      <c r="I147" s="51">
        <f t="shared" si="145"/>
        <v>0</v>
      </c>
      <c r="J147" s="12"/>
      <c r="K147" s="77">
        <f>IFERROR(VLOOKUP(B147,'[1]ACT NUM12'!$H$3:$L$127,2,FALSE),0)</f>
        <v>0</v>
      </c>
      <c r="L147" s="77">
        <f>IFERROR(VLOOKUP(B147,'[1]ACT NUM12'!$H$3:$L$127,3,FALSE),0)</f>
        <v>0</v>
      </c>
      <c r="M147" s="77">
        <f>IFERROR(VLOOKUP(B147,'[1]ACT NUM12'!$H$3:$L$127,4,FALSE),0)</f>
        <v>0</v>
      </c>
      <c r="N147" s="77"/>
      <c r="O147" s="77"/>
      <c r="P147" s="77"/>
      <c r="Q147" s="77"/>
      <c r="R147" s="77"/>
      <c r="S147" s="77"/>
      <c r="T147" s="77"/>
      <c r="U147" s="77"/>
      <c r="V147" s="77"/>
      <c r="W147" s="12">
        <f>SUM(K147:V147)</f>
        <v>0</v>
      </c>
      <c r="X147" s="77">
        <f>IFERROR(VLOOKUP(B147,'[1]ACT NUM12'!$AA$3:$AE$98,2,FALSE),0)</f>
        <v>0</v>
      </c>
      <c r="Y147" s="77">
        <f>IFERROR(VLOOKUP(B147,'[1]ACT NUM12'!$AA$3:$AE$98,3,FALSE),0)</f>
        <v>0</v>
      </c>
      <c r="Z147" s="77">
        <f>IFERROR(VLOOKUP(B147,'[1]ACT NUM12'!$AA$3:$AE$98,4,FALSE),0)</f>
        <v>0</v>
      </c>
      <c r="AA147" s="77"/>
      <c r="AB147" s="77"/>
      <c r="AC147" s="77"/>
      <c r="AD147" s="77"/>
      <c r="AE147" s="77"/>
      <c r="AF147" s="77"/>
      <c r="AG147" s="77"/>
      <c r="AH147" s="77"/>
      <c r="AI147" s="77"/>
      <c r="AJ147" s="12">
        <f t="shared" si="146"/>
        <v>0</v>
      </c>
    </row>
    <row r="148" spans="1:37" ht="15" thickBot="1" x14ac:dyDescent="0.25">
      <c r="A148" s="75" t="s">
        <v>172</v>
      </c>
      <c r="B148" s="112" t="s">
        <v>169</v>
      </c>
      <c r="C148" s="53"/>
      <c r="D148" s="136"/>
      <c r="E148" s="12">
        <f>IFERROR(VLOOKUP(B148,[2]NUM12!$H$3:$K$156,3,FALSE),0)</f>
        <v>36</v>
      </c>
      <c r="F148" s="42">
        <f t="shared" si="143"/>
        <v>36</v>
      </c>
      <c r="G148" s="12"/>
      <c r="H148" s="51">
        <f t="shared" si="144"/>
        <v>0</v>
      </c>
      <c r="I148" s="51">
        <f t="shared" si="145"/>
        <v>0</v>
      </c>
      <c r="J148" s="12"/>
      <c r="K148" s="77">
        <f>IFERROR(VLOOKUP(B148,'[1]ACT NUM12'!$H$3:$L$127,2,FALSE),0)</f>
        <v>0</v>
      </c>
      <c r="L148" s="77">
        <f>IFERROR(VLOOKUP(B148,'[1]ACT NUM12'!$H$3:$L$127,3,FALSE),0)</f>
        <v>0</v>
      </c>
      <c r="M148" s="77">
        <f>IFERROR(VLOOKUP(B148,'[1]ACT NUM12'!$H$3:$L$127,4,FALSE),0)</f>
        <v>0</v>
      </c>
      <c r="N148" s="77"/>
      <c r="O148" s="77"/>
      <c r="P148" s="77"/>
      <c r="Q148" s="77"/>
      <c r="R148" s="77"/>
      <c r="S148" s="77"/>
      <c r="T148" s="77"/>
      <c r="U148" s="77"/>
      <c r="V148" s="77"/>
      <c r="W148" s="12">
        <f>SUM(K148:V148)</f>
        <v>0</v>
      </c>
      <c r="X148" s="77">
        <f>IFERROR(VLOOKUP(B148,'[1]ACT NUM12'!$AA$3:$AE$98,2,FALSE),0)</f>
        <v>0</v>
      </c>
      <c r="Y148" s="77">
        <f>IFERROR(VLOOKUP(B148,'[1]ACT NUM12'!$AA$3:$AE$98,3,FALSE),0)</f>
        <v>0</v>
      </c>
      <c r="Z148" s="77">
        <f>IFERROR(VLOOKUP(B148,'[1]ACT NUM12'!$AA$3:$AE$98,4,FALSE),0)</f>
        <v>0</v>
      </c>
      <c r="AA148" s="77"/>
      <c r="AB148" s="77"/>
      <c r="AC148" s="77"/>
      <c r="AD148" s="77"/>
      <c r="AE148" s="77"/>
      <c r="AF148" s="77"/>
      <c r="AG148" s="77"/>
      <c r="AH148" s="77"/>
      <c r="AI148" s="77"/>
      <c r="AJ148" s="12">
        <f t="shared" si="146"/>
        <v>0</v>
      </c>
    </row>
    <row r="149" spans="1:37" ht="15" thickBot="1" x14ac:dyDescent="0.25">
      <c r="A149" s="75" t="s">
        <v>172</v>
      </c>
      <c r="B149" s="112" t="s">
        <v>170</v>
      </c>
      <c r="C149" s="53"/>
      <c r="D149" s="136"/>
      <c r="E149" s="12">
        <f>IFERROR(VLOOKUP(B149,[2]NUM12!$H$3:$K$156,3,FALSE),0)</f>
        <v>30</v>
      </c>
      <c r="F149" s="42">
        <f t="shared" si="143"/>
        <v>29</v>
      </c>
      <c r="G149" s="12"/>
      <c r="H149" s="51">
        <f t="shared" si="144"/>
        <v>0</v>
      </c>
      <c r="I149" s="51">
        <f t="shared" si="145"/>
        <v>0</v>
      </c>
      <c r="J149" s="12"/>
      <c r="K149" s="77">
        <f>IFERROR(VLOOKUP(B149,'[1]ACT NUM12'!$H$3:$L$127,2,FALSE),0)</f>
        <v>0</v>
      </c>
      <c r="L149" s="77">
        <f>IFERROR(VLOOKUP(B149,'[1]ACT NUM12'!$H$3:$L$127,3,FALSE),0)</f>
        <v>0</v>
      </c>
      <c r="M149" s="77">
        <f>IFERROR(VLOOKUP(B149,'[1]ACT NUM12'!$H$3:$L$127,4,FALSE),0)</f>
        <v>0</v>
      </c>
      <c r="N149" s="77"/>
      <c r="O149" s="77"/>
      <c r="P149" s="77"/>
      <c r="Q149" s="77"/>
      <c r="R149" s="77"/>
      <c r="S149" s="77"/>
      <c r="T149" s="77"/>
      <c r="U149" s="77"/>
      <c r="V149" s="77"/>
      <c r="W149" s="12">
        <f>SUM(K149:V149)</f>
        <v>0</v>
      </c>
      <c r="X149" s="77">
        <f>IFERROR(VLOOKUP(B149,'[1]ACT NUM12'!$AA$3:$AE$98,2,FALSE),0)</f>
        <v>0</v>
      </c>
      <c r="Y149" s="77">
        <f>IFERROR(VLOOKUP(B149,'[1]ACT NUM12'!$AA$3:$AE$98,3,FALSE),0)</f>
        <v>1</v>
      </c>
      <c r="Z149" s="77">
        <f>IFERROR(VLOOKUP(B149,'[1]ACT NUM12'!$AA$3:$AE$98,4,FALSE),0)</f>
        <v>0</v>
      </c>
      <c r="AA149" s="77"/>
      <c r="AB149" s="77"/>
      <c r="AC149" s="77"/>
      <c r="AD149" s="77"/>
      <c r="AE149" s="77"/>
      <c r="AF149" s="77"/>
      <c r="AG149" s="77"/>
      <c r="AH149" s="77"/>
      <c r="AI149" s="77"/>
      <c r="AJ149" s="12">
        <f>SUM(X149:AI149)</f>
        <v>1</v>
      </c>
    </row>
    <row r="150" spans="1:37" ht="15" thickBot="1" x14ac:dyDescent="0.25">
      <c r="A150" s="75" t="s">
        <v>172</v>
      </c>
      <c r="B150" s="112" t="s">
        <v>171</v>
      </c>
      <c r="C150" s="53"/>
      <c r="D150" s="136"/>
      <c r="E150" s="12">
        <f>IFERROR(VLOOKUP(B150,[2]NUM12!$H$3:$K$156,3,FALSE),0)</f>
        <v>18</v>
      </c>
      <c r="F150" s="42">
        <f t="shared" si="143"/>
        <v>18</v>
      </c>
      <c r="G150" s="12"/>
      <c r="H150" s="51">
        <f t="shared" si="144"/>
        <v>0</v>
      </c>
      <c r="I150" s="51">
        <f t="shared" si="145"/>
        <v>0</v>
      </c>
      <c r="J150" s="12"/>
      <c r="K150" s="77">
        <f>IFERROR(VLOOKUP(B150,'[1]ACT NUM12'!$H$3:$L$127,2,FALSE),0)</f>
        <v>0</v>
      </c>
      <c r="L150" s="77">
        <f>IFERROR(VLOOKUP(B150,'[1]ACT NUM12'!$H$3:$L$127,3,FALSE),0)</f>
        <v>0</v>
      </c>
      <c r="M150" s="77">
        <f>IFERROR(VLOOKUP(B150,'[1]ACT NUM12'!$H$3:$L$127,4,FALSE),0)</f>
        <v>0</v>
      </c>
      <c r="N150" s="77"/>
      <c r="O150" s="77"/>
      <c r="P150" s="77"/>
      <c r="Q150" s="77"/>
      <c r="R150" s="77"/>
      <c r="S150" s="77"/>
      <c r="T150" s="77"/>
      <c r="U150" s="77"/>
      <c r="V150" s="77"/>
      <c r="W150" s="12">
        <f>SUM(K150:V150)</f>
        <v>0</v>
      </c>
      <c r="X150" s="77">
        <f>IFERROR(VLOOKUP(B150,'[1]ACT NUM12'!$AA$3:$AE$98,2,FALSE),0)</f>
        <v>0</v>
      </c>
      <c r="Y150" s="77">
        <f>IFERROR(VLOOKUP(B150,'[1]ACT NUM12'!$AA$3:$AE$98,3,FALSE),0)</f>
        <v>0</v>
      </c>
      <c r="Z150" s="77">
        <f>IFERROR(VLOOKUP(B150,'[1]ACT NUM12'!$AA$3:$AE$98,4,FALSE),0)</f>
        <v>0</v>
      </c>
      <c r="AA150" s="77"/>
      <c r="AB150" s="77"/>
      <c r="AC150" s="77"/>
      <c r="AD150" s="77"/>
      <c r="AE150" s="77"/>
      <c r="AF150" s="77"/>
      <c r="AG150" s="77"/>
      <c r="AH150" s="77"/>
      <c r="AI150" s="77"/>
      <c r="AJ150" s="12">
        <f>SUM(X150:AI150)</f>
        <v>0</v>
      </c>
    </row>
    <row r="151" spans="1:37" ht="15" thickBot="1" x14ac:dyDescent="0.25">
      <c r="A151" s="308" t="s">
        <v>183</v>
      </c>
      <c r="B151" s="309"/>
      <c r="C151" s="181">
        <f>+D151/Metas!R15</f>
        <v>0.99584832676734258</v>
      </c>
      <c r="D151" s="138">
        <f>F151/AK151</f>
        <v>0.22954303931987247</v>
      </c>
      <c r="E151" s="9">
        <f t="shared" ref="E151:H151" si="147">SUM(E144:E150)</f>
        <v>217</v>
      </c>
      <c r="F151" s="9">
        <f t="shared" si="147"/>
        <v>216</v>
      </c>
      <c r="G151" s="9">
        <f t="shared" si="147"/>
        <v>0</v>
      </c>
      <c r="H151" s="9">
        <f t="shared" si="147"/>
        <v>0</v>
      </c>
      <c r="I151" s="9">
        <f>SUM(I144:I150)</f>
        <v>0</v>
      </c>
      <c r="J151" s="9">
        <f t="shared" ref="J151" si="148">SUM(J144:J150)</f>
        <v>0</v>
      </c>
      <c r="K151" s="9">
        <f>SUM(K144:K150)</f>
        <v>1</v>
      </c>
      <c r="L151" s="9">
        <f t="shared" ref="L151:Q151" si="149">SUM(L144:L150)</f>
        <v>1</v>
      </c>
      <c r="M151" s="9">
        <f t="shared" si="149"/>
        <v>0</v>
      </c>
      <c r="N151" s="9">
        <f t="shared" si="149"/>
        <v>0</v>
      </c>
      <c r="O151" s="9">
        <f t="shared" ref="O151" si="150">SUM(O144:O150)</f>
        <v>0</v>
      </c>
      <c r="P151" s="9">
        <f t="shared" si="149"/>
        <v>0</v>
      </c>
      <c r="Q151" s="9">
        <f t="shared" si="149"/>
        <v>0</v>
      </c>
      <c r="R151" s="9">
        <f t="shared" ref="R151:S151" si="151">SUM(R144:R150)</f>
        <v>0</v>
      </c>
      <c r="S151" s="9">
        <f t="shared" si="151"/>
        <v>0</v>
      </c>
      <c r="T151" s="9">
        <f t="shared" ref="T151:V151" si="152">SUM(T144:T150)</f>
        <v>0</v>
      </c>
      <c r="U151" s="9">
        <f t="shared" si="152"/>
        <v>0</v>
      </c>
      <c r="V151" s="9">
        <f t="shared" si="152"/>
        <v>0</v>
      </c>
      <c r="W151" s="9">
        <f>SUM(K151:V151)</f>
        <v>2</v>
      </c>
      <c r="X151" s="9">
        <f t="shared" ref="X151:AD151" si="153">SUM(X144:X150)</f>
        <v>0</v>
      </c>
      <c r="Y151" s="9">
        <f t="shared" si="153"/>
        <v>2</v>
      </c>
      <c r="Z151" s="9">
        <f t="shared" si="153"/>
        <v>1</v>
      </c>
      <c r="AA151" s="9">
        <f t="shared" si="153"/>
        <v>0</v>
      </c>
      <c r="AB151" s="9">
        <f t="shared" ref="AB151" si="154">SUM(AB144:AB150)</f>
        <v>0</v>
      </c>
      <c r="AC151" s="9">
        <f t="shared" si="153"/>
        <v>0</v>
      </c>
      <c r="AD151" s="9">
        <f t="shared" si="153"/>
        <v>0</v>
      </c>
      <c r="AE151" s="9">
        <f t="shared" ref="AE151:AF151" si="155">SUM(AE144:AE150)</f>
        <v>0</v>
      </c>
      <c r="AF151" s="9">
        <f t="shared" si="155"/>
        <v>0</v>
      </c>
      <c r="AG151" s="9">
        <f t="shared" ref="AG151:AI151" si="156">SUM(AG144:AG150)</f>
        <v>0</v>
      </c>
      <c r="AH151" s="9">
        <f t="shared" si="156"/>
        <v>0</v>
      </c>
      <c r="AI151" s="9">
        <f t="shared" si="156"/>
        <v>0</v>
      </c>
      <c r="AJ151" s="9">
        <f t="shared" si="146"/>
        <v>3</v>
      </c>
      <c r="AK151" s="9">
        <v>941</v>
      </c>
    </row>
    <row r="152" spans="1:37" ht="15" x14ac:dyDescent="0.25">
      <c r="B152" s="80" t="s">
        <v>188</v>
      </c>
      <c r="C152" s="192"/>
      <c r="D152" s="70"/>
      <c r="E152" s="62">
        <f t="shared" ref="E152:AK152" si="157">+E26+E38+E49+E64+E75+E81+E92+E111+E124+E138+E143+E151</f>
        <v>21242</v>
      </c>
      <c r="F152" s="62">
        <f t="shared" si="157"/>
        <v>23377</v>
      </c>
      <c r="G152" s="62">
        <f t="shared" si="157"/>
        <v>0</v>
      </c>
      <c r="H152" s="62">
        <f t="shared" si="157"/>
        <v>0</v>
      </c>
      <c r="I152" s="62">
        <f>+I26+I38+I49+I64+I75+I81+I92+I111+I124+I138+I143+I151</f>
        <v>0</v>
      </c>
      <c r="J152" s="62">
        <f t="shared" ref="J152" si="158">+J26+J38+J49+J64+J75+J81+J92+J111+J124+J138+J143+J151</f>
        <v>0</v>
      </c>
      <c r="K152" s="62">
        <f t="shared" si="157"/>
        <v>1083</v>
      </c>
      <c r="L152" s="62">
        <f t="shared" si="157"/>
        <v>677</v>
      </c>
      <c r="M152" s="62">
        <f t="shared" si="157"/>
        <v>880</v>
      </c>
      <c r="N152" s="62">
        <f t="shared" si="157"/>
        <v>0</v>
      </c>
      <c r="O152" s="62">
        <f t="shared" ref="O152" si="159">+O26+O38+O49+O64+O75+O81+O92+O111+O124+O138+O143+O151</f>
        <v>0</v>
      </c>
      <c r="P152" s="62">
        <f t="shared" si="157"/>
        <v>0</v>
      </c>
      <c r="Q152" s="62">
        <f t="shared" si="157"/>
        <v>0</v>
      </c>
      <c r="R152" s="62">
        <f t="shared" ref="R152:S152" si="160">+R26+R38+R49+R64+R75+R81+R92+R111+R124+R138+R143+R151</f>
        <v>0</v>
      </c>
      <c r="S152" s="62">
        <f t="shared" si="160"/>
        <v>0</v>
      </c>
      <c r="T152" s="62">
        <f t="shared" ref="T152:V152" si="161">+T26+T38+T49+T64+T75+T81+T92+T111+T124+T138+T143+T151</f>
        <v>0</v>
      </c>
      <c r="U152" s="62">
        <f t="shared" si="161"/>
        <v>0</v>
      </c>
      <c r="V152" s="62">
        <f t="shared" si="161"/>
        <v>0</v>
      </c>
      <c r="W152" s="62">
        <f>+W26+W38+W49+W64+W75+W81+W92+W111+W124+W138+W143+W151</f>
        <v>2640</v>
      </c>
      <c r="X152" s="62">
        <f t="shared" si="157"/>
        <v>218</v>
      </c>
      <c r="Y152" s="62">
        <f t="shared" si="157"/>
        <v>124</v>
      </c>
      <c r="Z152" s="62">
        <f t="shared" si="157"/>
        <v>163</v>
      </c>
      <c r="AA152" s="62">
        <f t="shared" si="157"/>
        <v>0</v>
      </c>
      <c r="AB152" s="62">
        <f t="shared" ref="AB152" si="162">+AB26+AB38+AB49+AB64+AB75+AB81+AB92+AB111+AB124+AB138+AB143+AB151</f>
        <v>0</v>
      </c>
      <c r="AC152" s="62">
        <f t="shared" si="157"/>
        <v>0</v>
      </c>
      <c r="AD152" s="62">
        <f t="shared" si="157"/>
        <v>0</v>
      </c>
      <c r="AE152" s="62">
        <f t="shared" ref="AE152:AF152" si="163">+AE26+AE38+AE49+AE64+AE75+AE81+AE92+AE111+AE124+AE138+AE143+AE151</f>
        <v>0</v>
      </c>
      <c r="AF152" s="62">
        <f t="shared" si="163"/>
        <v>0</v>
      </c>
      <c r="AG152" s="62">
        <f t="shared" ref="AG152:AI152" si="164">+AG26+AG38+AG49+AG64+AG75+AG81+AG92+AG111+AG124+AG138+AG143+AG151</f>
        <v>0</v>
      </c>
      <c r="AH152" s="62">
        <f t="shared" si="164"/>
        <v>0</v>
      </c>
      <c r="AI152" s="62">
        <f t="shared" si="164"/>
        <v>0</v>
      </c>
      <c r="AJ152" s="62">
        <f t="shared" si="157"/>
        <v>505</v>
      </c>
      <c r="AK152" s="62">
        <f t="shared" si="157"/>
        <v>123344</v>
      </c>
    </row>
    <row r="153" spans="1:37" x14ac:dyDescent="0.2">
      <c r="C153" s="189"/>
      <c r="D153" s="139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D1:D10"/>
    <mergeCell ref="A124:B124"/>
    <mergeCell ref="A138:B138"/>
    <mergeCell ref="A143:B143"/>
    <mergeCell ref="A151:B151"/>
    <mergeCell ref="A64:B64"/>
    <mergeCell ref="A75:B75"/>
    <mergeCell ref="A81:B81"/>
    <mergeCell ref="A92:B92"/>
    <mergeCell ref="A111:B111"/>
    <mergeCell ref="A26:B26"/>
    <mergeCell ref="A38:B38"/>
    <mergeCell ref="A49:B49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42578125" style="54" customWidth="1"/>
    <col min="4" max="4" width="14.28515625" style="140" customWidth="1"/>
    <col min="5" max="6" width="11.140625" style="62" bestFit="1" customWidth="1"/>
    <col min="7" max="7" width="11.140625" style="62" customWidth="1"/>
    <col min="8" max="9" width="11.140625" style="62" bestFit="1" customWidth="1"/>
    <col min="10" max="10" width="11.140625" style="62" customWidth="1"/>
    <col min="11" max="11" width="9.7109375" style="62" customWidth="1"/>
    <col min="12" max="12" width="9.42578125" style="62" customWidth="1"/>
    <col min="13" max="17" width="7.5703125" style="62" customWidth="1"/>
    <col min="18" max="19" width="8.42578125" style="62" bestFit="1" customWidth="1"/>
    <col min="20" max="22" width="9" style="62" customWidth="1"/>
    <col min="23" max="24" width="9.7109375" style="62" customWidth="1"/>
    <col min="25" max="25" width="9.140625" style="62" customWidth="1"/>
    <col min="26" max="26" width="7.5703125" style="62" customWidth="1"/>
    <col min="27" max="28" width="7.140625" style="62" customWidth="1"/>
    <col min="29" max="29" width="7.5703125" style="62" customWidth="1"/>
    <col min="30" max="35" width="8.5703125" style="62" customWidth="1"/>
    <col min="36" max="36" width="7.28515625" style="62" customWidth="1"/>
    <col min="37" max="37" width="23.7109375" style="62" customWidth="1"/>
    <col min="38" max="16384" width="11.42578125" style="52"/>
  </cols>
  <sheetData>
    <row r="1" spans="1:37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406" t="s">
        <v>293</v>
      </c>
      <c r="F1" s="407"/>
      <c r="G1" s="407"/>
      <c r="H1" s="407"/>
      <c r="I1" s="407"/>
      <c r="J1" s="407"/>
      <c r="K1" s="407"/>
      <c r="L1" s="407"/>
      <c r="M1" s="407"/>
      <c r="N1" s="407"/>
      <c r="O1" s="407"/>
      <c r="P1" s="407"/>
      <c r="Q1" s="407"/>
      <c r="R1" s="407"/>
      <c r="S1" s="407"/>
      <c r="T1" s="407"/>
      <c r="U1" s="407"/>
      <c r="V1" s="407"/>
      <c r="W1" s="407"/>
      <c r="X1" s="407"/>
      <c r="Y1" s="407"/>
      <c r="Z1" s="407"/>
      <c r="AA1" s="407"/>
      <c r="AB1" s="407"/>
      <c r="AC1" s="407"/>
      <c r="AD1" s="407"/>
      <c r="AE1" s="407"/>
      <c r="AF1" s="407"/>
      <c r="AG1" s="407"/>
      <c r="AH1" s="407"/>
      <c r="AI1" s="407"/>
      <c r="AJ1" s="407"/>
      <c r="AK1" s="408"/>
    </row>
    <row r="2" spans="1:37" s="226" customFormat="1" ht="15" customHeight="1" thickTop="1" x14ac:dyDescent="0.2">
      <c r="A2" s="311"/>
      <c r="B2" s="313"/>
      <c r="C2" s="286"/>
      <c r="D2" s="329"/>
      <c r="E2" s="390" t="s">
        <v>2</v>
      </c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  <c r="T2" s="391"/>
      <c r="U2" s="391"/>
      <c r="V2" s="391"/>
      <c r="W2" s="391"/>
      <c r="X2" s="391"/>
      <c r="Y2" s="391"/>
      <c r="Z2" s="391"/>
      <c r="AA2" s="391"/>
      <c r="AB2" s="391"/>
      <c r="AC2" s="391"/>
      <c r="AD2" s="391"/>
      <c r="AE2" s="391"/>
      <c r="AF2" s="391"/>
      <c r="AG2" s="391"/>
      <c r="AH2" s="391"/>
      <c r="AI2" s="391"/>
      <c r="AJ2" s="392"/>
      <c r="AK2" s="404" t="s">
        <v>3</v>
      </c>
    </row>
    <row r="3" spans="1:37" s="226" customFormat="1" ht="15" customHeight="1" x14ac:dyDescent="0.2">
      <c r="A3" s="311"/>
      <c r="B3" s="313"/>
      <c r="C3" s="286"/>
      <c r="D3" s="329"/>
      <c r="E3" s="393"/>
      <c r="F3" s="319"/>
      <c r="G3" s="319"/>
      <c r="H3" s="319"/>
      <c r="I3" s="319"/>
      <c r="J3" s="319"/>
      <c r="K3" s="319"/>
      <c r="L3" s="319"/>
      <c r="M3" s="319"/>
      <c r="N3" s="319"/>
      <c r="O3" s="319"/>
      <c r="P3" s="319"/>
      <c r="Q3" s="319"/>
      <c r="R3" s="319"/>
      <c r="S3" s="319"/>
      <c r="T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  <c r="AF3" s="319"/>
      <c r="AG3" s="319"/>
      <c r="AH3" s="319"/>
      <c r="AI3" s="319"/>
      <c r="AJ3" s="394"/>
      <c r="AK3" s="409"/>
    </row>
    <row r="4" spans="1:37" s="226" customFormat="1" ht="15" customHeight="1" x14ac:dyDescent="0.2">
      <c r="A4" s="311"/>
      <c r="B4" s="313"/>
      <c r="C4" s="286"/>
      <c r="D4" s="329"/>
      <c r="E4" s="393"/>
      <c r="F4" s="319"/>
      <c r="G4" s="319"/>
      <c r="H4" s="319"/>
      <c r="I4" s="319"/>
      <c r="J4" s="319"/>
      <c r="K4" s="319"/>
      <c r="L4" s="319"/>
      <c r="M4" s="319"/>
      <c r="N4" s="319"/>
      <c r="O4" s="319"/>
      <c r="P4" s="319"/>
      <c r="Q4" s="319"/>
      <c r="R4" s="319"/>
      <c r="S4" s="319"/>
      <c r="T4" s="319"/>
      <c r="U4" s="319"/>
      <c r="V4" s="319"/>
      <c r="W4" s="319"/>
      <c r="X4" s="319"/>
      <c r="Y4" s="319"/>
      <c r="Z4" s="319"/>
      <c r="AA4" s="319"/>
      <c r="AB4" s="319"/>
      <c r="AC4" s="319"/>
      <c r="AD4" s="319"/>
      <c r="AE4" s="319"/>
      <c r="AF4" s="319"/>
      <c r="AG4" s="319"/>
      <c r="AH4" s="319"/>
      <c r="AI4" s="319"/>
      <c r="AJ4" s="394"/>
      <c r="AK4" s="409"/>
    </row>
    <row r="5" spans="1:37" s="226" customFormat="1" ht="15" customHeight="1" x14ac:dyDescent="0.2">
      <c r="A5" s="311"/>
      <c r="B5" s="313"/>
      <c r="C5" s="286"/>
      <c r="D5" s="329"/>
      <c r="E5" s="393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  <c r="AF5" s="319"/>
      <c r="AG5" s="319"/>
      <c r="AH5" s="319"/>
      <c r="AI5" s="319"/>
      <c r="AJ5" s="394"/>
      <c r="AK5" s="409"/>
    </row>
    <row r="6" spans="1:37" s="226" customFormat="1" ht="15" customHeight="1" x14ac:dyDescent="0.2">
      <c r="A6" s="311"/>
      <c r="B6" s="313"/>
      <c r="C6" s="286"/>
      <c r="D6" s="329"/>
      <c r="E6" s="393"/>
      <c r="F6" s="319"/>
      <c r="G6" s="319"/>
      <c r="H6" s="319"/>
      <c r="I6" s="319"/>
      <c r="J6" s="319"/>
      <c r="K6" s="319"/>
      <c r="L6" s="319"/>
      <c r="M6" s="319"/>
      <c r="N6" s="319"/>
      <c r="O6" s="319"/>
      <c r="P6" s="319"/>
      <c r="Q6" s="319"/>
      <c r="R6" s="319"/>
      <c r="S6" s="319"/>
      <c r="T6" s="319"/>
      <c r="U6" s="319"/>
      <c r="V6" s="319"/>
      <c r="W6" s="319"/>
      <c r="X6" s="319"/>
      <c r="Y6" s="319"/>
      <c r="Z6" s="319"/>
      <c r="AA6" s="319"/>
      <c r="AB6" s="319"/>
      <c r="AC6" s="319"/>
      <c r="AD6" s="319"/>
      <c r="AE6" s="319"/>
      <c r="AF6" s="319"/>
      <c r="AG6" s="319"/>
      <c r="AH6" s="319"/>
      <c r="AI6" s="319"/>
      <c r="AJ6" s="394"/>
      <c r="AK6" s="409"/>
    </row>
    <row r="7" spans="1:37" s="226" customFormat="1" ht="15" customHeight="1" x14ac:dyDescent="0.2">
      <c r="A7" s="311"/>
      <c r="B7" s="313"/>
      <c r="C7" s="286"/>
      <c r="D7" s="329"/>
      <c r="E7" s="393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19"/>
      <c r="R7" s="319"/>
      <c r="S7" s="319"/>
      <c r="T7" s="319"/>
      <c r="U7" s="319"/>
      <c r="V7" s="319"/>
      <c r="W7" s="319"/>
      <c r="X7" s="319"/>
      <c r="Y7" s="319"/>
      <c r="Z7" s="319"/>
      <c r="AA7" s="319"/>
      <c r="AB7" s="319"/>
      <c r="AC7" s="319"/>
      <c r="AD7" s="319"/>
      <c r="AE7" s="319"/>
      <c r="AF7" s="319"/>
      <c r="AG7" s="319"/>
      <c r="AH7" s="319"/>
      <c r="AI7" s="319"/>
      <c r="AJ7" s="394"/>
      <c r="AK7" s="409"/>
    </row>
    <row r="8" spans="1:37" s="226" customFormat="1" ht="15" customHeight="1" x14ac:dyDescent="0.2">
      <c r="A8" s="311"/>
      <c r="B8" s="313"/>
      <c r="C8" s="286"/>
      <c r="D8" s="329"/>
      <c r="E8" s="393"/>
      <c r="F8" s="319"/>
      <c r="G8" s="319"/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19"/>
      <c r="AE8" s="319"/>
      <c r="AF8" s="319"/>
      <c r="AG8" s="319"/>
      <c r="AH8" s="319"/>
      <c r="AI8" s="319"/>
      <c r="AJ8" s="394"/>
      <c r="AK8" s="409"/>
    </row>
    <row r="9" spans="1:37" s="226" customFormat="1" ht="15.75" customHeight="1" thickBot="1" x14ac:dyDescent="0.25">
      <c r="A9" s="311"/>
      <c r="B9" s="313"/>
      <c r="C9" s="286"/>
      <c r="D9" s="329"/>
      <c r="E9" s="395"/>
      <c r="F9" s="396"/>
      <c r="G9" s="396"/>
      <c r="H9" s="396"/>
      <c r="I9" s="396"/>
      <c r="J9" s="396"/>
      <c r="K9" s="396"/>
      <c r="L9" s="396"/>
      <c r="M9" s="396"/>
      <c r="N9" s="396"/>
      <c r="O9" s="396"/>
      <c r="P9" s="396"/>
      <c r="Q9" s="396"/>
      <c r="R9" s="396"/>
      <c r="S9" s="396"/>
      <c r="T9" s="396"/>
      <c r="U9" s="396"/>
      <c r="V9" s="396"/>
      <c r="W9" s="396"/>
      <c r="X9" s="396"/>
      <c r="Y9" s="396"/>
      <c r="Z9" s="396"/>
      <c r="AA9" s="396"/>
      <c r="AB9" s="396"/>
      <c r="AC9" s="396"/>
      <c r="AD9" s="396"/>
      <c r="AE9" s="396"/>
      <c r="AF9" s="396"/>
      <c r="AG9" s="396"/>
      <c r="AH9" s="396"/>
      <c r="AI9" s="396"/>
      <c r="AJ9" s="397"/>
      <c r="AK9" s="405"/>
    </row>
    <row r="10" spans="1:37" s="226" customFormat="1" ht="57.75" customHeight="1" thickTop="1" thickBot="1" x14ac:dyDescent="0.25">
      <c r="A10" s="312"/>
      <c r="B10" s="287"/>
      <c r="C10" s="286"/>
      <c r="D10" s="330"/>
      <c r="E10" s="387" t="s">
        <v>223</v>
      </c>
      <c r="F10" s="388"/>
      <c r="G10" s="388"/>
      <c r="H10" s="388"/>
      <c r="I10" s="388"/>
      <c r="J10" s="389"/>
      <c r="K10" s="325" t="s">
        <v>224</v>
      </c>
      <c r="L10" s="325"/>
      <c r="M10" s="325"/>
      <c r="N10" s="325"/>
      <c r="O10" s="325"/>
      <c r="P10" s="325"/>
      <c r="Q10" s="325"/>
      <c r="R10" s="325"/>
      <c r="S10" s="325"/>
      <c r="T10" s="325"/>
      <c r="U10" s="325"/>
      <c r="V10" s="325"/>
      <c r="W10" s="325"/>
      <c r="X10" s="326" t="s">
        <v>254</v>
      </c>
      <c r="Y10" s="325"/>
      <c r="Z10" s="325"/>
      <c r="AA10" s="325"/>
      <c r="AB10" s="325"/>
      <c r="AC10" s="325"/>
      <c r="AD10" s="325"/>
      <c r="AE10" s="325"/>
      <c r="AF10" s="325"/>
      <c r="AG10" s="325"/>
      <c r="AH10" s="325"/>
      <c r="AI10" s="325"/>
      <c r="AJ10" s="325"/>
      <c r="AK10" s="409" t="s">
        <v>229</v>
      </c>
    </row>
    <row r="11" spans="1:37" s="226" customFormat="1" ht="22.5" thickBot="1" x14ac:dyDescent="0.25">
      <c r="A11" s="227"/>
      <c r="B11" s="227"/>
      <c r="C11" s="287"/>
      <c r="D11" s="228" t="s">
        <v>187</v>
      </c>
      <c r="E11" s="229" t="s">
        <v>396</v>
      </c>
      <c r="F11" s="230" t="s">
        <v>331</v>
      </c>
      <c r="G11" s="229" t="s">
        <v>17</v>
      </c>
      <c r="H11" s="230" t="s">
        <v>332</v>
      </c>
      <c r="I11" s="230" t="s">
        <v>20</v>
      </c>
      <c r="J11" s="229" t="s">
        <v>19</v>
      </c>
      <c r="K11" s="229" t="s">
        <v>4</v>
      </c>
      <c r="L11" s="229" t="s">
        <v>5</v>
      </c>
      <c r="M11" s="229" t="s">
        <v>6</v>
      </c>
      <c r="N11" s="229" t="s">
        <v>7</v>
      </c>
      <c r="O11" s="229" t="s">
        <v>8</v>
      </c>
      <c r="P11" s="229" t="s">
        <v>9</v>
      </c>
      <c r="Q11" s="229" t="s">
        <v>10</v>
      </c>
      <c r="R11" s="229" t="s">
        <v>11</v>
      </c>
      <c r="S11" s="229" t="s">
        <v>12</v>
      </c>
      <c r="T11" s="229" t="s">
        <v>13</v>
      </c>
      <c r="U11" s="229" t="s">
        <v>14</v>
      </c>
      <c r="V11" s="229" t="s">
        <v>15</v>
      </c>
      <c r="W11" s="229" t="s">
        <v>16</v>
      </c>
      <c r="X11" s="229" t="s">
        <v>4</v>
      </c>
      <c r="Y11" s="229" t="s">
        <v>5</v>
      </c>
      <c r="Z11" s="229" t="s">
        <v>6</v>
      </c>
      <c r="AA11" s="229" t="s">
        <v>7</v>
      </c>
      <c r="AB11" s="229" t="s">
        <v>8</v>
      </c>
      <c r="AC11" s="229" t="s">
        <v>9</v>
      </c>
      <c r="AD11" s="229" t="s">
        <v>10</v>
      </c>
      <c r="AE11" s="229" t="s">
        <v>11</v>
      </c>
      <c r="AF11" s="229" t="s">
        <v>12</v>
      </c>
      <c r="AG11" s="229" t="s">
        <v>13</v>
      </c>
      <c r="AH11" s="229" t="s">
        <v>14</v>
      </c>
      <c r="AI11" s="229" t="s">
        <v>15</v>
      </c>
      <c r="AJ11" s="230" t="s">
        <v>16</v>
      </c>
      <c r="AK11" s="405"/>
    </row>
    <row r="12" spans="1:37" ht="15" thickBot="1" x14ac:dyDescent="0.25">
      <c r="A12" s="75" t="s">
        <v>51</v>
      </c>
      <c r="B12" s="112" t="s">
        <v>38</v>
      </c>
      <c r="C12" s="53"/>
      <c r="D12" s="136"/>
      <c r="E12" s="12">
        <f>IFERROR(VLOOKUP(B12,[2]NUM13!$H$3:$K$147,3,FALSE),0)</f>
        <v>764</v>
      </c>
      <c r="F12" s="42">
        <f>+E12+(K12+L12+M12+N12)-(X12+Y12+Z12+AA12)</f>
        <v>788</v>
      </c>
      <c r="G12" s="12"/>
      <c r="H12" s="51">
        <f>+G12+(Q12)-(AD12)</f>
        <v>0</v>
      </c>
      <c r="I12" s="51">
        <f>+G12+(Q12+R12+S12+T12)-(AD12+AE12+AF12+AG12)</f>
        <v>0</v>
      </c>
      <c r="J12" s="12"/>
      <c r="K12" s="77">
        <f>IFERROR(VLOOKUP(B12,'[1]ACT NUM 13'!$H$3:$L$80,2,FALSE),0)</f>
        <v>17</v>
      </c>
      <c r="L12" s="77">
        <f>IFERROR(VLOOKUP(B12,'[1]ACT NUM 13'!$H$3:$L$80,3,FALSE),0)</f>
        <v>7</v>
      </c>
      <c r="M12" s="77">
        <f>IFERROR(VLOOKUP(B12,'[1]ACT NUM 13'!$H$3:$L$80,4,FALSE),0)</f>
        <v>16</v>
      </c>
      <c r="N12" s="77"/>
      <c r="O12" s="77"/>
      <c r="P12" s="77"/>
      <c r="Q12" s="77"/>
      <c r="R12" s="77"/>
      <c r="S12" s="77"/>
      <c r="T12" s="77"/>
      <c r="U12" s="77"/>
      <c r="V12" s="77"/>
      <c r="W12" s="12">
        <f>SUM(K12:V12)</f>
        <v>40</v>
      </c>
      <c r="X12" s="77">
        <f>IFERROR(VLOOKUP(B12,'[1]ACT NUM 13'!$AA$3:$AE$41,2,FALSE),0)</f>
        <v>2</v>
      </c>
      <c r="Y12" s="77">
        <f>IFERROR(VLOOKUP(B12,'[1]ACT NUM 13'!$AA$3:$AE$41,3,FALSE),0)</f>
        <v>0</v>
      </c>
      <c r="Z12" s="77">
        <f>IFERROR(VLOOKUP(B12,'[1]ACT NUM 13'!$AA$3:$AE$41,4,FALSE),0)</f>
        <v>14</v>
      </c>
      <c r="AA12" s="77"/>
      <c r="AB12" s="77"/>
      <c r="AC12" s="77"/>
      <c r="AD12" s="77"/>
      <c r="AE12" s="77"/>
      <c r="AF12" s="77"/>
      <c r="AG12" s="77"/>
      <c r="AH12" s="77"/>
      <c r="AI12" s="77"/>
      <c r="AJ12" s="12">
        <f>SUM(X12:AI12)</f>
        <v>16</v>
      </c>
    </row>
    <row r="13" spans="1:37" ht="15" thickBot="1" x14ac:dyDescent="0.25">
      <c r="A13" s="75" t="s">
        <v>51</v>
      </c>
      <c r="B13" s="112" t="s">
        <v>39</v>
      </c>
      <c r="C13" s="53"/>
      <c r="D13" s="136"/>
      <c r="E13" s="12">
        <f>IFERROR(VLOOKUP(B13,[2]NUM13!$H$3:$K$147,3,FALSE),0)</f>
        <v>529</v>
      </c>
      <c r="F13" s="42">
        <f t="shared" ref="F13:F24" si="0">+E13+(K13+L13+M13+N13)-(X13+Y13+Z13+AA13)</f>
        <v>547</v>
      </c>
      <c r="G13" s="12"/>
      <c r="H13" s="51">
        <f t="shared" ref="H13:H24" si="1">+G13+(Q13)-(AD13)</f>
        <v>0</v>
      </c>
      <c r="I13" s="51">
        <f t="shared" ref="I13:I78" si="2">+G13+(Q13+R13+S13+T13)-(AD13+AE13+AF13+AG13)</f>
        <v>0</v>
      </c>
      <c r="J13" s="12"/>
      <c r="K13" s="77">
        <f>IFERROR(VLOOKUP(B13,'[1]ACT NUM 13'!$H$3:$L$80,2,FALSE),0)</f>
        <v>7</v>
      </c>
      <c r="L13" s="77">
        <f>IFERROR(VLOOKUP(B13,'[1]ACT NUM 13'!$H$3:$L$80,3,FALSE),0)</f>
        <v>9</v>
      </c>
      <c r="M13" s="77">
        <f>IFERROR(VLOOKUP(B13,'[1]ACT NUM 13'!$H$3:$L$80,4,FALSE),0)</f>
        <v>2</v>
      </c>
      <c r="N13" s="77"/>
      <c r="O13" s="77"/>
      <c r="P13" s="77"/>
      <c r="Q13" s="77"/>
      <c r="R13" s="77"/>
      <c r="S13" s="77"/>
      <c r="T13" s="77"/>
      <c r="U13" s="77"/>
      <c r="V13" s="77"/>
      <c r="W13" s="12">
        <f t="shared" ref="W13:W78" si="3">SUM(K13:V13)</f>
        <v>18</v>
      </c>
      <c r="X13" s="77">
        <f>IFERROR(VLOOKUP(B13,'[1]ACT NUM 13'!$AA$3:$AE$41,2,FALSE),0)</f>
        <v>0</v>
      </c>
      <c r="Y13" s="77">
        <f>IFERROR(VLOOKUP(B13,'[1]ACT NUM 13'!$AA$3:$AE$41,3,FALSE),0)</f>
        <v>0</v>
      </c>
      <c r="Z13" s="77">
        <f>IFERROR(VLOOKUP(B13,'[1]ACT NUM 13'!$AA$3:$AE$41,4,FALSE),0)</f>
        <v>0</v>
      </c>
      <c r="AA13" s="77"/>
      <c r="AB13" s="77"/>
      <c r="AC13" s="77"/>
      <c r="AD13" s="77"/>
      <c r="AE13" s="77"/>
      <c r="AF13" s="77"/>
      <c r="AG13" s="77"/>
      <c r="AH13" s="77"/>
      <c r="AI13" s="77"/>
      <c r="AJ13" s="12">
        <f t="shared" ref="AJ13:AJ78" si="4">SUM(X13:AI13)</f>
        <v>0</v>
      </c>
    </row>
    <row r="14" spans="1:37" ht="15" thickBot="1" x14ac:dyDescent="0.25">
      <c r="A14" s="75" t="s">
        <v>51</v>
      </c>
      <c r="B14" s="112" t="s">
        <v>40</v>
      </c>
      <c r="C14" s="53"/>
      <c r="D14" s="136"/>
      <c r="E14" s="12">
        <f>IFERROR(VLOOKUP(B14,[2]NUM13!$H$3:$K$147,3,FALSE),0)</f>
        <v>593</v>
      </c>
      <c r="F14" s="42">
        <f t="shared" si="0"/>
        <v>616</v>
      </c>
      <c r="G14" s="12"/>
      <c r="H14" s="51">
        <f t="shared" si="1"/>
        <v>0</v>
      </c>
      <c r="I14" s="51">
        <f t="shared" si="2"/>
        <v>0</v>
      </c>
      <c r="J14" s="12"/>
      <c r="K14" s="77">
        <f>IFERROR(VLOOKUP(B14,'[1]ACT NUM 13'!$H$3:$L$80,2,FALSE),0)</f>
        <v>22</v>
      </c>
      <c r="L14" s="77">
        <f>IFERROR(VLOOKUP(B14,'[1]ACT NUM 13'!$H$3:$L$80,3,FALSE),0)</f>
        <v>8</v>
      </c>
      <c r="M14" s="77">
        <f>IFERROR(VLOOKUP(B14,'[1]ACT NUM 13'!$H$3:$L$80,4,FALSE),0)</f>
        <v>16</v>
      </c>
      <c r="N14" s="77"/>
      <c r="O14" s="77"/>
      <c r="P14" s="77"/>
      <c r="Q14" s="77"/>
      <c r="R14" s="77"/>
      <c r="S14" s="77"/>
      <c r="T14" s="77"/>
      <c r="U14" s="77"/>
      <c r="V14" s="77"/>
      <c r="W14" s="12">
        <f t="shared" si="3"/>
        <v>46</v>
      </c>
      <c r="X14" s="77">
        <f>IFERROR(VLOOKUP(B14,'[1]ACT NUM 13'!$AA$3:$AE$41,2,FALSE),0)</f>
        <v>9</v>
      </c>
      <c r="Y14" s="77">
        <f>IFERROR(VLOOKUP(B14,'[1]ACT NUM 13'!$AA$3:$AE$41,3,FALSE),0)</f>
        <v>14</v>
      </c>
      <c r="Z14" s="77">
        <f>IFERROR(VLOOKUP(B14,'[1]ACT NUM 13'!$AA$3:$AE$41,4,FALSE),0)</f>
        <v>0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12">
        <f t="shared" si="4"/>
        <v>23</v>
      </c>
    </row>
    <row r="15" spans="1:37" ht="15" thickBot="1" x14ac:dyDescent="0.25">
      <c r="A15" s="75" t="s">
        <v>51</v>
      </c>
      <c r="B15" s="112" t="s">
        <v>41</v>
      </c>
      <c r="C15" s="53"/>
      <c r="D15" s="136"/>
      <c r="E15" s="12">
        <f>IFERROR(VLOOKUP(B15,[2]NUM13!$H$3:$K$147,3,FALSE),0)</f>
        <v>614</v>
      </c>
      <c r="F15" s="42">
        <f t="shared" si="0"/>
        <v>648</v>
      </c>
      <c r="G15" s="12"/>
      <c r="H15" s="51">
        <f t="shared" si="1"/>
        <v>0</v>
      </c>
      <c r="I15" s="51">
        <f t="shared" si="2"/>
        <v>0</v>
      </c>
      <c r="J15" s="12"/>
      <c r="K15" s="77">
        <f>IFERROR(VLOOKUP(B15,'[1]ACT NUM 13'!$H$3:$L$80,2,FALSE),0)</f>
        <v>14</v>
      </c>
      <c r="L15" s="77">
        <f>IFERROR(VLOOKUP(B15,'[1]ACT NUM 13'!$H$3:$L$80,3,FALSE),0)</f>
        <v>19</v>
      </c>
      <c r="M15" s="77">
        <f>IFERROR(VLOOKUP(B15,'[1]ACT NUM 13'!$H$3:$L$80,4,FALSE),0)</f>
        <v>10</v>
      </c>
      <c r="N15" s="77"/>
      <c r="O15" s="77"/>
      <c r="P15" s="77"/>
      <c r="Q15" s="77"/>
      <c r="R15" s="77"/>
      <c r="S15" s="77"/>
      <c r="T15" s="77"/>
      <c r="U15" s="77"/>
      <c r="V15" s="77"/>
      <c r="W15" s="12">
        <f t="shared" si="3"/>
        <v>43</v>
      </c>
      <c r="X15" s="77">
        <f>IFERROR(VLOOKUP(B15,'[1]ACT NUM 13'!$AA$3:$AE$41,2,FALSE),0)</f>
        <v>4</v>
      </c>
      <c r="Y15" s="77">
        <f>IFERROR(VLOOKUP(B15,'[1]ACT NUM 13'!$AA$3:$AE$41,3,FALSE),0)</f>
        <v>3</v>
      </c>
      <c r="Z15" s="77">
        <f>IFERROR(VLOOKUP(B15,'[1]ACT NUM 13'!$AA$3:$AE$41,4,FALSE),0)</f>
        <v>2</v>
      </c>
      <c r="AA15" s="77"/>
      <c r="AB15" s="77"/>
      <c r="AC15" s="77"/>
      <c r="AD15" s="77"/>
      <c r="AE15" s="77"/>
      <c r="AF15" s="77"/>
      <c r="AG15" s="77"/>
      <c r="AH15" s="77"/>
      <c r="AI15" s="77"/>
      <c r="AJ15" s="12">
        <f t="shared" si="4"/>
        <v>9</v>
      </c>
    </row>
    <row r="16" spans="1:37" ht="15" thickBot="1" x14ac:dyDescent="0.25">
      <c r="A16" s="75" t="s">
        <v>51</v>
      </c>
      <c r="B16" s="112" t="s">
        <v>42</v>
      </c>
      <c r="C16" s="55"/>
      <c r="D16" s="136"/>
      <c r="E16" s="12">
        <f>IFERROR(VLOOKUP(B16,[2]NUM13!$H$3:$K$147,3,FALSE),0)</f>
        <v>690</v>
      </c>
      <c r="F16" s="42">
        <f t="shared" si="0"/>
        <v>703</v>
      </c>
      <c r="G16" s="12"/>
      <c r="H16" s="51">
        <f t="shared" si="1"/>
        <v>0</v>
      </c>
      <c r="I16" s="51">
        <f t="shared" si="2"/>
        <v>0</v>
      </c>
      <c r="J16" s="12"/>
      <c r="K16" s="77">
        <f>IFERROR(VLOOKUP(B16,'[1]ACT NUM 13'!$H$3:$L$80,2,FALSE),0)</f>
        <v>8</v>
      </c>
      <c r="L16" s="77">
        <f>IFERROR(VLOOKUP(B16,'[1]ACT NUM 13'!$H$3:$L$80,3,FALSE),0)</f>
        <v>3</v>
      </c>
      <c r="M16" s="77">
        <f>IFERROR(VLOOKUP(B16,'[1]ACT NUM 13'!$H$3:$L$80,4,FALSE),0)</f>
        <v>5</v>
      </c>
      <c r="N16" s="77"/>
      <c r="O16" s="77"/>
      <c r="P16" s="77"/>
      <c r="Q16" s="77"/>
      <c r="R16" s="77"/>
      <c r="S16" s="77"/>
      <c r="T16" s="77"/>
      <c r="U16" s="77"/>
      <c r="V16" s="77"/>
      <c r="W16" s="12">
        <f t="shared" si="3"/>
        <v>16</v>
      </c>
      <c r="X16" s="77">
        <f>IFERROR(VLOOKUP(B16,'[1]ACT NUM 13'!$AA$3:$AE$41,2,FALSE),0)</f>
        <v>3</v>
      </c>
      <c r="Y16" s="77">
        <f>IFERROR(VLOOKUP(B16,'[1]ACT NUM 13'!$AA$3:$AE$41,3,FALSE),0)</f>
        <v>0</v>
      </c>
      <c r="Z16" s="77">
        <f>IFERROR(VLOOKUP(B16,'[1]ACT NUM 13'!$AA$3:$AE$41,4,FALSE),0)</f>
        <v>0</v>
      </c>
      <c r="AA16" s="77"/>
      <c r="AB16" s="77"/>
      <c r="AC16" s="77"/>
      <c r="AD16" s="77"/>
      <c r="AE16" s="77"/>
      <c r="AF16" s="77"/>
      <c r="AG16" s="77"/>
      <c r="AH16" s="77"/>
      <c r="AI16" s="77"/>
      <c r="AJ16" s="12">
        <f t="shared" si="4"/>
        <v>3</v>
      </c>
    </row>
    <row r="17" spans="1:37" ht="15" thickBot="1" x14ac:dyDescent="0.25">
      <c r="A17" s="75" t="s">
        <v>51</v>
      </c>
      <c r="B17" s="112" t="s">
        <v>43</v>
      </c>
      <c r="C17" s="53"/>
      <c r="D17" s="136"/>
      <c r="E17" s="12">
        <f>IFERROR(VLOOKUP(B17,[2]NUM13!$H$3:$K$147,3,FALSE),0)</f>
        <v>697</v>
      </c>
      <c r="F17" s="42">
        <f t="shared" si="0"/>
        <v>712</v>
      </c>
      <c r="G17" s="12"/>
      <c r="H17" s="51">
        <f t="shared" si="1"/>
        <v>0</v>
      </c>
      <c r="I17" s="51">
        <f>+G17+(Q17+R17+S17+T17)-(AD17+AE17+AF17+AG17)</f>
        <v>0</v>
      </c>
      <c r="J17" s="12"/>
      <c r="K17" s="77">
        <f>IFERROR(VLOOKUP(B17,'[1]ACT NUM 13'!$H$3:$L$80,2,FALSE),0)</f>
        <v>9</v>
      </c>
      <c r="L17" s="77">
        <f>IFERROR(VLOOKUP(B17,'[1]ACT NUM 13'!$H$3:$L$80,3,FALSE),0)</f>
        <v>10</v>
      </c>
      <c r="M17" s="77">
        <f>IFERROR(VLOOKUP(B17,'[1]ACT NUM 13'!$H$3:$L$80,4,FALSE),0)</f>
        <v>10</v>
      </c>
      <c r="N17" s="77"/>
      <c r="O17" s="77"/>
      <c r="P17" s="77"/>
      <c r="Q17" s="77"/>
      <c r="R17" s="77"/>
      <c r="S17" s="77"/>
      <c r="T17" s="77"/>
      <c r="U17" s="77"/>
      <c r="V17" s="77"/>
      <c r="W17" s="12">
        <f t="shared" si="3"/>
        <v>29</v>
      </c>
      <c r="X17" s="77">
        <f>IFERROR(VLOOKUP(B17,'[1]ACT NUM 13'!$AA$3:$AE$41,2,FALSE),0)</f>
        <v>0</v>
      </c>
      <c r="Y17" s="77">
        <f>IFERROR(VLOOKUP(B17,'[1]ACT NUM 13'!$AA$3:$AE$41,3,FALSE),0)</f>
        <v>7</v>
      </c>
      <c r="Z17" s="77">
        <f>IFERROR(VLOOKUP(B17,'[1]ACT NUM 13'!$AA$3:$AE$41,4,FALSE),0)</f>
        <v>7</v>
      </c>
      <c r="AA17" s="77"/>
      <c r="AB17" s="77"/>
      <c r="AC17" s="77"/>
      <c r="AD17" s="77"/>
      <c r="AE17" s="77"/>
      <c r="AF17" s="77"/>
      <c r="AG17" s="77"/>
      <c r="AH17" s="77"/>
      <c r="AI17" s="77"/>
      <c r="AJ17" s="12">
        <f t="shared" si="4"/>
        <v>14</v>
      </c>
    </row>
    <row r="18" spans="1:37" ht="15" thickBot="1" x14ac:dyDescent="0.25">
      <c r="A18" s="75" t="s">
        <v>51</v>
      </c>
      <c r="B18" s="112" t="s">
        <v>44</v>
      </c>
      <c r="C18" s="53"/>
      <c r="D18" s="136"/>
      <c r="E18" s="12">
        <f>IFERROR(VLOOKUP(B18,[2]NUM13!$H$3:$K$147,3,FALSE),0)</f>
        <v>86</v>
      </c>
      <c r="F18" s="42">
        <f t="shared" si="0"/>
        <v>86</v>
      </c>
      <c r="G18" s="12"/>
      <c r="H18" s="51">
        <f t="shared" si="1"/>
        <v>0</v>
      </c>
      <c r="I18" s="51">
        <f t="shared" si="2"/>
        <v>0</v>
      </c>
      <c r="J18" s="12"/>
      <c r="K18" s="77">
        <f>IFERROR(VLOOKUP(B18,'[1]ACT NUM 13'!$H$3:$L$80,2,FALSE),0)</f>
        <v>0</v>
      </c>
      <c r="L18" s="77">
        <f>IFERROR(VLOOKUP(B18,'[1]ACT NUM 13'!$H$3:$L$80,3,FALSE),0)</f>
        <v>1</v>
      </c>
      <c r="M18" s="77">
        <f>IFERROR(VLOOKUP(B18,'[1]ACT NUM 13'!$H$3:$L$80,4,FALSE),0)</f>
        <v>1</v>
      </c>
      <c r="N18" s="77"/>
      <c r="O18" s="77"/>
      <c r="P18" s="77"/>
      <c r="Q18" s="77"/>
      <c r="R18" s="77"/>
      <c r="S18" s="77"/>
      <c r="T18" s="77"/>
      <c r="U18" s="77"/>
      <c r="V18" s="77"/>
      <c r="W18" s="12">
        <f t="shared" si="3"/>
        <v>2</v>
      </c>
      <c r="X18" s="77">
        <f>IFERROR(VLOOKUP(B18,'[1]ACT NUM 13'!$AA$3:$AE$41,2,FALSE),0)</f>
        <v>0</v>
      </c>
      <c r="Y18" s="77">
        <f>IFERROR(VLOOKUP(B18,'[1]ACT NUM 13'!$AA$3:$AE$41,3,FALSE),0)</f>
        <v>2</v>
      </c>
      <c r="Z18" s="77">
        <f>IFERROR(VLOOKUP(B18,'[1]ACT NUM 13'!$AA$3:$AE$41,4,FALSE),0)</f>
        <v>0</v>
      </c>
      <c r="AA18" s="77"/>
      <c r="AB18" s="77"/>
      <c r="AC18" s="77"/>
      <c r="AD18" s="77"/>
      <c r="AE18" s="77"/>
      <c r="AF18" s="77"/>
      <c r="AG18" s="77"/>
      <c r="AH18" s="77"/>
      <c r="AI18" s="77"/>
      <c r="AJ18" s="12">
        <f t="shared" si="4"/>
        <v>2</v>
      </c>
    </row>
    <row r="19" spans="1:37" ht="15" thickBot="1" x14ac:dyDescent="0.25">
      <c r="A19" s="75" t="s">
        <v>51</v>
      </c>
      <c r="B19" s="112" t="s">
        <v>45</v>
      </c>
      <c r="C19" s="53"/>
      <c r="D19" s="136"/>
      <c r="E19" s="12">
        <f>IFERROR(VLOOKUP(B19,[2]NUM13!$H$3:$K$147,3,FALSE),0)</f>
        <v>24</v>
      </c>
      <c r="F19" s="42">
        <f t="shared" si="0"/>
        <v>25</v>
      </c>
      <c r="G19" s="12"/>
      <c r="H19" s="51">
        <f t="shared" si="1"/>
        <v>0</v>
      </c>
      <c r="I19" s="51">
        <f t="shared" si="2"/>
        <v>0</v>
      </c>
      <c r="J19" s="12"/>
      <c r="K19" s="77">
        <f>IFERROR(VLOOKUP(B19,'[1]ACT NUM 13'!$H$3:$L$80,2,FALSE),0)</f>
        <v>1</v>
      </c>
      <c r="L19" s="77">
        <f>IFERROR(VLOOKUP(B19,'[1]ACT NUM 13'!$H$3:$L$80,3,FALSE),0)</f>
        <v>0</v>
      </c>
      <c r="M19" s="77">
        <f>IFERROR(VLOOKUP(B19,'[1]ACT NUM 13'!$H$3:$L$80,4,FALSE),0)</f>
        <v>0</v>
      </c>
      <c r="N19" s="77"/>
      <c r="O19" s="77"/>
      <c r="P19" s="77"/>
      <c r="Q19" s="77"/>
      <c r="R19" s="77"/>
      <c r="S19" s="77"/>
      <c r="T19" s="77"/>
      <c r="U19" s="77"/>
      <c r="V19" s="77"/>
      <c r="W19" s="12">
        <f t="shared" si="3"/>
        <v>1</v>
      </c>
      <c r="X19" s="77">
        <f>IFERROR(VLOOKUP(B19,'[1]ACT NUM 13'!$AA$3:$AE$41,2,FALSE),0)</f>
        <v>0</v>
      </c>
      <c r="Y19" s="77">
        <f>IFERROR(VLOOKUP(B19,'[1]ACT NUM 13'!$AA$3:$AE$41,3,FALSE),0)</f>
        <v>0</v>
      </c>
      <c r="Z19" s="77">
        <f>IFERROR(VLOOKUP(B19,'[1]ACT NUM 13'!$AA$3:$AE$41,4,FALSE),0)</f>
        <v>0</v>
      </c>
      <c r="AA19" s="77"/>
      <c r="AB19" s="77"/>
      <c r="AC19" s="77"/>
      <c r="AD19" s="77"/>
      <c r="AE19" s="77"/>
      <c r="AF19" s="77"/>
      <c r="AG19" s="77"/>
      <c r="AH19" s="77"/>
      <c r="AI19" s="77"/>
      <c r="AJ19" s="12">
        <f t="shared" si="4"/>
        <v>0</v>
      </c>
    </row>
    <row r="20" spans="1:37" ht="15" thickBot="1" x14ac:dyDescent="0.25">
      <c r="A20" s="75" t="s">
        <v>51</v>
      </c>
      <c r="B20" s="112" t="s">
        <v>46</v>
      </c>
      <c r="C20" s="53"/>
      <c r="D20" s="136"/>
      <c r="E20" s="12">
        <f>IFERROR(VLOOKUP(B20,[2]NUM13!$H$3:$K$147,3,FALSE),0)</f>
        <v>8</v>
      </c>
      <c r="F20" s="42">
        <f t="shared" si="0"/>
        <v>9</v>
      </c>
      <c r="G20" s="12"/>
      <c r="H20" s="51">
        <f t="shared" si="1"/>
        <v>0</v>
      </c>
      <c r="I20" s="51">
        <f t="shared" si="2"/>
        <v>0</v>
      </c>
      <c r="J20" s="12"/>
      <c r="K20" s="77">
        <f>IFERROR(VLOOKUP(B20,'[1]ACT NUM 13'!$H$3:$L$80,2,FALSE),0)</f>
        <v>1</v>
      </c>
      <c r="L20" s="77">
        <f>IFERROR(VLOOKUP(B20,'[1]ACT NUM 13'!$H$3:$L$80,3,FALSE),0)</f>
        <v>0</v>
      </c>
      <c r="M20" s="77">
        <f>IFERROR(VLOOKUP(B20,'[1]ACT NUM 13'!$H$3:$L$80,4,FALSE),0)</f>
        <v>0</v>
      </c>
      <c r="N20" s="77"/>
      <c r="O20" s="77"/>
      <c r="P20" s="77"/>
      <c r="Q20" s="77"/>
      <c r="R20" s="77"/>
      <c r="S20" s="77"/>
      <c r="T20" s="77"/>
      <c r="U20" s="77"/>
      <c r="V20" s="77"/>
      <c r="W20" s="12">
        <f t="shared" si="3"/>
        <v>1</v>
      </c>
      <c r="X20" s="77">
        <f>IFERROR(VLOOKUP(B20,'[1]ACT NUM 13'!$AA$3:$AE$41,2,FALSE),0)</f>
        <v>0</v>
      </c>
      <c r="Y20" s="77">
        <f>IFERROR(VLOOKUP(B20,'[1]ACT NUM 13'!$AA$3:$AE$41,3,FALSE),0)</f>
        <v>0</v>
      </c>
      <c r="Z20" s="77">
        <f>IFERROR(VLOOKUP(B20,'[1]ACT NUM 13'!$AA$3:$AE$41,4,FALSE),0)</f>
        <v>0</v>
      </c>
      <c r="AA20" s="77"/>
      <c r="AB20" s="77"/>
      <c r="AC20" s="77"/>
      <c r="AD20" s="77"/>
      <c r="AE20" s="77"/>
      <c r="AF20" s="77"/>
      <c r="AG20" s="77"/>
      <c r="AH20" s="77"/>
      <c r="AI20" s="77"/>
      <c r="AJ20" s="12">
        <f t="shared" si="4"/>
        <v>0</v>
      </c>
    </row>
    <row r="21" spans="1:37" ht="15" thickBot="1" x14ac:dyDescent="0.25">
      <c r="A21" s="75" t="s">
        <v>51</v>
      </c>
      <c r="B21" s="112" t="s">
        <v>47</v>
      </c>
      <c r="C21" s="56"/>
      <c r="D21" s="137"/>
      <c r="E21" s="12">
        <f>IFERROR(VLOOKUP(B21,[2]NUM13!$H$3:$K$147,3,FALSE),0)</f>
        <v>5</v>
      </c>
      <c r="F21" s="42">
        <f t="shared" si="0"/>
        <v>5</v>
      </c>
      <c r="G21" s="12"/>
      <c r="H21" s="51">
        <f t="shared" si="1"/>
        <v>0</v>
      </c>
      <c r="I21" s="51">
        <f t="shared" si="2"/>
        <v>0</v>
      </c>
      <c r="J21" s="12"/>
      <c r="K21" s="77">
        <f>IFERROR(VLOOKUP(B21,'[1]ACT NUM 13'!$H$3:$L$80,2,FALSE),0)</f>
        <v>0</v>
      </c>
      <c r="L21" s="77">
        <f>IFERROR(VLOOKUP(B21,'[1]ACT NUM 13'!$H$3:$L$80,3,FALSE),0)</f>
        <v>0</v>
      </c>
      <c r="M21" s="77">
        <f>IFERROR(VLOOKUP(B21,'[1]ACT NUM 13'!$H$3:$L$80,4,FALSE),0)</f>
        <v>0</v>
      </c>
      <c r="N21" s="77"/>
      <c r="O21" s="77"/>
      <c r="P21" s="77"/>
      <c r="Q21" s="77"/>
      <c r="R21" s="77"/>
      <c r="S21" s="77"/>
      <c r="T21" s="77"/>
      <c r="U21" s="77"/>
      <c r="V21" s="77"/>
      <c r="W21" s="12">
        <f t="shared" si="3"/>
        <v>0</v>
      </c>
      <c r="X21" s="77">
        <f>IFERROR(VLOOKUP(B21,'[1]ACT NUM 13'!$AA$3:$AE$41,2,FALSE),0)</f>
        <v>0</v>
      </c>
      <c r="Y21" s="77">
        <f>IFERROR(VLOOKUP(B21,'[1]ACT NUM 13'!$AA$3:$AE$41,3,FALSE),0)</f>
        <v>0</v>
      </c>
      <c r="Z21" s="77">
        <f>IFERROR(VLOOKUP(B21,'[1]ACT NUM 13'!$AA$3:$AE$41,4,FALSE),0)</f>
        <v>0</v>
      </c>
      <c r="AA21" s="77"/>
      <c r="AB21" s="77"/>
      <c r="AC21" s="77"/>
      <c r="AD21" s="77"/>
      <c r="AE21" s="77"/>
      <c r="AF21" s="77"/>
      <c r="AG21" s="77"/>
      <c r="AH21" s="77"/>
      <c r="AI21" s="77"/>
      <c r="AJ21" s="12">
        <f t="shared" si="4"/>
        <v>0</v>
      </c>
    </row>
    <row r="22" spans="1:37" ht="15" thickBot="1" x14ac:dyDescent="0.25">
      <c r="A22" s="75" t="s">
        <v>51</v>
      </c>
      <c r="B22" s="112" t="s">
        <v>48</v>
      </c>
      <c r="C22" s="53"/>
      <c r="D22" s="136"/>
      <c r="E22" s="12">
        <f>IFERROR(VLOOKUP(B22,[2]NUM13!$H$3:$K$147,3,FALSE),0)</f>
        <v>0</v>
      </c>
      <c r="F22" s="42">
        <f t="shared" si="0"/>
        <v>0</v>
      </c>
      <c r="G22" s="12"/>
      <c r="H22" s="51">
        <f t="shared" si="1"/>
        <v>0</v>
      </c>
      <c r="I22" s="51">
        <f t="shared" si="2"/>
        <v>0</v>
      </c>
      <c r="J22" s="12"/>
      <c r="K22" s="77">
        <f>IFERROR(VLOOKUP(B22,'[1]ACT NUM 13'!$H$3:$L$80,2,FALSE),0)</f>
        <v>0</v>
      </c>
      <c r="L22" s="77">
        <f>IFERROR(VLOOKUP(B22,'[1]ACT NUM 13'!$H$3:$L$80,3,FALSE),0)</f>
        <v>0</v>
      </c>
      <c r="M22" s="77">
        <f>IFERROR(VLOOKUP(B22,'[1]ACT NUM 13'!$H$3:$L$80,4,FALSE),0)</f>
        <v>0</v>
      </c>
      <c r="N22" s="77"/>
      <c r="O22" s="77"/>
      <c r="P22" s="77"/>
      <c r="Q22" s="77"/>
      <c r="R22" s="77"/>
      <c r="S22" s="77"/>
      <c r="T22" s="77"/>
      <c r="U22" s="77"/>
      <c r="V22" s="77"/>
      <c r="W22" s="12">
        <f t="shared" si="3"/>
        <v>0</v>
      </c>
      <c r="X22" s="77">
        <f>IFERROR(VLOOKUP(B22,'[1]ACT NUM 13'!$AA$3:$AE$41,2,FALSE),0)</f>
        <v>0</v>
      </c>
      <c r="Y22" s="77">
        <f>IFERROR(VLOOKUP(B22,'[1]ACT NUM 13'!$AA$3:$AE$41,3,FALSE),0)</f>
        <v>0</v>
      </c>
      <c r="Z22" s="77">
        <f>IFERROR(VLOOKUP(B22,'[1]ACT NUM 13'!$AA$3:$AE$41,4,FALSE),0)</f>
        <v>0</v>
      </c>
      <c r="AA22" s="77"/>
      <c r="AB22" s="77"/>
      <c r="AC22" s="77"/>
      <c r="AD22" s="77"/>
      <c r="AE22" s="77"/>
      <c r="AF22" s="77"/>
      <c r="AG22" s="77"/>
      <c r="AH22" s="77"/>
      <c r="AI22" s="77"/>
      <c r="AJ22" s="12">
        <f>SUM(X22:AI22)</f>
        <v>0</v>
      </c>
    </row>
    <row r="23" spans="1:37" ht="15" thickBot="1" x14ac:dyDescent="0.25">
      <c r="A23" s="75" t="s">
        <v>51</v>
      </c>
      <c r="B23" s="112" t="s">
        <v>49</v>
      </c>
      <c r="C23" s="53"/>
      <c r="D23" s="136"/>
      <c r="E23" s="12">
        <f>IFERROR(VLOOKUP(B23,[2]NUM13!$H$3:$K$147,3,FALSE),0)</f>
        <v>0</v>
      </c>
      <c r="F23" s="42">
        <f t="shared" si="0"/>
        <v>0</v>
      </c>
      <c r="G23" s="12"/>
      <c r="H23" s="51">
        <f t="shared" si="1"/>
        <v>0</v>
      </c>
      <c r="I23" s="51">
        <f t="shared" si="2"/>
        <v>0</v>
      </c>
      <c r="J23" s="12"/>
      <c r="K23" s="77">
        <f>IFERROR(VLOOKUP(B23,'[1]ACT NUM 13'!$H$3:$L$80,2,FALSE),0)</f>
        <v>0</v>
      </c>
      <c r="L23" s="77">
        <f>IFERROR(VLOOKUP(B23,'[1]ACT NUM 13'!$H$3:$L$80,3,FALSE),0)</f>
        <v>0</v>
      </c>
      <c r="M23" s="77">
        <f>IFERROR(VLOOKUP(B23,'[1]ACT NUM 13'!$H$3:$L$80,4,FALSE),0)</f>
        <v>0</v>
      </c>
      <c r="N23" s="77"/>
      <c r="O23" s="77"/>
      <c r="P23" s="77"/>
      <c r="Q23" s="77"/>
      <c r="R23" s="77"/>
      <c r="S23" s="77"/>
      <c r="T23" s="77"/>
      <c r="U23" s="77"/>
      <c r="V23" s="77"/>
      <c r="W23" s="12">
        <f t="shared" si="3"/>
        <v>0</v>
      </c>
      <c r="X23" s="77">
        <f>IFERROR(VLOOKUP(B23,'[1]ACT NUM 13'!$AA$3:$AE$41,2,FALSE),0)</f>
        <v>0</v>
      </c>
      <c r="Y23" s="77">
        <f>IFERROR(VLOOKUP(B23,'[1]ACT NUM 13'!$AA$3:$AE$41,3,FALSE),0)</f>
        <v>0</v>
      </c>
      <c r="Z23" s="77">
        <f>IFERROR(VLOOKUP(B23,'[1]ACT NUM 13'!$AA$3:$AE$41,4,FALSE),0)</f>
        <v>0</v>
      </c>
      <c r="AA23" s="77"/>
      <c r="AB23" s="77"/>
      <c r="AC23" s="77"/>
      <c r="AD23" s="77"/>
      <c r="AE23" s="77"/>
      <c r="AF23" s="77"/>
      <c r="AG23" s="77"/>
      <c r="AH23" s="77"/>
      <c r="AI23" s="77"/>
      <c r="AJ23" s="12">
        <f t="shared" si="4"/>
        <v>0</v>
      </c>
    </row>
    <row r="24" spans="1:37" ht="15" thickBot="1" x14ac:dyDescent="0.25">
      <c r="A24" s="75" t="s">
        <v>51</v>
      </c>
      <c r="B24" s="112" t="s">
        <v>50</v>
      </c>
      <c r="C24" s="53"/>
      <c r="D24" s="136"/>
      <c r="E24" s="12">
        <f>IFERROR(VLOOKUP(B24,[2]NUM13!$H$3:$K$147,3,FALSE),0)</f>
        <v>1</v>
      </c>
      <c r="F24" s="42">
        <f t="shared" si="0"/>
        <v>1</v>
      </c>
      <c r="G24" s="12"/>
      <c r="H24" s="51">
        <f t="shared" si="1"/>
        <v>0</v>
      </c>
      <c r="I24" s="51">
        <f t="shared" si="2"/>
        <v>0</v>
      </c>
      <c r="J24" s="12"/>
      <c r="K24" s="77">
        <f>IFERROR(VLOOKUP(B24,'[1]ACT NUM 13'!$H$3:$L$80,2,FALSE),0)</f>
        <v>0</v>
      </c>
      <c r="L24" s="77">
        <f>IFERROR(VLOOKUP(B24,'[1]ACT NUM 13'!$H$3:$L$80,3,FALSE),0)</f>
        <v>0</v>
      </c>
      <c r="M24" s="77">
        <f>IFERROR(VLOOKUP(B24,'[1]ACT NUM 13'!$H$3:$L$80,4,FALSE),0)</f>
        <v>0</v>
      </c>
      <c r="N24" s="77"/>
      <c r="O24" s="77"/>
      <c r="P24" s="77"/>
      <c r="Q24" s="77"/>
      <c r="R24" s="77"/>
      <c r="S24" s="77"/>
      <c r="T24" s="77"/>
      <c r="U24" s="77"/>
      <c r="V24" s="77"/>
      <c r="W24" s="12">
        <f t="shared" si="3"/>
        <v>0</v>
      </c>
      <c r="X24" s="77">
        <f>IFERROR(VLOOKUP(B24,'[1]ACT NUM 13'!$AA$3:$AE$41,2,FALSE),0)</f>
        <v>0</v>
      </c>
      <c r="Y24" s="77">
        <f>IFERROR(VLOOKUP(B24,'[1]ACT NUM 13'!$AA$3:$AE$41,3,FALSE),0)</f>
        <v>0</v>
      </c>
      <c r="Z24" s="77">
        <f>IFERROR(VLOOKUP(B24,'[1]ACT NUM 13'!$AA$3:$AE$41,4,FALSE),0)</f>
        <v>0</v>
      </c>
      <c r="AA24" s="77"/>
      <c r="AB24" s="77"/>
      <c r="AC24" s="77"/>
      <c r="AD24" s="77"/>
      <c r="AE24" s="77"/>
      <c r="AF24" s="77"/>
      <c r="AG24" s="77"/>
      <c r="AH24" s="77"/>
      <c r="AI24" s="77"/>
      <c r="AJ24" s="12">
        <f t="shared" si="4"/>
        <v>0</v>
      </c>
    </row>
    <row r="25" spans="1:37" ht="15" thickBot="1" x14ac:dyDescent="0.25">
      <c r="A25" s="72" t="s">
        <v>51</v>
      </c>
      <c r="B25" s="112" t="s">
        <v>389</v>
      </c>
      <c r="C25" s="53"/>
      <c r="D25" s="136"/>
      <c r="E25" s="12">
        <f>IFERROR(VLOOKUP(B25,[2]NUM13!$H$3:$K$147,3,FALSE),0)</f>
        <v>0</v>
      </c>
      <c r="F25" s="42">
        <f t="shared" ref="F25" si="5">+E25+(K25+L25+M25+N25)-(X25+Y25+Z25+AA25)</f>
        <v>0</v>
      </c>
      <c r="G25" s="12"/>
      <c r="H25" s="51">
        <f t="shared" ref="H25" si="6">+G25+(Q25)-(AD25)</f>
        <v>0</v>
      </c>
      <c r="I25" s="51">
        <f t="shared" ref="I25" si="7">+G25+(Q25+R25+S25+T25)-(AD25+AE25+AF25+AG25)</f>
        <v>0</v>
      </c>
      <c r="J25" s="12"/>
      <c r="K25" s="77">
        <f>IFERROR(VLOOKUP(B25,'[1]ACT NUM 13'!$H$3:$L$80,2,FALSE),0)</f>
        <v>0</v>
      </c>
      <c r="L25" s="77">
        <f>IFERROR(VLOOKUP(B25,'[1]ACT NUM 13'!$H$3:$L$80,3,FALSE),0)</f>
        <v>0</v>
      </c>
      <c r="M25" s="77">
        <f>IFERROR(VLOOKUP(B25,'[1]ACT NUM 13'!$H$3:$L$80,4,FALSE),0)</f>
        <v>0</v>
      </c>
      <c r="N25" s="77"/>
      <c r="O25" s="77"/>
      <c r="P25" s="77"/>
      <c r="Q25" s="77"/>
      <c r="R25" s="77"/>
      <c r="S25" s="77"/>
      <c r="T25" s="77"/>
      <c r="U25" s="77"/>
      <c r="V25" s="77"/>
      <c r="W25" s="12">
        <f t="shared" ref="W25" si="8">SUM(K25:V25)</f>
        <v>0</v>
      </c>
      <c r="X25" s="77">
        <f>IFERROR(VLOOKUP(B25,'[1]ACT NUM 13'!$AA$3:$AE$41,2,FALSE),0)</f>
        <v>0</v>
      </c>
      <c r="Y25" s="77">
        <f>IFERROR(VLOOKUP(B25,'[1]ACT NUM 13'!$AA$3:$AE$41,3,FALSE),0)</f>
        <v>0</v>
      </c>
      <c r="Z25" s="77">
        <f>IFERROR(VLOOKUP(B25,'[1]ACT NUM 13'!$AA$3:$AE$41,4,FALSE),0)</f>
        <v>0</v>
      </c>
      <c r="AA25" s="77"/>
      <c r="AB25" s="77"/>
      <c r="AC25" s="77"/>
      <c r="AD25" s="77"/>
      <c r="AE25" s="77"/>
      <c r="AF25" s="77"/>
      <c r="AG25" s="77"/>
      <c r="AH25" s="77"/>
      <c r="AI25" s="77"/>
      <c r="AJ25" s="12">
        <f t="shared" ref="AJ25" si="9">SUM(X25:AI25)</f>
        <v>0</v>
      </c>
    </row>
    <row r="26" spans="1:37" ht="15" thickBot="1" x14ac:dyDescent="0.25">
      <c r="A26" s="308" t="s">
        <v>173</v>
      </c>
      <c r="B26" s="309"/>
      <c r="C26" s="181">
        <f>+D26/Metas!S10</f>
        <v>0.83748132970988498</v>
      </c>
      <c r="D26" s="138">
        <f>E26/AK26</f>
        <v>0.1595401933097331</v>
      </c>
      <c r="E26" s="9">
        <f>SUM(E12:E25)</f>
        <v>4011</v>
      </c>
      <c r="F26" s="9">
        <f t="shared" ref="F26:J26" si="10">SUM(F12:F25)</f>
        <v>4140</v>
      </c>
      <c r="G26" s="9">
        <f t="shared" si="10"/>
        <v>0</v>
      </c>
      <c r="H26" s="9">
        <f t="shared" si="10"/>
        <v>0</v>
      </c>
      <c r="I26" s="9">
        <f t="shared" si="10"/>
        <v>0</v>
      </c>
      <c r="J26" s="9">
        <f t="shared" si="10"/>
        <v>0</v>
      </c>
      <c r="K26" s="9">
        <f t="shared" ref="K26:AJ26" si="11">SUM(K12:K25)</f>
        <v>79</v>
      </c>
      <c r="L26" s="9">
        <f t="shared" si="11"/>
        <v>57</v>
      </c>
      <c r="M26" s="9">
        <f t="shared" si="11"/>
        <v>60</v>
      </c>
      <c r="N26" s="9">
        <f t="shared" si="11"/>
        <v>0</v>
      </c>
      <c r="O26" s="9">
        <f t="shared" si="11"/>
        <v>0</v>
      </c>
      <c r="P26" s="9">
        <f t="shared" si="11"/>
        <v>0</v>
      </c>
      <c r="Q26" s="9">
        <f t="shared" si="11"/>
        <v>0</v>
      </c>
      <c r="R26" s="9">
        <f t="shared" si="11"/>
        <v>0</v>
      </c>
      <c r="S26" s="9">
        <f t="shared" si="11"/>
        <v>0</v>
      </c>
      <c r="T26" s="9">
        <f t="shared" si="11"/>
        <v>0</v>
      </c>
      <c r="U26" s="9">
        <f t="shared" si="11"/>
        <v>0</v>
      </c>
      <c r="V26" s="9">
        <f t="shared" si="11"/>
        <v>0</v>
      </c>
      <c r="W26" s="9">
        <f t="shared" si="11"/>
        <v>196</v>
      </c>
      <c r="X26" s="9">
        <f t="shared" si="11"/>
        <v>18</v>
      </c>
      <c r="Y26" s="9">
        <f t="shared" si="11"/>
        <v>26</v>
      </c>
      <c r="Z26" s="9">
        <f t="shared" si="11"/>
        <v>23</v>
      </c>
      <c r="AA26" s="9">
        <f t="shared" si="11"/>
        <v>0</v>
      </c>
      <c r="AB26" s="9">
        <f t="shared" si="11"/>
        <v>0</v>
      </c>
      <c r="AC26" s="9">
        <f t="shared" si="11"/>
        <v>0</v>
      </c>
      <c r="AD26" s="9">
        <f t="shared" si="11"/>
        <v>0</v>
      </c>
      <c r="AE26" s="9">
        <f t="shared" si="11"/>
        <v>0</v>
      </c>
      <c r="AF26" s="9">
        <f t="shared" si="11"/>
        <v>0</v>
      </c>
      <c r="AG26" s="9">
        <f t="shared" si="11"/>
        <v>0</v>
      </c>
      <c r="AH26" s="9">
        <f t="shared" si="11"/>
        <v>0</v>
      </c>
      <c r="AI26" s="9">
        <f t="shared" si="11"/>
        <v>0</v>
      </c>
      <c r="AJ26" s="9">
        <f t="shared" si="11"/>
        <v>67</v>
      </c>
      <c r="AK26" s="9">
        <v>25141</v>
      </c>
    </row>
    <row r="27" spans="1:37" ht="15" thickBot="1" x14ac:dyDescent="0.25">
      <c r="A27" s="75" t="s">
        <v>52</v>
      </c>
      <c r="B27" s="112" t="s">
        <v>53</v>
      </c>
      <c r="C27" s="53"/>
      <c r="D27" s="136"/>
      <c r="E27" s="12">
        <f>IFERROR(VLOOKUP(B27,[2]NUM13!$H$3:$K$147,3,FALSE),0)</f>
        <v>696</v>
      </c>
      <c r="F27" s="42">
        <f t="shared" ref="F27:F37" si="12">+E27+(K27+L27+M27+N27)-(X27+Y27+Z27+AA27)</f>
        <v>742</v>
      </c>
      <c r="G27" s="12"/>
      <c r="H27" s="51">
        <f t="shared" ref="H27:H37" si="13">+G27+(Q27)-(AD27)</f>
        <v>0</v>
      </c>
      <c r="I27" s="51">
        <f t="shared" si="2"/>
        <v>0</v>
      </c>
      <c r="J27" s="12"/>
      <c r="K27" s="77">
        <f>IFERROR(VLOOKUP(B27,'[1]ACT NUM 13'!$H$3:$L$80,2,FALSE),0)</f>
        <v>24</v>
      </c>
      <c r="L27" s="77">
        <f>IFERROR(VLOOKUP(B27,'[1]ACT NUM 13'!$H$3:$L$80,3,FALSE),0)</f>
        <v>10</v>
      </c>
      <c r="M27" s="77">
        <f>IFERROR(VLOOKUP(B27,'[1]ACT NUM 13'!$H$3:$L$80,4,FALSE),0)</f>
        <v>16</v>
      </c>
      <c r="N27" s="77"/>
      <c r="O27" s="77"/>
      <c r="P27" s="77"/>
      <c r="Q27" s="77"/>
      <c r="R27" s="77"/>
      <c r="S27" s="77"/>
      <c r="T27" s="77"/>
      <c r="U27" s="77"/>
      <c r="V27" s="77"/>
      <c r="W27" s="12">
        <f t="shared" si="3"/>
        <v>50</v>
      </c>
      <c r="X27" s="77">
        <f>IFERROR(VLOOKUP(B27,'[1]ACT NUM 13'!$AA$3:$AE$41,2,FALSE),0)</f>
        <v>3</v>
      </c>
      <c r="Y27" s="77">
        <f>IFERROR(VLOOKUP(B27,'[1]ACT NUM 13'!$AA$3:$AE$41,3,FALSE),0)</f>
        <v>1</v>
      </c>
      <c r="Z27" s="77">
        <f>IFERROR(VLOOKUP(B27,'[1]ACT NUM 13'!$AA$3:$AE$41,4,FALSE),0)</f>
        <v>0</v>
      </c>
      <c r="AA27" s="77"/>
      <c r="AB27" s="77"/>
      <c r="AC27" s="77"/>
      <c r="AD27" s="77"/>
      <c r="AE27" s="77"/>
      <c r="AF27" s="77"/>
      <c r="AG27" s="77"/>
      <c r="AH27" s="77"/>
      <c r="AI27" s="77"/>
      <c r="AJ27" s="12">
        <f t="shared" si="4"/>
        <v>4</v>
      </c>
    </row>
    <row r="28" spans="1:37" ht="15" thickBot="1" x14ac:dyDescent="0.25">
      <c r="A28" s="75" t="s">
        <v>52</v>
      </c>
      <c r="B28" s="112" t="s">
        <v>54</v>
      </c>
      <c r="C28" s="53"/>
      <c r="D28" s="136"/>
      <c r="E28" s="12">
        <f>IFERROR(VLOOKUP(B28,[2]NUM13!$H$3:$K$147,3,FALSE),0)</f>
        <v>650</v>
      </c>
      <c r="F28" s="42">
        <f t="shared" si="12"/>
        <v>743</v>
      </c>
      <c r="G28" s="12"/>
      <c r="H28" s="51">
        <f t="shared" si="13"/>
        <v>0</v>
      </c>
      <c r="I28" s="51">
        <f t="shared" si="2"/>
        <v>0</v>
      </c>
      <c r="J28" s="12"/>
      <c r="K28" s="77">
        <f>IFERROR(VLOOKUP(B28,'[1]ACT NUM 13'!$H$3:$L$80,2,FALSE),0)</f>
        <v>29</v>
      </c>
      <c r="L28" s="77">
        <f>IFERROR(VLOOKUP(B28,'[1]ACT NUM 13'!$H$3:$L$80,3,FALSE),0)</f>
        <v>38</v>
      </c>
      <c r="M28" s="77">
        <f>IFERROR(VLOOKUP(B28,'[1]ACT NUM 13'!$H$3:$L$80,4,FALSE),0)</f>
        <v>26</v>
      </c>
      <c r="N28" s="77"/>
      <c r="O28" s="77"/>
      <c r="P28" s="77"/>
      <c r="Q28" s="77"/>
      <c r="R28" s="77"/>
      <c r="S28" s="77"/>
      <c r="T28" s="77"/>
      <c r="U28" s="77"/>
      <c r="V28" s="77"/>
      <c r="W28" s="12">
        <f t="shared" si="3"/>
        <v>93</v>
      </c>
      <c r="X28" s="77">
        <f>IFERROR(VLOOKUP(B28,'[1]ACT NUM 13'!$AA$3:$AE$41,2,FALSE),0)</f>
        <v>0</v>
      </c>
      <c r="Y28" s="77">
        <f>IFERROR(VLOOKUP(B28,'[1]ACT NUM 13'!$AA$3:$AE$41,3,FALSE),0)</f>
        <v>0</v>
      </c>
      <c r="Z28" s="77">
        <f>IFERROR(VLOOKUP(B28,'[1]ACT NUM 13'!$AA$3:$AE$41,4,FALSE),0)</f>
        <v>0</v>
      </c>
      <c r="AA28" s="77"/>
      <c r="AB28" s="77"/>
      <c r="AC28" s="77"/>
      <c r="AD28" s="77"/>
      <c r="AE28" s="77"/>
      <c r="AF28" s="77"/>
      <c r="AG28" s="77"/>
      <c r="AH28" s="77"/>
      <c r="AI28" s="77"/>
      <c r="AJ28" s="12">
        <f t="shared" si="4"/>
        <v>0</v>
      </c>
    </row>
    <row r="29" spans="1:37" ht="15" thickBot="1" x14ac:dyDescent="0.25">
      <c r="A29" s="75" t="s">
        <v>52</v>
      </c>
      <c r="B29" s="112" t="s">
        <v>55</v>
      </c>
      <c r="C29" s="53"/>
      <c r="D29" s="136"/>
      <c r="E29" s="12">
        <f>IFERROR(VLOOKUP(B29,[2]NUM13!$H$3:$K$147,3,FALSE),0)</f>
        <v>1518</v>
      </c>
      <c r="F29" s="42">
        <f t="shared" si="12"/>
        <v>1554</v>
      </c>
      <c r="G29" s="12"/>
      <c r="H29" s="51">
        <f t="shared" si="13"/>
        <v>0</v>
      </c>
      <c r="I29" s="51">
        <f t="shared" si="2"/>
        <v>0</v>
      </c>
      <c r="J29" s="12"/>
      <c r="K29" s="77">
        <f>IFERROR(VLOOKUP(B29,'[1]ACT NUM 13'!$H$3:$L$80,2,FALSE),0)</f>
        <v>22</v>
      </c>
      <c r="L29" s="77">
        <f>IFERROR(VLOOKUP(B29,'[1]ACT NUM 13'!$H$3:$L$80,3,FALSE),0)</f>
        <v>5</v>
      </c>
      <c r="M29" s="77">
        <f>IFERROR(VLOOKUP(B29,'[1]ACT NUM 13'!$H$3:$L$80,4,FALSE),0)</f>
        <v>17</v>
      </c>
      <c r="N29" s="77"/>
      <c r="O29" s="77"/>
      <c r="P29" s="77"/>
      <c r="Q29" s="77"/>
      <c r="R29" s="77"/>
      <c r="S29" s="77"/>
      <c r="T29" s="77"/>
      <c r="U29" s="77"/>
      <c r="V29" s="77"/>
      <c r="W29" s="12">
        <f t="shared" si="3"/>
        <v>44</v>
      </c>
      <c r="X29" s="77">
        <f>IFERROR(VLOOKUP(B29,'[1]ACT NUM 13'!$AA$3:$AE$41,2,FALSE),0)</f>
        <v>6</v>
      </c>
      <c r="Y29" s="77">
        <f>IFERROR(VLOOKUP(B29,'[1]ACT NUM 13'!$AA$3:$AE$41,3,FALSE),0)</f>
        <v>2</v>
      </c>
      <c r="Z29" s="77">
        <f>IFERROR(VLOOKUP(B29,'[1]ACT NUM 13'!$AA$3:$AE$41,4,FALSE),0)</f>
        <v>0</v>
      </c>
      <c r="AA29" s="77"/>
      <c r="AB29" s="77"/>
      <c r="AC29" s="77"/>
      <c r="AD29" s="77"/>
      <c r="AE29" s="77"/>
      <c r="AF29" s="77"/>
      <c r="AG29" s="77"/>
      <c r="AH29" s="77"/>
      <c r="AI29" s="77"/>
      <c r="AJ29" s="12">
        <f t="shared" si="4"/>
        <v>8</v>
      </c>
    </row>
    <row r="30" spans="1:37" ht="15" thickBot="1" x14ac:dyDescent="0.25">
      <c r="A30" s="75" t="s">
        <v>52</v>
      </c>
      <c r="B30" s="112" t="s">
        <v>56</v>
      </c>
      <c r="C30" s="53"/>
      <c r="D30" s="136"/>
      <c r="E30" s="12">
        <f>IFERROR(VLOOKUP(B30,[2]NUM13!$H$3:$K$147,3,FALSE),0)</f>
        <v>163</v>
      </c>
      <c r="F30" s="42">
        <f t="shared" si="12"/>
        <v>166</v>
      </c>
      <c r="G30" s="12"/>
      <c r="H30" s="51">
        <f t="shared" si="13"/>
        <v>0</v>
      </c>
      <c r="I30" s="51">
        <f t="shared" si="2"/>
        <v>0</v>
      </c>
      <c r="J30" s="12"/>
      <c r="K30" s="77">
        <f>IFERROR(VLOOKUP(B30,'[1]ACT NUM 13'!$H$3:$L$80,2,FALSE),0)</f>
        <v>1</v>
      </c>
      <c r="L30" s="77">
        <f>IFERROR(VLOOKUP(B30,'[1]ACT NUM 13'!$H$3:$L$80,3,FALSE),0)</f>
        <v>2</v>
      </c>
      <c r="M30" s="77">
        <f>IFERROR(VLOOKUP(B30,'[1]ACT NUM 13'!$H$3:$L$80,4,FALSE),0)</f>
        <v>0</v>
      </c>
      <c r="N30" s="77"/>
      <c r="O30" s="77"/>
      <c r="P30" s="77"/>
      <c r="Q30" s="77"/>
      <c r="R30" s="77"/>
      <c r="S30" s="77"/>
      <c r="T30" s="77"/>
      <c r="U30" s="77"/>
      <c r="V30" s="77"/>
      <c r="W30" s="12">
        <f t="shared" si="3"/>
        <v>3</v>
      </c>
      <c r="X30" s="77">
        <f>IFERROR(VLOOKUP(B30,'[1]ACT NUM 13'!$AA$3:$AE$41,2,FALSE),0)</f>
        <v>0</v>
      </c>
      <c r="Y30" s="77">
        <f>IFERROR(VLOOKUP(B30,'[1]ACT NUM 13'!$AA$3:$AE$41,3,FALSE),0)</f>
        <v>0</v>
      </c>
      <c r="Z30" s="77">
        <f>IFERROR(VLOOKUP(B30,'[1]ACT NUM 13'!$AA$3:$AE$41,4,FALSE),0)</f>
        <v>0</v>
      </c>
      <c r="AA30" s="77"/>
      <c r="AB30" s="77"/>
      <c r="AC30" s="77"/>
      <c r="AD30" s="77"/>
      <c r="AE30" s="77"/>
      <c r="AF30" s="77"/>
      <c r="AG30" s="77"/>
      <c r="AH30" s="77"/>
      <c r="AI30" s="77"/>
      <c r="AJ30" s="12">
        <f t="shared" si="4"/>
        <v>0</v>
      </c>
    </row>
    <row r="31" spans="1:37" ht="15" thickBot="1" x14ac:dyDescent="0.25">
      <c r="A31" s="75" t="s">
        <v>52</v>
      </c>
      <c r="B31" s="112" t="s">
        <v>57</v>
      </c>
      <c r="C31" s="53"/>
      <c r="D31" s="136"/>
      <c r="E31" s="12">
        <f>IFERROR(VLOOKUP(B31,[2]NUM13!$H$3:$K$147,3,FALSE),0)</f>
        <v>966</v>
      </c>
      <c r="F31" s="42">
        <f t="shared" si="12"/>
        <v>1016</v>
      </c>
      <c r="G31" s="12"/>
      <c r="H31" s="51">
        <f t="shared" si="13"/>
        <v>0</v>
      </c>
      <c r="I31" s="51">
        <f t="shared" si="2"/>
        <v>0</v>
      </c>
      <c r="J31" s="12"/>
      <c r="K31" s="77">
        <f>IFERROR(VLOOKUP(B31,'[1]ACT NUM 13'!$H$3:$L$80,2,FALSE),0)</f>
        <v>18</v>
      </c>
      <c r="L31" s="77">
        <f>IFERROR(VLOOKUP(B31,'[1]ACT NUM 13'!$H$3:$L$80,3,FALSE),0)</f>
        <v>18</v>
      </c>
      <c r="M31" s="77">
        <f>IFERROR(VLOOKUP(B31,'[1]ACT NUM 13'!$H$3:$L$80,4,FALSE),0)</f>
        <v>19</v>
      </c>
      <c r="N31" s="77"/>
      <c r="O31" s="77"/>
      <c r="P31" s="77"/>
      <c r="Q31" s="77"/>
      <c r="R31" s="77"/>
      <c r="S31" s="77"/>
      <c r="T31" s="77"/>
      <c r="U31" s="77"/>
      <c r="V31" s="77"/>
      <c r="W31" s="12">
        <f t="shared" si="3"/>
        <v>55</v>
      </c>
      <c r="X31" s="77">
        <f>IFERROR(VLOOKUP(B31,'[1]ACT NUM 13'!$AA$3:$AE$41,2,FALSE),0)</f>
        <v>0</v>
      </c>
      <c r="Y31" s="77">
        <f>IFERROR(VLOOKUP(B31,'[1]ACT NUM 13'!$AA$3:$AE$41,3,FALSE),0)</f>
        <v>2</v>
      </c>
      <c r="Z31" s="77">
        <f>IFERROR(VLOOKUP(B31,'[1]ACT NUM 13'!$AA$3:$AE$41,4,FALSE),0)</f>
        <v>3</v>
      </c>
      <c r="AA31" s="77"/>
      <c r="AB31" s="77"/>
      <c r="AC31" s="77"/>
      <c r="AD31" s="77"/>
      <c r="AE31" s="77"/>
      <c r="AF31" s="77"/>
      <c r="AG31" s="77"/>
      <c r="AH31" s="77"/>
      <c r="AI31" s="77"/>
      <c r="AJ31" s="12">
        <f t="shared" si="4"/>
        <v>5</v>
      </c>
    </row>
    <row r="32" spans="1:37" ht="15" thickBot="1" x14ac:dyDescent="0.25">
      <c r="A32" s="75" t="s">
        <v>52</v>
      </c>
      <c r="B32" s="112" t="s">
        <v>58</v>
      </c>
      <c r="C32" s="53"/>
      <c r="D32" s="136"/>
      <c r="E32" s="12">
        <f>IFERROR(VLOOKUP(B32,[2]NUM13!$H$3:$K$147,3,FALSE),0)</f>
        <v>0</v>
      </c>
      <c r="F32" s="42">
        <f t="shared" si="12"/>
        <v>0</v>
      </c>
      <c r="G32" s="12"/>
      <c r="H32" s="51">
        <f t="shared" si="13"/>
        <v>0</v>
      </c>
      <c r="I32" s="51">
        <f t="shared" si="2"/>
        <v>0</v>
      </c>
      <c r="J32" s="12"/>
      <c r="K32" s="77">
        <f>IFERROR(VLOOKUP(B32,'[1]ACT NUM 13'!$H$3:$L$80,2,FALSE),0)</f>
        <v>0</v>
      </c>
      <c r="L32" s="77">
        <f>IFERROR(VLOOKUP(B32,'[1]ACT NUM 13'!$H$3:$L$80,3,FALSE),0)</f>
        <v>0</v>
      </c>
      <c r="M32" s="77">
        <f>IFERROR(VLOOKUP(B32,'[1]ACT NUM 13'!$H$3:$L$80,4,FALSE),0)</f>
        <v>0</v>
      </c>
      <c r="N32" s="77"/>
      <c r="O32" s="77"/>
      <c r="P32" s="77"/>
      <c r="Q32" s="77"/>
      <c r="R32" s="77"/>
      <c r="S32" s="77"/>
      <c r="T32" s="77"/>
      <c r="U32" s="77"/>
      <c r="V32" s="77"/>
      <c r="W32" s="12">
        <f t="shared" si="3"/>
        <v>0</v>
      </c>
      <c r="X32" s="77">
        <f>IFERROR(VLOOKUP(B32,'[1]ACT NUM 13'!$AA$3:$AE$41,2,FALSE),0)</f>
        <v>0</v>
      </c>
      <c r="Y32" s="77">
        <f>IFERROR(VLOOKUP(B32,'[1]ACT NUM 13'!$AA$3:$AE$41,3,FALSE),0)</f>
        <v>0</v>
      </c>
      <c r="Z32" s="77">
        <f>IFERROR(VLOOKUP(B32,'[1]ACT NUM 13'!$AA$3:$AE$41,4,FALSE),0)</f>
        <v>0</v>
      </c>
      <c r="AA32" s="77"/>
      <c r="AB32" s="77"/>
      <c r="AC32" s="77"/>
      <c r="AD32" s="77"/>
      <c r="AE32" s="77"/>
      <c r="AF32" s="77"/>
      <c r="AG32" s="77"/>
      <c r="AH32" s="77"/>
      <c r="AI32" s="77"/>
      <c r="AJ32" s="12">
        <f t="shared" si="4"/>
        <v>0</v>
      </c>
    </row>
    <row r="33" spans="1:37" ht="15" thickBot="1" x14ac:dyDescent="0.25">
      <c r="A33" s="75" t="s">
        <v>52</v>
      </c>
      <c r="B33" s="112" t="s">
        <v>59</v>
      </c>
      <c r="C33" s="53"/>
      <c r="D33" s="136"/>
      <c r="E33" s="12">
        <f>IFERROR(VLOOKUP(B33,[2]NUM13!$H$3:$K$147,3,FALSE),0)</f>
        <v>49</v>
      </c>
      <c r="F33" s="42">
        <f t="shared" si="12"/>
        <v>51</v>
      </c>
      <c r="G33" s="12"/>
      <c r="H33" s="51">
        <f t="shared" si="13"/>
        <v>0</v>
      </c>
      <c r="I33" s="51">
        <f t="shared" si="2"/>
        <v>0</v>
      </c>
      <c r="J33" s="12"/>
      <c r="K33" s="77">
        <f>IFERROR(VLOOKUP(B33,'[1]ACT NUM 13'!$H$3:$L$80,2,FALSE),0)</f>
        <v>0</v>
      </c>
      <c r="L33" s="77">
        <f>IFERROR(VLOOKUP(B33,'[1]ACT NUM 13'!$H$3:$L$80,3,FALSE),0)</f>
        <v>2</v>
      </c>
      <c r="M33" s="77">
        <f>IFERROR(VLOOKUP(B33,'[1]ACT NUM 13'!$H$3:$L$80,4,FALSE),0)</f>
        <v>0</v>
      </c>
      <c r="N33" s="77"/>
      <c r="O33" s="77"/>
      <c r="P33" s="77"/>
      <c r="Q33" s="77"/>
      <c r="R33" s="77"/>
      <c r="S33" s="77"/>
      <c r="T33" s="77"/>
      <c r="U33" s="77"/>
      <c r="V33" s="77"/>
      <c r="W33" s="12">
        <f t="shared" si="3"/>
        <v>2</v>
      </c>
      <c r="X33" s="77">
        <f>IFERROR(VLOOKUP(B33,'[1]ACT NUM 13'!$AA$3:$AE$41,2,FALSE),0)</f>
        <v>0</v>
      </c>
      <c r="Y33" s="77">
        <f>IFERROR(VLOOKUP(B33,'[1]ACT NUM 13'!$AA$3:$AE$41,3,FALSE),0)</f>
        <v>0</v>
      </c>
      <c r="Z33" s="77">
        <f>IFERROR(VLOOKUP(B33,'[1]ACT NUM 13'!$AA$3:$AE$41,4,FALSE),0)</f>
        <v>0</v>
      </c>
      <c r="AA33" s="77"/>
      <c r="AB33" s="77"/>
      <c r="AC33" s="77"/>
      <c r="AD33" s="77"/>
      <c r="AE33" s="77"/>
      <c r="AF33" s="77"/>
      <c r="AG33" s="77"/>
      <c r="AH33" s="77"/>
      <c r="AI33" s="77"/>
      <c r="AJ33" s="12">
        <f t="shared" si="4"/>
        <v>0</v>
      </c>
    </row>
    <row r="34" spans="1:37" ht="15" thickBot="1" x14ac:dyDescent="0.25">
      <c r="A34" s="75" t="s">
        <v>52</v>
      </c>
      <c r="B34" s="112" t="s">
        <v>60</v>
      </c>
      <c r="C34" s="53"/>
      <c r="D34" s="136"/>
      <c r="E34" s="12">
        <f>IFERROR(VLOOKUP(B34,[2]NUM13!$H$3:$K$147,3,FALSE),0)</f>
        <v>153</v>
      </c>
      <c r="F34" s="42">
        <f t="shared" si="12"/>
        <v>158</v>
      </c>
      <c r="G34" s="12"/>
      <c r="H34" s="51">
        <f t="shared" si="13"/>
        <v>0</v>
      </c>
      <c r="I34" s="51">
        <f t="shared" si="2"/>
        <v>0</v>
      </c>
      <c r="J34" s="12"/>
      <c r="K34" s="77">
        <f>IFERROR(VLOOKUP(B34,'[1]ACT NUM 13'!$H$3:$L$80,2,FALSE),0)</f>
        <v>0</v>
      </c>
      <c r="L34" s="77">
        <f>IFERROR(VLOOKUP(B34,'[1]ACT NUM 13'!$H$3:$L$80,3,FALSE),0)</f>
        <v>1</v>
      </c>
      <c r="M34" s="77">
        <f>IFERROR(VLOOKUP(B34,'[1]ACT NUM 13'!$H$3:$L$80,4,FALSE),0)</f>
        <v>4</v>
      </c>
      <c r="N34" s="77"/>
      <c r="O34" s="77"/>
      <c r="P34" s="77"/>
      <c r="Q34" s="77"/>
      <c r="R34" s="77"/>
      <c r="S34" s="77"/>
      <c r="T34" s="77"/>
      <c r="U34" s="77"/>
      <c r="V34" s="77"/>
      <c r="W34" s="12">
        <f t="shared" si="3"/>
        <v>5</v>
      </c>
      <c r="X34" s="77">
        <f>IFERROR(VLOOKUP(B34,'[1]ACT NUM 13'!$AA$3:$AE$41,2,FALSE),0)</f>
        <v>0</v>
      </c>
      <c r="Y34" s="77">
        <f>IFERROR(VLOOKUP(B34,'[1]ACT NUM 13'!$AA$3:$AE$41,3,FALSE),0)</f>
        <v>0</v>
      </c>
      <c r="Z34" s="77">
        <f>IFERROR(VLOOKUP(B34,'[1]ACT NUM 13'!$AA$3:$AE$41,4,FALSE),0)</f>
        <v>0</v>
      </c>
      <c r="AA34" s="77"/>
      <c r="AB34" s="77"/>
      <c r="AC34" s="77"/>
      <c r="AD34" s="77"/>
      <c r="AE34" s="77"/>
      <c r="AF34" s="77"/>
      <c r="AG34" s="77"/>
      <c r="AH34" s="77"/>
      <c r="AI34" s="77"/>
      <c r="AJ34" s="12">
        <f t="shared" si="4"/>
        <v>0</v>
      </c>
    </row>
    <row r="35" spans="1:37" ht="15" thickBot="1" x14ac:dyDescent="0.25">
      <c r="A35" s="75" t="s">
        <v>52</v>
      </c>
      <c r="B35" s="112" t="s">
        <v>61</v>
      </c>
      <c r="C35" s="53"/>
      <c r="D35" s="136"/>
      <c r="E35" s="12">
        <f>IFERROR(VLOOKUP(B35,[2]NUM13!$H$3:$K$147,3,FALSE),0)</f>
        <v>13</v>
      </c>
      <c r="F35" s="42">
        <f t="shared" si="12"/>
        <v>13</v>
      </c>
      <c r="G35" s="12"/>
      <c r="H35" s="51">
        <f t="shared" si="13"/>
        <v>0</v>
      </c>
      <c r="I35" s="51">
        <f t="shared" si="2"/>
        <v>0</v>
      </c>
      <c r="J35" s="12"/>
      <c r="K35" s="77">
        <f>IFERROR(VLOOKUP(B35,'[1]ACT NUM 13'!$H$3:$L$80,2,FALSE),0)</f>
        <v>0</v>
      </c>
      <c r="L35" s="77">
        <f>IFERROR(VLOOKUP(B35,'[1]ACT NUM 13'!$H$3:$L$80,3,FALSE),0)</f>
        <v>0</v>
      </c>
      <c r="M35" s="77">
        <f>IFERROR(VLOOKUP(B35,'[1]ACT NUM 13'!$H$3:$L$80,4,FALSE),0)</f>
        <v>0</v>
      </c>
      <c r="N35" s="77"/>
      <c r="O35" s="77"/>
      <c r="P35" s="77"/>
      <c r="Q35" s="77"/>
      <c r="R35" s="77"/>
      <c r="S35" s="77"/>
      <c r="T35" s="77"/>
      <c r="U35" s="77"/>
      <c r="V35" s="77"/>
      <c r="W35" s="12">
        <f t="shared" si="3"/>
        <v>0</v>
      </c>
      <c r="X35" s="77">
        <f>IFERROR(VLOOKUP(B35,'[1]ACT NUM 13'!$AA$3:$AE$41,2,FALSE),0)</f>
        <v>0</v>
      </c>
      <c r="Y35" s="77">
        <f>IFERROR(VLOOKUP(B35,'[1]ACT NUM 13'!$AA$3:$AE$41,3,FALSE),0)</f>
        <v>0</v>
      </c>
      <c r="Z35" s="77">
        <f>IFERROR(VLOOKUP(B35,'[1]ACT NUM 13'!$AA$3:$AE$41,4,FALSE),0)</f>
        <v>0</v>
      </c>
      <c r="AA35" s="77"/>
      <c r="AB35" s="77"/>
      <c r="AC35" s="77"/>
      <c r="AD35" s="77"/>
      <c r="AE35" s="77"/>
      <c r="AF35" s="77"/>
      <c r="AG35" s="77"/>
      <c r="AH35" s="77"/>
      <c r="AI35" s="77"/>
      <c r="AJ35" s="12">
        <f t="shared" si="4"/>
        <v>0</v>
      </c>
    </row>
    <row r="36" spans="1:37" ht="15" thickBot="1" x14ac:dyDescent="0.25">
      <c r="A36" s="75" t="s">
        <v>52</v>
      </c>
      <c r="B36" s="112" t="s">
        <v>62</v>
      </c>
      <c r="C36" s="53"/>
      <c r="D36" s="136"/>
      <c r="E36" s="12">
        <f>IFERROR(VLOOKUP(B36,[2]NUM13!$H$3:$K$147,3,FALSE),0)</f>
        <v>0</v>
      </c>
      <c r="F36" s="42">
        <f t="shared" si="12"/>
        <v>0</v>
      </c>
      <c r="G36" s="12"/>
      <c r="H36" s="51">
        <f t="shared" si="13"/>
        <v>0</v>
      </c>
      <c r="I36" s="51">
        <f t="shared" si="2"/>
        <v>0</v>
      </c>
      <c r="J36" s="12"/>
      <c r="K36" s="77">
        <f>IFERROR(VLOOKUP(B36,'[1]ACT NUM 13'!$H$3:$L$80,2,FALSE),0)</f>
        <v>0</v>
      </c>
      <c r="L36" s="77">
        <f>IFERROR(VLOOKUP(B36,'[1]ACT NUM 13'!$H$3:$L$80,3,FALSE),0)</f>
        <v>0</v>
      </c>
      <c r="M36" s="77">
        <f>IFERROR(VLOOKUP(B36,'[1]ACT NUM 13'!$H$3:$L$80,4,FALSE),0)</f>
        <v>0</v>
      </c>
      <c r="N36" s="77"/>
      <c r="O36" s="77"/>
      <c r="P36" s="77"/>
      <c r="Q36" s="77"/>
      <c r="R36" s="77"/>
      <c r="S36" s="77"/>
      <c r="T36" s="77"/>
      <c r="U36" s="77"/>
      <c r="V36" s="77"/>
      <c r="W36" s="12">
        <f t="shared" si="3"/>
        <v>0</v>
      </c>
      <c r="X36" s="77">
        <f>IFERROR(VLOOKUP(B36,'[1]ACT NUM 13'!$AA$3:$AE$41,2,FALSE),0)</f>
        <v>0</v>
      </c>
      <c r="Y36" s="77">
        <f>IFERROR(VLOOKUP(B36,'[1]ACT NUM 13'!$AA$3:$AE$41,3,FALSE),0)</f>
        <v>0</v>
      </c>
      <c r="Z36" s="77">
        <f>IFERROR(VLOOKUP(B36,'[1]ACT NUM 13'!$AA$3:$AE$41,4,FALSE),0)</f>
        <v>0</v>
      </c>
      <c r="AA36" s="77"/>
      <c r="AB36" s="77"/>
      <c r="AC36" s="77"/>
      <c r="AD36" s="77"/>
      <c r="AE36" s="77"/>
      <c r="AF36" s="77"/>
      <c r="AG36" s="77"/>
      <c r="AH36" s="77"/>
      <c r="AI36" s="77"/>
      <c r="AJ36" s="12">
        <f t="shared" si="4"/>
        <v>0</v>
      </c>
    </row>
    <row r="37" spans="1:37" ht="15" thickBot="1" x14ac:dyDescent="0.25">
      <c r="A37" s="75" t="s">
        <v>52</v>
      </c>
      <c r="B37" s="112" t="s">
        <v>341</v>
      </c>
      <c r="C37" s="53"/>
      <c r="D37" s="136"/>
      <c r="E37" s="12">
        <f>IFERROR(VLOOKUP(B37,[2]NUM13!$H$3:$K$147,3,FALSE),0)</f>
        <v>0</v>
      </c>
      <c r="F37" s="42">
        <f t="shared" si="12"/>
        <v>0</v>
      </c>
      <c r="G37" s="12"/>
      <c r="H37" s="51">
        <f t="shared" si="13"/>
        <v>0</v>
      </c>
      <c r="I37" s="51">
        <f t="shared" si="2"/>
        <v>0</v>
      </c>
      <c r="J37" s="12"/>
      <c r="K37" s="77">
        <f>IFERROR(VLOOKUP(B37,'[1]ACT NUM 13'!$H$3:$L$80,2,FALSE),0)</f>
        <v>0</v>
      </c>
      <c r="L37" s="77">
        <f>IFERROR(VLOOKUP(B37,'[1]ACT NUM 13'!$H$3:$L$80,3,FALSE),0)</f>
        <v>0</v>
      </c>
      <c r="M37" s="77">
        <f>IFERROR(VLOOKUP(B37,'[1]ACT NUM 13'!$H$3:$L$80,4,FALSE),0)</f>
        <v>0</v>
      </c>
      <c r="N37" s="77"/>
      <c r="O37" s="77"/>
      <c r="P37" s="77"/>
      <c r="Q37" s="77"/>
      <c r="R37" s="77"/>
      <c r="S37" s="77"/>
      <c r="T37" s="77"/>
      <c r="U37" s="77"/>
      <c r="V37" s="77"/>
      <c r="W37" s="12">
        <f t="shared" si="3"/>
        <v>0</v>
      </c>
      <c r="X37" s="77">
        <f>IFERROR(VLOOKUP(B37,'[1]ACT NUM 13'!$AA$3:$AE$41,2,FALSE),0)</f>
        <v>0</v>
      </c>
      <c r="Y37" s="77">
        <f>IFERROR(VLOOKUP(B37,'[1]ACT NUM 13'!$AA$3:$AE$41,3,FALSE),0)</f>
        <v>0</v>
      </c>
      <c r="Z37" s="77">
        <f>IFERROR(VLOOKUP(B37,'[1]ACT NUM 13'!$AA$3:$AE$41,4,FALSE),0)</f>
        <v>0</v>
      </c>
      <c r="AA37" s="77"/>
      <c r="AB37" s="77"/>
      <c r="AC37" s="77"/>
      <c r="AD37" s="77"/>
      <c r="AE37" s="77"/>
      <c r="AF37" s="77"/>
      <c r="AG37" s="77"/>
      <c r="AH37" s="77"/>
      <c r="AI37" s="77"/>
      <c r="AJ37" s="12">
        <f t="shared" si="4"/>
        <v>0</v>
      </c>
    </row>
    <row r="38" spans="1:37" ht="15" thickBot="1" x14ac:dyDescent="0.25">
      <c r="A38" s="308" t="s">
        <v>174</v>
      </c>
      <c r="B38" s="309"/>
      <c r="C38" s="181">
        <f>+D38/Metas!S8</f>
        <v>0.87463412628644266</v>
      </c>
      <c r="D38" s="138">
        <f>E38/AK38</f>
        <v>0.17343994724260159</v>
      </c>
      <c r="E38" s="9">
        <f t="shared" ref="E38:K38" si="14">SUM(E27:E37)</f>
        <v>4208</v>
      </c>
      <c r="F38" s="9">
        <f t="shared" si="14"/>
        <v>4443</v>
      </c>
      <c r="G38" s="9">
        <f t="shared" ref="G38" si="15">SUM(G27:G37)</f>
        <v>0</v>
      </c>
      <c r="H38" s="9">
        <f t="shared" si="14"/>
        <v>0</v>
      </c>
      <c r="I38" s="9">
        <f t="shared" ref="I38:J38" si="16">SUM(I27:I37)</f>
        <v>0</v>
      </c>
      <c r="J38" s="9">
        <f t="shared" si="16"/>
        <v>0</v>
      </c>
      <c r="K38" s="9">
        <f t="shared" si="14"/>
        <v>94</v>
      </c>
      <c r="L38" s="9">
        <f t="shared" ref="L38:Q38" si="17">SUM(L27:L37)</f>
        <v>76</v>
      </c>
      <c r="M38" s="9">
        <f t="shared" si="17"/>
        <v>82</v>
      </c>
      <c r="N38" s="9">
        <f t="shared" si="17"/>
        <v>0</v>
      </c>
      <c r="O38" s="9">
        <f t="shared" ref="O38" si="18">SUM(O27:O37)</f>
        <v>0</v>
      </c>
      <c r="P38" s="9">
        <f t="shared" si="17"/>
        <v>0</v>
      </c>
      <c r="Q38" s="9">
        <f t="shared" si="17"/>
        <v>0</v>
      </c>
      <c r="R38" s="9">
        <f t="shared" ref="R38:S38" si="19">SUM(R27:R37)</f>
        <v>0</v>
      </c>
      <c r="S38" s="9">
        <f t="shared" si="19"/>
        <v>0</v>
      </c>
      <c r="T38" s="9">
        <f t="shared" ref="T38:V38" si="20">SUM(T27:T37)</f>
        <v>0</v>
      </c>
      <c r="U38" s="9">
        <f t="shared" si="20"/>
        <v>0</v>
      </c>
      <c r="V38" s="9">
        <f t="shared" si="20"/>
        <v>0</v>
      </c>
      <c r="W38" s="9">
        <f>SUM(W27:W37)</f>
        <v>252</v>
      </c>
      <c r="X38" s="9">
        <f t="shared" ref="X38" si="21">SUM(X27:X37)</f>
        <v>9</v>
      </c>
      <c r="Y38" s="9">
        <f t="shared" ref="Y38" si="22">SUM(Y27:Y37)</f>
        <v>5</v>
      </c>
      <c r="Z38" s="9">
        <f t="shared" ref="Z38" si="23">SUM(Z27:Z37)</f>
        <v>3</v>
      </c>
      <c r="AA38" s="9">
        <f t="shared" ref="AA38:AB38" si="24">SUM(AA27:AA37)</f>
        <v>0</v>
      </c>
      <c r="AB38" s="9">
        <f t="shared" si="24"/>
        <v>0</v>
      </c>
      <c r="AC38" s="9">
        <f t="shared" ref="AC38" si="25">SUM(AC27:AC37)</f>
        <v>0</v>
      </c>
      <c r="AD38" s="9">
        <f t="shared" ref="AD38:AE38" si="26">SUM(AD27:AD37)</f>
        <v>0</v>
      </c>
      <c r="AE38" s="9">
        <f t="shared" si="26"/>
        <v>0</v>
      </c>
      <c r="AF38" s="9">
        <f t="shared" ref="AF38:AG38" si="27">SUM(AF27:AF37)</f>
        <v>0</v>
      </c>
      <c r="AG38" s="9">
        <f t="shared" si="27"/>
        <v>0</v>
      </c>
      <c r="AH38" s="9">
        <f t="shared" ref="AH38:AI38" si="28">SUM(AH27:AH37)</f>
        <v>0</v>
      </c>
      <c r="AI38" s="9">
        <f t="shared" si="28"/>
        <v>0</v>
      </c>
      <c r="AJ38" s="9">
        <f>SUM(AJ27:AJ37)</f>
        <v>17</v>
      </c>
      <c r="AK38" s="9">
        <v>24262</v>
      </c>
    </row>
    <row r="39" spans="1:37" ht="15" thickBot="1" x14ac:dyDescent="0.25">
      <c r="A39" s="75" t="s">
        <v>73</v>
      </c>
      <c r="B39" s="112" t="s">
        <v>63</v>
      </c>
      <c r="C39" s="53"/>
      <c r="D39" s="136"/>
      <c r="E39" s="12">
        <f>IFERROR(VLOOKUP(B39,[2]NUM13!$H$3:$K$147,3,FALSE),0)</f>
        <v>54</v>
      </c>
      <c r="F39" s="42">
        <f t="shared" ref="F39:F48" si="29">+E39+(K39+L39+M39+N39)-(X39+Y39+Z39+AA39)</f>
        <v>55</v>
      </c>
      <c r="G39" s="12"/>
      <c r="H39" s="51">
        <f t="shared" ref="H39:H48" si="30">+G39+(Q39)-(AD39)</f>
        <v>0</v>
      </c>
      <c r="I39" s="51">
        <f t="shared" si="2"/>
        <v>0</v>
      </c>
      <c r="J39" s="12"/>
      <c r="K39" s="77">
        <f>IFERROR(VLOOKUP(B39,'[1]ACT NUM 13'!$H$3:$L$80,2,FALSE),0)</f>
        <v>0</v>
      </c>
      <c r="L39" s="77">
        <f>IFERROR(VLOOKUP(B39,'[1]ACT NUM 13'!$H$3:$L$80,3,FALSE),0)</f>
        <v>0</v>
      </c>
      <c r="M39" s="77">
        <f>IFERROR(VLOOKUP(B39,'[1]ACT NUM 13'!$H$3:$L$80,4,FALSE),0)</f>
        <v>1</v>
      </c>
      <c r="N39" s="77"/>
      <c r="O39" s="77"/>
      <c r="P39" s="77"/>
      <c r="Q39" s="77"/>
      <c r="R39" s="77"/>
      <c r="S39" s="77"/>
      <c r="T39" s="77"/>
      <c r="U39" s="77"/>
      <c r="V39" s="77"/>
      <c r="W39" s="12">
        <f t="shared" si="3"/>
        <v>1</v>
      </c>
      <c r="X39" s="77">
        <f>IFERROR(VLOOKUP(B39,'[1]ACT NUM 13'!$AA$3:$AE$41,2,FALSE),0)</f>
        <v>0</v>
      </c>
      <c r="Y39" s="77">
        <f>IFERROR(VLOOKUP(B39,'[1]ACT NUM 13'!$AA$3:$AE$41,3,FALSE),0)</f>
        <v>0</v>
      </c>
      <c r="Z39" s="77">
        <f>IFERROR(VLOOKUP(B39,'[1]ACT NUM 13'!$AA$3:$AE$41,4,FALSE),0)</f>
        <v>0</v>
      </c>
      <c r="AA39" s="77"/>
      <c r="AB39" s="77"/>
      <c r="AC39" s="77"/>
      <c r="AD39" s="77"/>
      <c r="AE39" s="77"/>
      <c r="AF39" s="77"/>
      <c r="AG39" s="77"/>
      <c r="AH39" s="77"/>
      <c r="AI39" s="77"/>
      <c r="AJ39" s="12">
        <f t="shared" si="4"/>
        <v>0</v>
      </c>
    </row>
    <row r="40" spans="1:37" ht="15" thickBot="1" x14ac:dyDescent="0.25">
      <c r="A40" s="75" t="s">
        <v>73</v>
      </c>
      <c r="B40" s="112" t="s">
        <v>64</v>
      </c>
      <c r="C40" s="53"/>
      <c r="D40" s="136"/>
      <c r="E40" s="12">
        <f>IFERROR(VLOOKUP(B40,[2]NUM13!$H$3:$K$147,3,FALSE),0)</f>
        <v>31</v>
      </c>
      <c r="F40" s="42">
        <f t="shared" si="29"/>
        <v>31</v>
      </c>
      <c r="G40" s="12"/>
      <c r="H40" s="51">
        <f t="shared" si="30"/>
        <v>0</v>
      </c>
      <c r="I40" s="51">
        <f t="shared" si="2"/>
        <v>0</v>
      </c>
      <c r="J40" s="12"/>
      <c r="K40" s="77">
        <f>IFERROR(VLOOKUP(B40,'[1]ACT NUM 13'!$H$3:$L$80,2,FALSE),0)</f>
        <v>0</v>
      </c>
      <c r="L40" s="77">
        <f>IFERROR(VLOOKUP(B40,'[1]ACT NUM 13'!$H$3:$L$80,3,FALSE),0)</f>
        <v>0</v>
      </c>
      <c r="M40" s="77">
        <f>IFERROR(VLOOKUP(B40,'[1]ACT NUM 13'!$H$3:$L$80,4,FALSE),0)</f>
        <v>0</v>
      </c>
      <c r="N40" s="77"/>
      <c r="O40" s="77"/>
      <c r="P40" s="77"/>
      <c r="Q40" s="77"/>
      <c r="R40" s="77"/>
      <c r="S40" s="77"/>
      <c r="T40" s="77"/>
      <c r="U40" s="77"/>
      <c r="V40" s="77"/>
      <c r="W40" s="12">
        <f t="shared" si="3"/>
        <v>0</v>
      </c>
      <c r="X40" s="77">
        <f>IFERROR(VLOOKUP(B40,'[1]ACT NUM 13'!$AA$3:$AE$41,2,FALSE),0)</f>
        <v>0</v>
      </c>
      <c r="Y40" s="77">
        <f>IFERROR(VLOOKUP(B40,'[1]ACT NUM 13'!$AA$3:$AE$41,3,FALSE),0)</f>
        <v>0</v>
      </c>
      <c r="Z40" s="77">
        <f>IFERROR(VLOOKUP(B40,'[1]ACT NUM 13'!$AA$3:$AE$41,4,FALSE),0)</f>
        <v>0</v>
      </c>
      <c r="AA40" s="77"/>
      <c r="AB40" s="77"/>
      <c r="AC40" s="77"/>
      <c r="AD40" s="77"/>
      <c r="AE40" s="77"/>
      <c r="AF40" s="77"/>
      <c r="AG40" s="77"/>
      <c r="AH40" s="77"/>
      <c r="AI40" s="77"/>
      <c r="AJ40" s="12">
        <f t="shared" si="4"/>
        <v>0</v>
      </c>
    </row>
    <row r="41" spans="1:37" ht="15" thickBot="1" x14ac:dyDescent="0.25">
      <c r="A41" s="75" t="s">
        <v>73</v>
      </c>
      <c r="B41" s="112" t="s">
        <v>65</v>
      </c>
      <c r="C41" s="53"/>
      <c r="D41" s="136"/>
      <c r="E41" s="12">
        <f>IFERROR(VLOOKUP(B41,[2]NUM13!$H$3:$K$147,3,FALSE),0)</f>
        <v>52</v>
      </c>
      <c r="F41" s="42">
        <f t="shared" si="29"/>
        <v>58</v>
      </c>
      <c r="G41" s="12"/>
      <c r="H41" s="51">
        <f t="shared" si="30"/>
        <v>0</v>
      </c>
      <c r="I41" s="51">
        <f t="shared" si="2"/>
        <v>0</v>
      </c>
      <c r="J41" s="12"/>
      <c r="K41" s="77">
        <f>IFERROR(VLOOKUP(B41,'[1]ACT NUM 13'!$H$3:$L$80,2,FALSE),0)</f>
        <v>2</v>
      </c>
      <c r="L41" s="77">
        <f>IFERROR(VLOOKUP(B41,'[1]ACT NUM 13'!$H$3:$L$80,3,FALSE),0)</f>
        <v>4</v>
      </c>
      <c r="M41" s="77">
        <f>IFERROR(VLOOKUP(B41,'[1]ACT NUM 13'!$H$3:$L$80,4,FALSE),0)</f>
        <v>0</v>
      </c>
      <c r="N41" s="77"/>
      <c r="O41" s="77"/>
      <c r="P41" s="77"/>
      <c r="Q41" s="77"/>
      <c r="R41" s="77"/>
      <c r="S41" s="77"/>
      <c r="T41" s="77"/>
      <c r="U41" s="77"/>
      <c r="V41" s="77"/>
      <c r="W41" s="12">
        <f t="shared" si="3"/>
        <v>6</v>
      </c>
      <c r="X41" s="77">
        <f>IFERROR(VLOOKUP(B41,'[1]ACT NUM 13'!$AA$3:$AE$41,2,FALSE),0)</f>
        <v>0</v>
      </c>
      <c r="Y41" s="77">
        <f>IFERROR(VLOOKUP(B41,'[1]ACT NUM 13'!$AA$3:$AE$41,3,FALSE),0)</f>
        <v>0</v>
      </c>
      <c r="Z41" s="77">
        <f>IFERROR(VLOOKUP(B41,'[1]ACT NUM 13'!$AA$3:$AE$41,4,FALSE),0)</f>
        <v>0</v>
      </c>
      <c r="AA41" s="77"/>
      <c r="AB41" s="77"/>
      <c r="AC41" s="77"/>
      <c r="AD41" s="77"/>
      <c r="AE41" s="77"/>
      <c r="AF41" s="77"/>
      <c r="AG41" s="77"/>
      <c r="AH41" s="77"/>
      <c r="AI41" s="77"/>
      <c r="AJ41" s="12">
        <f t="shared" si="4"/>
        <v>0</v>
      </c>
    </row>
    <row r="42" spans="1:37" ht="15" thickBot="1" x14ac:dyDescent="0.25">
      <c r="A42" s="75" t="s">
        <v>73</v>
      </c>
      <c r="B42" s="112" t="s">
        <v>66</v>
      </c>
      <c r="C42" s="53"/>
      <c r="D42" s="136"/>
      <c r="E42" s="12">
        <f>IFERROR(VLOOKUP(B42,[2]NUM13!$H$3:$K$147,3,FALSE),0)</f>
        <v>4</v>
      </c>
      <c r="F42" s="42">
        <f t="shared" si="29"/>
        <v>4</v>
      </c>
      <c r="G42" s="12"/>
      <c r="H42" s="51">
        <f t="shared" si="30"/>
        <v>0</v>
      </c>
      <c r="I42" s="51">
        <f t="shared" si="2"/>
        <v>0</v>
      </c>
      <c r="J42" s="12"/>
      <c r="K42" s="77">
        <f>IFERROR(VLOOKUP(B42,'[1]ACT NUM 13'!$H$3:$L$80,2,FALSE),0)</f>
        <v>0</v>
      </c>
      <c r="L42" s="77">
        <f>IFERROR(VLOOKUP(B42,'[1]ACT NUM 13'!$H$3:$L$80,3,FALSE),0)</f>
        <v>0</v>
      </c>
      <c r="M42" s="77">
        <f>IFERROR(VLOOKUP(B42,'[1]ACT NUM 13'!$H$3:$L$80,4,FALSE),0)</f>
        <v>0</v>
      </c>
      <c r="N42" s="77"/>
      <c r="O42" s="77"/>
      <c r="P42" s="77"/>
      <c r="Q42" s="77"/>
      <c r="R42" s="77"/>
      <c r="S42" s="77"/>
      <c r="T42" s="77"/>
      <c r="U42" s="77"/>
      <c r="V42" s="77"/>
      <c r="W42" s="12">
        <f t="shared" si="3"/>
        <v>0</v>
      </c>
      <c r="X42" s="77">
        <f>IFERROR(VLOOKUP(B42,'[1]ACT NUM 13'!$AA$3:$AE$41,2,FALSE),0)</f>
        <v>0</v>
      </c>
      <c r="Y42" s="77">
        <f>IFERROR(VLOOKUP(B42,'[1]ACT NUM 13'!$AA$3:$AE$41,3,FALSE),0)</f>
        <v>0</v>
      </c>
      <c r="Z42" s="77">
        <f>IFERROR(VLOOKUP(B42,'[1]ACT NUM 13'!$AA$3:$AE$41,4,FALSE),0)</f>
        <v>0</v>
      </c>
      <c r="AA42" s="77"/>
      <c r="AB42" s="77"/>
      <c r="AC42" s="77"/>
      <c r="AD42" s="77"/>
      <c r="AE42" s="77"/>
      <c r="AF42" s="77"/>
      <c r="AG42" s="77"/>
      <c r="AH42" s="77"/>
      <c r="AI42" s="77"/>
      <c r="AJ42" s="12">
        <f t="shared" si="4"/>
        <v>0</v>
      </c>
    </row>
    <row r="43" spans="1:37" ht="15" thickBot="1" x14ac:dyDescent="0.25">
      <c r="A43" s="75" t="s">
        <v>73</v>
      </c>
      <c r="B43" s="112" t="s">
        <v>67</v>
      </c>
      <c r="C43" s="53"/>
      <c r="D43" s="136"/>
      <c r="E43" s="12">
        <f>IFERROR(VLOOKUP(B43,[2]NUM13!$H$3:$K$147,3,FALSE),0)</f>
        <v>51</v>
      </c>
      <c r="F43" s="42">
        <f t="shared" si="29"/>
        <v>51</v>
      </c>
      <c r="G43" s="12"/>
      <c r="H43" s="51">
        <f t="shared" si="30"/>
        <v>0</v>
      </c>
      <c r="I43" s="51">
        <f t="shared" si="2"/>
        <v>0</v>
      </c>
      <c r="J43" s="12"/>
      <c r="K43" s="77">
        <f>IFERROR(VLOOKUP(B43,'[1]ACT NUM 13'!$H$3:$L$80,2,FALSE),0)</f>
        <v>0</v>
      </c>
      <c r="L43" s="77">
        <f>IFERROR(VLOOKUP(B43,'[1]ACT NUM 13'!$H$3:$L$80,3,FALSE),0)</f>
        <v>0</v>
      </c>
      <c r="M43" s="77">
        <f>IFERROR(VLOOKUP(B43,'[1]ACT NUM 13'!$H$3:$L$80,4,FALSE),0)</f>
        <v>0</v>
      </c>
      <c r="N43" s="77"/>
      <c r="O43" s="77"/>
      <c r="P43" s="77"/>
      <c r="Q43" s="77"/>
      <c r="R43" s="77"/>
      <c r="S43" s="77"/>
      <c r="T43" s="77"/>
      <c r="U43" s="77"/>
      <c r="V43" s="77"/>
      <c r="W43" s="12">
        <f t="shared" si="3"/>
        <v>0</v>
      </c>
      <c r="X43" s="77">
        <f>IFERROR(VLOOKUP(B43,'[1]ACT NUM 13'!$AA$3:$AE$41,2,FALSE),0)</f>
        <v>0</v>
      </c>
      <c r="Y43" s="77">
        <f>IFERROR(VLOOKUP(B43,'[1]ACT NUM 13'!$AA$3:$AE$41,3,FALSE),0)</f>
        <v>0</v>
      </c>
      <c r="Z43" s="77">
        <f>IFERROR(VLOOKUP(B43,'[1]ACT NUM 13'!$AA$3:$AE$41,4,FALSE),0)</f>
        <v>0</v>
      </c>
      <c r="AA43" s="77"/>
      <c r="AB43" s="77"/>
      <c r="AC43" s="77"/>
      <c r="AD43" s="77"/>
      <c r="AE43" s="77"/>
      <c r="AF43" s="77"/>
      <c r="AG43" s="77"/>
      <c r="AH43" s="77"/>
      <c r="AI43" s="77"/>
      <c r="AJ43" s="12">
        <f t="shared" si="4"/>
        <v>0</v>
      </c>
    </row>
    <row r="44" spans="1:37" ht="15" thickBot="1" x14ac:dyDescent="0.25">
      <c r="A44" s="75" t="s">
        <v>73</v>
      </c>
      <c r="B44" s="112" t="s">
        <v>68</v>
      </c>
      <c r="C44" s="53"/>
      <c r="D44" s="136"/>
      <c r="E44" s="12">
        <f>IFERROR(VLOOKUP(B44,[2]NUM13!$H$3:$K$147,3,FALSE),0)</f>
        <v>34</v>
      </c>
      <c r="F44" s="42">
        <f t="shared" si="29"/>
        <v>34</v>
      </c>
      <c r="G44" s="12"/>
      <c r="H44" s="51">
        <f t="shared" si="30"/>
        <v>0</v>
      </c>
      <c r="I44" s="51">
        <f t="shared" si="2"/>
        <v>0</v>
      </c>
      <c r="J44" s="12"/>
      <c r="K44" s="77">
        <f>IFERROR(VLOOKUP(B44,'[1]ACT NUM 13'!$H$3:$L$80,2,FALSE),0)</f>
        <v>0</v>
      </c>
      <c r="L44" s="77">
        <f>IFERROR(VLOOKUP(B44,'[1]ACT NUM 13'!$H$3:$L$80,3,FALSE),0)</f>
        <v>0</v>
      </c>
      <c r="M44" s="77">
        <f>IFERROR(VLOOKUP(B44,'[1]ACT NUM 13'!$H$3:$L$80,4,FALSE),0)</f>
        <v>0</v>
      </c>
      <c r="N44" s="77"/>
      <c r="O44" s="77"/>
      <c r="P44" s="77"/>
      <c r="Q44" s="77"/>
      <c r="R44" s="77"/>
      <c r="S44" s="77"/>
      <c r="T44" s="77"/>
      <c r="U44" s="77"/>
      <c r="V44" s="77"/>
      <c r="W44" s="12">
        <f t="shared" si="3"/>
        <v>0</v>
      </c>
      <c r="X44" s="77">
        <f>IFERROR(VLOOKUP(B44,'[1]ACT NUM 13'!$AA$3:$AE$41,2,FALSE),0)</f>
        <v>0</v>
      </c>
      <c r="Y44" s="77">
        <f>IFERROR(VLOOKUP(B44,'[1]ACT NUM 13'!$AA$3:$AE$41,3,FALSE),0)</f>
        <v>0</v>
      </c>
      <c r="Z44" s="77">
        <f>IFERROR(VLOOKUP(B44,'[1]ACT NUM 13'!$AA$3:$AE$41,4,FALSE),0)</f>
        <v>0</v>
      </c>
      <c r="AA44" s="77"/>
      <c r="AB44" s="77"/>
      <c r="AC44" s="77"/>
      <c r="AD44" s="77"/>
      <c r="AE44" s="77"/>
      <c r="AF44" s="77"/>
      <c r="AG44" s="77"/>
      <c r="AH44" s="77"/>
      <c r="AI44" s="77"/>
      <c r="AJ44" s="12">
        <f t="shared" si="4"/>
        <v>0</v>
      </c>
    </row>
    <row r="45" spans="1:37" ht="15" thickBot="1" x14ac:dyDescent="0.25">
      <c r="A45" s="75" t="s">
        <v>73</v>
      </c>
      <c r="B45" s="112" t="s">
        <v>69</v>
      </c>
      <c r="C45" s="53"/>
      <c r="D45" s="136"/>
      <c r="E45" s="12">
        <f>IFERROR(VLOOKUP(B45,[2]NUM13!$H$3:$K$147,3,FALSE),0)</f>
        <v>37</v>
      </c>
      <c r="F45" s="42">
        <f t="shared" si="29"/>
        <v>38</v>
      </c>
      <c r="G45" s="12"/>
      <c r="H45" s="51">
        <f t="shared" si="30"/>
        <v>0</v>
      </c>
      <c r="I45" s="51">
        <f t="shared" si="2"/>
        <v>0</v>
      </c>
      <c r="J45" s="12"/>
      <c r="K45" s="77">
        <f>IFERROR(VLOOKUP(B45,'[1]ACT NUM 13'!$H$3:$L$80,2,FALSE),0)</f>
        <v>0</v>
      </c>
      <c r="L45" s="77">
        <f>IFERROR(VLOOKUP(B45,'[1]ACT NUM 13'!$H$3:$L$80,3,FALSE),0)</f>
        <v>1</v>
      </c>
      <c r="M45" s="77">
        <f>IFERROR(VLOOKUP(B45,'[1]ACT NUM 13'!$H$3:$L$80,4,FALSE),0)</f>
        <v>0</v>
      </c>
      <c r="N45" s="77"/>
      <c r="O45" s="77"/>
      <c r="P45" s="77"/>
      <c r="Q45" s="77"/>
      <c r="R45" s="77"/>
      <c r="S45" s="77"/>
      <c r="T45" s="77"/>
      <c r="U45" s="77"/>
      <c r="V45" s="77"/>
      <c r="W45" s="12">
        <f t="shared" si="3"/>
        <v>1</v>
      </c>
      <c r="X45" s="77">
        <f>IFERROR(VLOOKUP(B45,'[1]ACT NUM 13'!$AA$3:$AE$41,2,FALSE),0)</f>
        <v>0</v>
      </c>
      <c r="Y45" s="77">
        <f>IFERROR(VLOOKUP(B45,'[1]ACT NUM 13'!$AA$3:$AE$41,3,FALSE),0)</f>
        <v>0</v>
      </c>
      <c r="Z45" s="77">
        <f>IFERROR(VLOOKUP(B45,'[1]ACT NUM 13'!$AA$3:$AE$41,4,FALSE),0)</f>
        <v>0</v>
      </c>
      <c r="AA45" s="77"/>
      <c r="AB45" s="77"/>
      <c r="AC45" s="77"/>
      <c r="AD45" s="77"/>
      <c r="AE45" s="77"/>
      <c r="AF45" s="77"/>
      <c r="AG45" s="77"/>
      <c r="AH45" s="77"/>
      <c r="AI45" s="77"/>
      <c r="AJ45" s="12">
        <f t="shared" si="4"/>
        <v>0</v>
      </c>
    </row>
    <row r="46" spans="1:37" ht="15" thickBot="1" x14ac:dyDescent="0.25">
      <c r="A46" s="75" t="s">
        <v>73</v>
      </c>
      <c r="B46" s="112" t="s">
        <v>70</v>
      </c>
      <c r="C46" s="53"/>
      <c r="D46" s="136"/>
      <c r="E46" s="12">
        <f>IFERROR(VLOOKUP(B46,[2]NUM13!$H$3:$K$147,3,FALSE),0)</f>
        <v>22</v>
      </c>
      <c r="F46" s="42">
        <f t="shared" si="29"/>
        <v>22</v>
      </c>
      <c r="G46" s="12"/>
      <c r="H46" s="51">
        <f t="shared" si="30"/>
        <v>0</v>
      </c>
      <c r="I46" s="51">
        <f t="shared" si="2"/>
        <v>0</v>
      </c>
      <c r="J46" s="12"/>
      <c r="K46" s="77">
        <f>IFERROR(VLOOKUP(B46,'[1]ACT NUM 13'!$H$3:$L$80,2,FALSE),0)</f>
        <v>0</v>
      </c>
      <c r="L46" s="77">
        <f>IFERROR(VLOOKUP(B46,'[1]ACT NUM 13'!$H$3:$L$80,3,FALSE),0)</f>
        <v>0</v>
      </c>
      <c r="M46" s="77">
        <f>IFERROR(VLOOKUP(B46,'[1]ACT NUM 13'!$H$3:$L$80,4,FALSE),0)</f>
        <v>0</v>
      </c>
      <c r="N46" s="77"/>
      <c r="O46" s="77"/>
      <c r="P46" s="77"/>
      <c r="Q46" s="77"/>
      <c r="R46" s="77"/>
      <c r="S46" s="77"/>
      <c r="T46" s="77"/>
      <c r="U46" s="77"/>
      <c r="V46" s="77"/>
      <c r="W46" s="12">
        <f t="shared" si="3"/>
        <v>0</v>
      </c>
      <c r="X46" s="77">
        <f>IFERROR(VLOOKUP(B46,'[1]ACT NUM 13'!$AA$3:$AE$41,2,FALSE),0)</f>
        <v>0</v>
      </c>
      <c r="Y46" s="77">
        <f>IFERROR(VLOOKUP(B46,'[1]ACT NUM 13'!$AA$3:$AE$41,3,FALSE),0)</f>
        <v>0</v>
      </c>
      <c r="Z46" s="77">
        <f>IFERROR(VLOOKUP(B46,'[1]ACT NUM 13'!$AA$3:$AE$41,4,FALSE),0)</f>
        <v>0</v>
      </c>
      <c r="AA46" s="77"/>
      <c r="AB46" s="77"/>
      <c r="AC46" s="77"/>
      <c r="AD46" s="77"/>
      <c r="AE46" s="77"/>
      <c r="AF46" s="77"/>
      <c r="AG46" s="77"/>
      <c r="AH46" s="77"/>
      <c r="AI46" s="77"/>
      <c r="AJ46" s="12">
        <f t="shared" si="4"/>
        <v>0</v>
      </c>
    </row>
    <row r="47" spans="1:37" ht="15" thickBot="1" x14ac:dyDescent="0.25">
      <c r="A47" s="75" t="s">
        <v>73</v>
      </c>
      <c r="B47" s="112" t="s">
        <v>71</v>
      </c>
      <c r="C47" s="53"/>
      <c r="D47" s="136"/>
      <c r="E47" s="12">
        <f>IFERROR(VLOOKUP(B47,[2]NUM13!$H$3:$K$147,3,FALSE),0)</f>
        <v>61</v>
      </c>
      <c r="F47" s="42">
        <f t="shared" si="29"/>
        <v>63</v>
      </c>
      <c r="G47" s="12"/>
      <c r="H47" s="51">
        <f t="shared" si="30"/>
        <v>0</v>
      </c>
      <c r="I47" s="51">
        <f t="shared" si="2"/>
        <v>0</v>
      </c>
      <c r="J47" s="12"/>
      <c r="K47" s="77">
        <f>IFERROR(VLOOKUP(B47,'[1]ACT NUM 13'!$H$3:$L$80,2,FALSE),0)</f>
        <v>1</v>
      </c>
      <c r="L47" s="77">
        <f>IFERROR(VLOOKUP(B47,'[1]ACT NUM 13'!$H$3:$L$80,3,FALSE),0)</f>
        <v>0</v>
      </c>
      <c r="M47" s="77">
        <f>IFERROR(VLOOKUP(B47,'[1]ACT NUM 13'!$H$3:$L$80,4,FALSE),0)</f>
        <v>2</v>
      </c>
      <c r="N47" s="77"/>
      <c r="O47" s="77"/>
      <c r="P47" s="77"/>
      <c r="Q47" s="77"/>
      <c r="R47" s="77"/>
      <c r="S47" s="77"/>
      <c r="T47" s="77"/>
      <c r="U47" s="77"/>
      <c r="V47" s="77"/>
      <c r="W47" s="12">
        <f t="shared" si="3"/>
        <v>3</v>
      </c>
      <c r="X47" s="77">
        <f>IFERROR(VLOOKUP(B47,'[1]ACT NUM 13'!$AA$3:$AE$41,2,FALSE),0)</f>
        <v>0</v>
      </c>
      <c r="Y47" s="77">
        <f>IFERROR(VLOOKUP(B47,'[1]ACT NUM 13'!$AA$3:$AE$41,3,FALSE),0)</f>
        <v>0</v>
      </c>
      <c r="Z47" s="77">
        <f>IFERROR(VLOOKUP(B47,'[1]ACT NUM 13'!$AA$3:$AE$41,4,FALSE),0)</f>
        <v>1</v>
      </c>
      <c r="AA47" s="77"/>
      <c r="AB47" s="77"/>
      <c r="AC47" s="77"/>
      <c r="AD47" s="77"/>
      <c r="AE47" s="77"/>
      <c r="AF47" s="77"/>
      <c r="AG47" s="77"/>
      <c r="AH47" s="77"/>
      <c r="AI47" s="77"/>
      <c r="AJ47" s="12">
        <f t="shared" si="4"/>
        <v>1</v>
      </c>
    </row>
    <row r="48" spans="1:37" ht="15" thickBot="1" x14ac:dyDescent="0.25">
      <c r="A48" s="75" t="s">
        <v>73</v>
      </c>
      <c r="B48" s="112" t="s">
        <v>72</v>
      </c>
      <c r="C48" s="53"/>
      <c r="D48" s="136"/>
      <c r="E48" s="12">
        <f>IFERROR(VLOOKUP(B48,[2]NUM13!$H$3:$K$147,3,FALSE),0)</f>
        <v>14</v>
      </c>
      <c r="F48" s="42">
        <f t="shared" si="29"/>
        <v>15</v>
      </c>
      <c r="G48" s="12"/>
      <c r="H48" s="51">
        <f t="shared" si="30"/>
        <v>0</v>
      </c>
      <c r="I48" s="51">
        <f t="shared" si="2"/>
        <v>0</v>
      </c>
      <c r="J48" s="12"/>
      <c r="K48" s="77">
        <f>IFERROR(VLOOKUP(B48,'[1]ACT NUM 13'!$H$3:$L$80,2,FALSE),0)</f>
        <v>1</v>
      </c>
      <c r="L48" s="77">
        <f>IFERROR(VLOOKUP(B48,'[1]ACT NUM 13'!$H$3:$L$80,3,FALSE),0)</f>
        <v>0</v>
      </c>
      <c r="M48" s="77">
        <f>IFERROR(VLOOKUP(B48,'[1]ACT NUM 13'!$H$3:$L$80,4,FALSE),0)</f>
        <v>0</v>
      </c>
      <c r="N48" s="77"/>
      <c r="O48" s="77"/>
      <c r="P48" s="77"/>
      <c r="Q48" s="77"/>
      <c r="R48" s="77"/>
      <c r="S48" s="77"/>
      <c r="T48" s="77"/>
      <c r="U48" s="77"/>
      <c r="V48" s="77"/>
      <c r="W48" s="12">
        <f t="shared" si="3"/>
        <v>1</v>
      </c>
      <c r="X48" s="77">
        <f>IFERROR(VLOOKUP(B48,'[1]ACT NUM 13'!$AA$3:$AE$41,2,FALSE),0)</f>
        <v>0</v>
      </c>
      <c r="Y48" s="77">
        <f>IFERROR(VLOOKUP(B48,'[1]ACT NUM 13'!$AA$3:$AE$41,3,FALSE),0)</f>
        <v>0</v>
      </c>
      <c r="Z48" s="77">
        <f>IFERROR(VLOOKUP(B48,'[1]ACT NUM 13'!$AA$3:$AE$41,4,FALSE),0)</f>
        <v>0</v>
      </c>
      <c r="AA48" s="77"/>
      <c r="AB48" s="77"/>
      <c r="AC48" s="77"/>
      <c r="AD48" s="77"/>
      <c r="AE48" s="77"/>
      <c r="AF48" s="77"/>
      <c r="AG48" s="77"/>
      <c r="AH48" s="77"/>
      <c r="AI48" s="77"/>
      <c r="AJ48" s="12">
        <f t="shared" si="4"/>
        <v>0</v>
      </c>
    </row>
    <row r="49" spans="1:37" ht="25.5" customHeight="1" thickBot="1" x14ac:dyDescent="0.25">
      <c r="A49" s="308" t="s">
        <v>175</v>
      </c>
      <c r="B49" s="309"/>
      <c r="C49" s="181">
        <f>+D49/Metas!S17</f>
        <v>0.87360299354625792</v>
      </c>
      <c r="D49" s="138">
        <f>E49/AK49</f>
        <v>0.18301982714794102</v>
      </c>
      <c r="E49" s="9">
        <f t="shared" ref="E49:K49" si="31">SUM(E39:E48)</f>
        <v>360</v>
      </c>
      <c r="F49" s="9">
        <f>SUM(F39:F48)</f>
        <v>371</v>
      </c>
      <c r="G49" s="9">
        <f t="shared" ref="G49" si="32">SUM(G39:G48)</f>
        <v>0</v>
      </c>
      <c r="H49" s="9">
        <f t="shared" si="31"/>
        <v>0</v>
      </c>
      <c r="I49" s="9">
        <f>SUM(I39:I48)</f>
        <v>0</v>
      </c>
      <c r="J49" s="9">
        <f t="shared" ref="J49" si="33">SUM(J39:J48)</f>
        <v>0</v>
      </c>
      <c r="K49" s="9">
        <f t="shared" si="31"/>
        <v>4</v>
      </c>
      <c r="L49" s="9">
        <f t="shared" ref="L49:P49" si="34">SUM(L39:L48)</f>
        <v>5</v>
      </c>
      <c r="M49" s="9">
        <f t="shared" si="34"/>
        <v>3</v>
      </c>
      <c r="N49" s="9">
        <f t="shared" si="34"/>
        <v>0</v>
      </c>
      <c r="O49" s="9">
        <f t="shared" ref="O49" si="35">SUM(O39:O48)</f>
        <v>0</v>
      </c>
      <c r="P49" s="9">
        <f t="shared" si="34"/>
        <v>0</v>
      </c>
      <c r="Q49" s="9">
        <f>SUM(Q39:Q48)</f>
        <v>0</v>
      </c>
      <c r="R49" s="9">
        <f>SUM(R39:R48)</f>
        <v>0</v>
      </c>
      <c r="S49" s="9">
        <f>SUM(S39:S48)</f>
        <v>0</v>
      </c>
      <c r="T49" s="9">
        <f>SUM(T39:T48)</f>
        <v>0</v>
      </c>
      <c r="U49" s="9">
        <f t="shared" ref="U49:V49" si="36">SUM(U39:U48)</f>
        <v>0</v>
      </c>
      <c r="V49" s="9">
        <f t="shared" si="36"/>
        <v>0</v>
      </c>
      <c r="W49" s="9">
        <f t="shared" si="3"/>
        <v>12</v>
      </c>
      <c r="X49" s="9">
        <f t="shared" ref="X49:AD49" si="37">SUM(X39:X48)</f>
        <v>0</v>
      </c>
      <c r="Y49" s="9">
        <f t="shared" si="37"/>
        <v>0</v>
      </c>
      <c r="Z49" s="9">
        <f t="shared" si="37"/>
        <v>1</v>
      </c>
      <c r="AA49" s="9">
        <f t="shared" si="37"/>
        <v>0</v>
      </c>
      <c r="AB49" s="9">
        <f t="shared" ref="AB49" si="38">SUM(AB39:AB48)</f>
        <v>0</v>
      </c>
      <c r="AC49" s="9">
        <f t="shared" si="37"/>
        <v>0</v>
      </c>
      <c r="AD49" s="9">
        <f t="shared" si="37"/>
        <v>0</v>
      </c>
      <c r="AE49" s="9">
        <f t="shared" ref="AE49:AF49" si="39">SUM(AE39:AE48)</f>
        <v>0</v>
      </c>
      <c r="AF49" s="9">
        <f t="shared" si="39"/>
        <v>0</v>
      </c>
      <c r="AG49" s="9">
        <f t="shared" ref="AG49:AI49" si="40">SUM(AG39:AG48)</f>
        <v>0</v>
      </c>
      <c r="AH49" s="9">
        <f t="shared" si="40"/>
        <v>0</v>
      </c>
      <c r="AI49" s="9">
        <f t="shared" si="40"/>
        <v>0</v>
      </c>
      <c r="AJ49" s="9">
        <f t="shared" si="4"/>
        <v>1</v>
      </c>
      <c r="AK49" s="9">
        <v>1967</v>
      </c>
    </row>
    <row r="50" spans="1:37" ht="15" thickBot="1" x14ac:dyDescent="0.25">
      <c r="A50" s="113" t="s">
        <v>87</v>
      </c>
      <c r="B50" s="112" t="s">
        <v>74</v>
      </c>
      <c r="C50" s="53"/>
      <c r="D50" s="136"/>
      <c r="E50" s="12">
        <f>IFERROR(VLOOKUP(B50,[2]NUM13!$H$3:$K$147,3,FALSE),0)</f>
        <v>176</v>
      </c>
      <c r="F50" s="42">
        <f t="shared" ref="F50:F62" si="41">+E50+(K50+L50+M50+N50)-(X50+Y50+Z50+AA50)</f>
        <v>184</v>
      </c>
      <c r="G50" s="12"/>
      <c r="H50" s="51">
        <f t="shared" ref="H50:H62" si="42">+G50+(Q50)-(AD50)</f>
        <v>0</v>
      </c>
      <c r="I50" s="51">
        <f t="shared" si="2"/>
        <v>0</v>
      </c>
      <c r="J50" s="12"/>
      <c r="K50" s="77">
        <f>IFERROR(VLOOKUP(B50,'[1]ACT NUM 13'!$H$3:$L$80,2,FALSE),0)</f>
        <v>6</v>
      </c>
      <c r="L50" s="77">
        <f>IFERROR(VLOOKUP(B50,'[1]ACT NUM 13'!$H$3:$L$80,3,FALSE),0)</f>
        <v>1</v>
      </c>
      <c r="M50" s="77">
        <f>IFERROR(VLOOKUP(B50,'[1]ACT NUM 13'!$H$3:$L$80,4,FALSE),0)</f>
        <v>6</v>
      </c>
      <c r="N50" s="77"/>
      <c r="O50" s="77"/>
      <c r="P50" s="77"/>
      <c r="Q50" s="77"/>
      <c r="R50" s="77"/>
      <c r="S50" s="77"/>
      <c r="T50" s="77"/>
      <c r="U50" s="77"/>
      <c r="V50" s="77"/>
      <c r="W50" s="12">
        <f t="shared" si="3"/>
        <v>13</v>
      </c>
      <c r="X50" s="77">
        <f>IFERROR(VLOOKUP(B50,'[1]ACT NUM 13'!$AA$3:$AE$41,2,FALSE),0)</f>
        <v>0</v>
      </c>
      <c r="Y50" s="77">
        <f>IFERROR(VLOOKUP(B50,'[1]ACT NUM 13'!$AA$3:$AE$41,3,FALSE),0)</f>
        <v>0</v>
      </c>
      <c r="Z50" s="77">
        <f>IFERROR(VLOOKUP(B50,'[1]ACT NUM 13'!$AA$3:$AE$41,4,FALSE),0)</f>
        <v>5</v>
      </c>
      <c r="AA50" s="77"/>
      <c r="AB50" s="77"/>
      <c r="AC50" s="77"/>
      <c r="AD50" s="77"/>
      <c r="AE50" s="77"/>
      <c r="AF50" s="77"/>
      <c r="AG50" s="77"/>
      <c r="AH50" s="77"/>
      <c r="AI50" s="77"/>
      <c r="AJ50" s="12">
        <f t="shared" si="4"/>
        <v>5</v>
      </c>
    </row>
    <row r="51" spans="1:37" ht="15" thickBot="1" x14ac:dyDescent="0.25">
      <c r="A51" s="113" t="s">
        <v>87</v>
      </c>
      <c r="B51" s="112" t="s">
        <v>75</v>
      </c>
      <c r="C51" s="53"/>
      <c r="D51" s="136"/>
      <c r="E51" s="12">
        <f>IFERROR(VLOOKUP(B51,[2]NUM13!$H$3:$K$147,3,FALSE),0)</f>
        <v>13</v>
      </c>
      <c r="F51" s="42">
        <f t="shared" si="41"/>
        <v>13</v>
      </c>
      <c r="G51" s="12"/>
      <c r="H51" s="51">
        <f t="shared" si="42"/>
        <v>0</v>
      </c>
      <c r="I51" s="51">
        <f t="shared" si="2"/>
        <v>0</v>
      </c>
      <c r="J51" s="12"/>
      <c r="K51" s="77">
        <f>IFERROR(VLOOKUP(B51,'[1]ACT NUM 13'!$H$3:$L$80,2,FALSE),0)</f>
        <v>0</v>
      </c>
      <c r="L51" s="77">
        <f>IFERROR(VLOOKUP(B51,'[1]ACT NUM 13'!$H$3:$L$80,3,FALSE),0)</f>
        <v>0</v>
      </c>
      <c r="M51" s="77">
        <f>IFERROR(VLOOKUP(B51,'[1]ACT NUM 13'!$H$3:$L$80,4,FALSE),0)</f>
        <v>0</v>
      </c>
      <c r="N51" s="77"/>
      <c r="O51" s="77"/>
      <c r="P51" s="77"/>
      <c r="Q51" s="77"/>
      <c r="R51" s="77"/>
      <c r="S51" s="77"/>
      <c r="T51" s="77"/>
      <c r="U51" s="77"/>
      <c r="V51" s="77"/>
      <c r="W51" s="12">
        <f t="shared" si="3"/>
        <v>0</v>
      </c>
      <c r="X51" s="77">
        <f>IFERROR(VLOOKUP(B51,'[1]ACT NUM 13'!$AA$3:$AE$41,2,FALSE),0)</f>
        <v>0</v>
      </c>
      <c r="Y51" s="77">
        <f>IFERROR(VLOOKUP(B51,'[1]ACT NUM 13'!$AA$3:$AE$41,3,FALSE),0)</f>
        <v>0</v>
      </c>
      <c r="Z51" s="77">
        <f>IFERROR(VLOOKUP(B51,'[1]ACT NUM 13'!$AA$3:$AE$41,4,FALSE),0)</f>
        <v>0</v>
      </c>
      <c r="AA51" s="77"/>
      <c r="AB51" s="77"/>
      <c r="AC51" s="77"/>
      <c r="AD51" s="77"/>
      <c r="AE51" s="77"/>
      <c r="AF51" s="77"/>
      <c r="AG51" s="77"/>
      <c r="AH51" s="77"/>
      <c r="AI51" s="77"/>
      <c r="AJ51" s="12">
        <f t="shared" si="4"/>
        <v>0</v>
      </c>
    </row>
    <row r="52" spans="1:37" ht="15" thickBot="1" x14ac:dyDescent="0.25">
      <c r="A52" s="113" t="s">
        <v>87</v>
      </c>
      <c r="B52" s="112" t="s">
        <v>76</v>
      </c>
      <c r="C52" s="53"/>
      <c r="D52" s="136"/>
      <c r="E52" s="12">
        <f>IFERROR(VLOOKUP(B52,[2]NUM13!$H$3:$K$147,3,FALSE),0)</f>
        <v>13</v>
      </c>
      <c r="F52" s="42">
        <f t="shared" si="41"/>
        <v>13</v>
      </c>
      <c r="G52" s="12"/>
      <c r="H52" s="51">
        <f t="shared" si="42"/>
        <v>0</v>
      </c>
      <c r="I52" s="51">
        <f t="shared" si="2"/>
        <v>0</v>
      </c>
      <c r="J52" s="12"/>
      <c r="K52" s="77">
        <f>IFERROR(VLOOKUP(B52,'[1]ACT NUM 13'!$H$3:$L$80,2,FALSE),0)</f>
        <v>0</v>
      </c>
      <c r="L52" s="77">
        <f>IFERROR(VLOOKUP(B52,'[1]ACT NUM 13'!$H$3:$L$80,3,FALSE),0)</f>
        <v>0</v>
      </c>
      <c r="M52" s="77">
        <f>IFERROR(VLOOKUP(B52,'[1]ACT NUM 13'!$H$3:$L$80,4,FALSE),0)</f>
        <v>0</v>
      </c>
      <c r="N52" s="77"/>
      <c r="O52" s="77"/>
      <c r="P52" s="77"/>
      <c r="Q52" s="77"/>
      <c r="R52" s="77"/>
      <c r="S52" s="77"/>
      <c r="T52" s="77"/>
      <c r="U52" s="77"/>
      <c r="V52" s="77"/>
      <c r="W52" s="12">
        <f t="shared" si="3"/>
        <v>0</v>
      </c>
      <c r="X52" s="77">
        <f>IFERROR(VLOOKUP(B52,'[1]ACT NUM 13'!$AA$3:$AE$41,2,FALSE),0)</f>
        <v>0</v>
      </c>
      <c r="Y52" s="77">
        <f>IFERROR(VLOOKUP(B52,'[1]ACT NUM 13'!$AA$3:$AE$41,3,FALSE),0)</f>
        <v>0</v>
      </c>
      <c r="Z52" s="77">
        <f>IFERROR(VLOOKUP(B52,'[1]ACT NUM 13'!$AA$3:$AE$41,4,FALSE),0)</f>
        <v>0</v>
      </c>
      <c r="AA52" s="77"/>
      <c r="AB52" s="77"/>
      <c r="AC52" s="77"/>
      <c r="AD52" s="77"/>
      <c r="AE52" s="77"/>
      <c r="AF52" s="77"/>
      <c r="AG52" s="77"/>
      <c r="AH52" s="77"/>
      <c r="AI52" s="77"/>
      <c r="AJ52" s="12">
        <f t="shared" si="4"/>
        <v>0</v>
      </c>
    </row>
    <row r="53" spans="1:37" ht="15" thickBot="1" x14ac:dyDescent="0.25">
      <c r="A53" s="113" t="s">
        <v>87</v>
      </c>
      <c r="B53" s="112" t="s">
        <v>77</v>
      </c>
      <c r="C53" s="53"/>
      <c r="D53" s="136"/>
      <c r="E53" s="12">
        <f>IFERROR(VLOOKUP(B53,[2]NUM13!$H$3:$K$147,3,FALSE),0)</f>
        <v>4</v>
      </c>
      <c r="F53" s="42">
        <f t="shared" si="41"/>
        <v>4</v>
      </c>
      <c r="G53" s="12"/>
      <c r="H53" s="51">
        <f t="shared" si="42"/>
        <v>0</v>
      </c>
      <c r="I53" s="51">
        <f t="shared" si="2"/>
        <v>0</v>
      </c>
      <c r="J53" s="12"/>
      <c r="K53" s="77">
        <f>IFERROR(VLOOKUP(B53,'[1]ACT NUM 13'!$H$3:$L$80,2,FALSE),0)</f>
        <v>0</v>
      </c>
      <c r="L53" s="77">
        <f>IFERROR(VLOOKUP(B53,'[1]ACT NUM 13'!$H$3:$L$80,3,FALSE),0)</f>
        <v>0</v>
      </c>
      <c r="M53" s="77">
        <f>IFERROR(VLOOKUP(B53,'[1]ACT NUM 13'!$H$3:$L$80,4,FALSE),0)</f>
        <v>0</v>
      </c>
      <c r="N53" s="77"/>
      <c r="O53" s="77"/>
      <c r="P53" s="77"/>
      <c r="Q53" s="77"/>
      <c r="R53" s="77"/>
      <c r="S53" s="77"/>
      <c r="T53" s="77"/>
      <c r="U53" s="77"/>
      <c r="V53" s="77"/>
      <c r="W53" s="12">
        <f t="shared" si="3"/>
        <v>0</v>
      </c>
      <c r="X53" s="77">
        <f>IFERROR(VLOOKUP(B53,'[1]ACT NUM 13'!$AA$3:$AE$41,2,FALSE),0)</f>
        <v>0</v>
      </c>
      <c r="Y53" s="77">
        <f>IFERROR(VLOOKUP(B53,'[1]ACT NUM 13'!$AA$3:$AE$41,3,FALSE),0)</f>
        <v>0</v>
      </c>
      <c r="Z53" s="77">
        <f>IFERROR(VLOOKUP(B53,'[1]ACT NUM 13'!$AA$3:$AE$41,4,FALSE),0)</f>
        <v>0</v>
      </c>
      <c r="AA53" s="77"/>
      <c r="AB53" s="77"/>
      <c r="AC53" s="77"/>
      <c r="AD53" s="77"/>
      <c r="AE53" s="77"/>
      <c r="AF53" s="77"/>
      <c r="AG53" s="77"/>
      <c r="AH53" s="77"/>
      <c r="AI53" s="77"/>
      <c r="AJ53" s="12">
        <f t="shared" si="4"/>
        <v>0</v>
      </c>
    </row>
    <row r="54" spans="1:37" ht="15" thickBot="1" x14ac:dyDescent="0.25">
      <c r="A54" s="113" t="s">
        <v>87</v>
      </c>
      <c r="B54" s="112" t="s">
        <v>78</v>
      </c>
      <c r="C54" s="53"/>
      <c r="D54" s="136"/>
      <c r="E54" s="12">
        <f>IFERROR(VLOOKUP(B54,[2]NUM13!$H$3:$K$147,3,FALSE),0)</f>
        <v>6</v>
      </c>
      <c r="F54" s="42">
        <f t="shared" si="41"/>
        <v>6</v>
      </c>
      <c r="G54" s="12"/>
      <c r="H54" s="51">
        <f t="shared" si="42"/>
        <v>0</v>
      </c>
      <c r="I54" s="51">
        <f t="shared" si="2"/>
        <v>0</v>
      </c>
      <c r="J54" s="12"/>
      <c r="K54" s="77">
        <f>IFERROR(VLOOKUP(B54,'[1]ACT NUM 13'!$H$3:$L$80,2,FALSE),0)</f>
        <v>0</v>
      </c>
      <c r="L54" s="77">
        <f>IFERROR(VLOOKUP(B54,'[1]ACT NUM 13'!$H$3:$L$80,3,FALSE),0)</f>
        <v>0</v>
      </c>
      <c r="M54" s="77">
        <f>IFERROR(VLOOKUP(B54,'[1]ACT NUM 13'!$H$3:$L$80,4,FALSE),0)</f>
        <v>0</v>
      </c>
      <c r="N54" s="77"/>
      <c r="O54" s="77"/>
      <c r="P54" s="77"/>
      <c r="Q54" s="77"/>
      <c r="R54" s="77"/>
      <c r="S54" s="77"/>
      <c r="T54" s="77"/>
      <c r="U54" s="77"/>
      <c r="V54" s="77"/>
      <c r="W54" s="12">
        <f t="shared" si="3"/>
        <v>0</v>
      </c>
      <c r="X54" s="77">
        <f>IFERROR(VLOOKUP(B54,'[1]ACT NUM 13'!$AA$3:$AE$41,2,FALSE),0)</f>
        <v>0</v>
      </c>
      <c r="Y54" s="77">
        <f>IFERROR(VLOOKUP(B54,'[1]ACT NUM 13'!$AA$3:$AE$41,3,FALSE),0)</f>
        <v>0</v>
      </c>
      <c r="Z54" s="77">
        <f>IFERROR(VLOOKUP(B54,'[1]ACT NUM 13'!$AA$3:$AE$41,4,FALSE),0)</f>
        <v>0</v>
      </c>
      <c r="AA54" s="77"/>
      <c r="AB54" s="77"/>
      <c r="AC54" s="77"/>
      <c r="AD54" s="77"/>
      <c r="AE54" s="77"/>
      <c r="AF54" s="77"/>
      <c r="AG54" s="77"/>
      <c r="AH54" s="77"/>
      <c r="AI54" s="77"/>
      <c r="AJ54" s="12">
        <f t="shared" si="4"/>
        <v>0</v>
      </c>
    </row>
    <row r="55" spans="1:37" ht="15" thickBot="1" x14ac:dyDescent="0.25">
      <c r="A55" s="113" t="s">
        <v>87</v>
      </c>
      <c r="B55" s="112" t="s">
        <v>79</v>
      </c>
      <c r="C55" s="53"/>
      <c r="D55" s="136"/>
      <c r="E55" s="12">
        <f>IFERROR(VLOOKUP(B55,[2]NUM13!$H$3:$K$147,3,FALSE),0)</f>
        <v>12</v>
      </c>
      <c r="F55" s="42">
        <f t="shared" si="41"/>
        <v>13</v>
      </c>
      <c r="G55" s="12"/>
      <c r="H55" s="51">
        <f t="shared" si="42"/>
        <v>0</v>
      </c>
      <c r="I55" s="51">
        <f t="shared" si="2"/>
        <v>0</v>
      </c>
      <c r="J55" s="12"/>
      <c r="K55" s="77">
        <f>IFERROR(VLOOKUP(B55,'[1]ACT NUM 13'!$H$3:$L$80,2,FALSE),0)</f>
        <v>1</v>
      </c>
      <c r="L55" s="77">
        <f>IFERROR(VLOOKUP(B55,'[1]ACT NUM 13'!$H$3:$L$80,3,FALSE),0)</f>
        <v>0</v>
      </c>
      <c r="M55" s="77">
        <f>IFERROR(VLOOKUP(B55,'[1]ACT NUM 13'!$H$3:$L$80,4,FALSE),0)</f>
        <v>0</v>
      </c>
      <c r="N55" s="77"/>
      <c r="O55" s="77"/>
      <c r="P55" s="77"/>
      <c r="Q55" s="77"/>
      <c r="R55" s="77"/>
      <c r="S55" s="77"/>
      <c r="T55" s="77"/>
      <c r="U55" s="77"/>
      <c r="V55" s="77"/>
      <c r="W55" s="12">
        <f t="shared" si="3"/>
        <v>1</v>
      </c>
      <c r="X55" s="77">
        <f>IFERROR(VLOOKUP(B55,'[1]ACT NUM 13'!$AA$3:$AE$41,2,FALSE),0)</f>
        <v>0</v>
      </c>
      <c r="Y55" s="77">
        <f>IFERROR(VLOOKUP(B55,'[1]ACT NUM 13'!$AA$3:$AE$41,3,FALSE),0)</f>
        <v>0</v>
      </c>
      <c r="Z55" s="77">
        <f>IFERROR(VLOOKUP(B55,'[1]ACT NUM 13'!$AA$3:$AE$41,4,FALSE),0)</f>
        <v>0</v>
      </c>
      <c r="AA55" s="77"/>
      <c r="AB55" s="77"/>
      <c r="AC55" s="77"/>
      <c r="AD55" s="77"/>
      <c r="AE55" s="77"/>
      <c r="AF55" s="77"/>
      <c r="AG55" s="77"/>
      <c r="AH55" s="77"/>
      <c r="AI55" s="77"/>
      <c r="AJ55" s="12">
        <f t="shared" si="4"/>
        <v>0</v>
      </c>
    </row>
    <row r="56" spans="1:37" ht="15" thickBot="1" x14ac:dyDescent="0.25">
      <c r="A56" s="113" t="s">
        <v>87</v>
      </c>
      <c r="B56" s="112" t="s">
        <v>80</v>
      </c>
      <c r="C56" s="53"/>
      <c r="D56" s="136"/>
      <c r="E56" s="12">
        <f>IFERROR(VLOOKUP(B56,[2]NUM13!$H$3:$K$147,3,FALSE),0)</f>
        <v>10</v>
      </c>
      <c r="F56" s="42">
        <f t="shared" si="41"/>
        <v>10</v>
      </c>
      <c r="G56" s="12"/>
      <c r="H56" s="51">
        <f t="shared" si="42"/>
        <v>0</v>
      </c>
      <c r="I56" s="51">
        <f t="shared" si="2"/>
        <v>0</v>
      </c>
      <c r="J56" s="12"/>
      <c r="K56" s="77">
        <f>IFERROR(VLOOKUP(B56,'[1]ACT NUM 13'!$H$3:$L$80,2,FALSE),0)</f>
        <v>0</v>
      </c>
      <c r="L56" s="77">
        <f>IFERROR(VLOOKUP(B56,'[1]ACT NUM 13'!$H$3:$L$80,3,FALSE),0)</f>
        <v>0</v>
      </c>
      <c r="M56" s="77">
        <f>IFERROR(VLOOKUP(B56,'[1]ACT NUM 13'!$H$3:$L$80,4,FALSE),0)</f>
        <v>0</v>
      </c>
      <c r="N56" s="77"/>
      <c r="O56" s="77"/>
      <c r="P56" s="77"/>
      <c r="Q56" s="77"/>
      <c r="R56" s="77"/>
      <c r="S56" s="77"/>
      <c r="T56" s="77"/>
      <c r="U56" s="77"/>
      <c r="V56" s="77"/>
      <c r="W56" s="12">
        <f t="shared" si="3"/>
        <v>0</v>
      </c>
      <c r="X56" s="77">
        <f>IFERROR(VLOOKUP(B56,'[1]ACT NUM 13'!$AA$3:$AE$41,2,FALSE),0)</f>
        <v>0</v>
      </c>
      <c r="Y56" s="77">
        <f>IFERROR(VLOOKUP(B56,'[1]ACT NUM 13'!$AA$3:$AE$41,3,FALSE),0)</f>
        <v>0</v>
      </c>
      <c r="Z56" s="77">
        <f>IFERROR(VLOOKUP(B56,'[1]ACT NUM 13'!$AA$3:$AE$41,4,FALSE),0)</f>
        <v>0</v>
      </c>
      <c r="AA56" s="77"/>
      <c r="AB56" s="77"/>
      <c r="AC56" s="77"/>
      <c r="AD56" s="77"/>
      <c r="AE56" s="77"/>
      <c r="AF56" s="77"/>
      <c r="AG56" s="77"/>
      <c r="AH56" s="77"/>
      <c r="AI56" s="77"/>
      <c r="AJ56" s="12">
        <f t="shared" si="4"/>
        <v>0</v>
      </c>
    </row>
    <row r="57" spans="1:37" ht="15" thickBot="1" x14ac:dyDescent="0.25">
      <c r="A57" s="113" t="s">
        <v>87</v>
      </c>
      <c r="B57" s="112" t="s">
        <v>81</v>
      </c>
      <c r="C57" s="53"/>
      <c r="D57" s="136"/>
      <c r="E57" s="12">
        <f>IFERROR(VLOOKUP(B57,[2]NUM13!$H$3:$K$147,3,FALSE),0)</f>
        <v>9</v>
      </c>
      <c r="F57" s="42">
        <f t="shared" si="41"/>
        <v>9</v>
      </c>
      <c r="G57" s="12"/>
      <c r="H57" s="51">
        <f t="shared" si="42"/>
        <v>0</v>
      </c>
      <c r="I57" s="51">
        <f t="shared" si="2"/>
        <v>0</v>
      </c>
      <c r="J57" s="12"/>
      <c r="K57" s="77">
        <f>IFERROR(VLOOKUP(B57,'[1]ACT NUM 13'!$H$3:$L$80,2,FALSE),0)</f>
        <v>0</v>
      </c>
      <c r="L57" s="77">
        <f>IFERROR(VLOOKUP(B57,'[1]ACT NUM 13'!$H$3:$L$80,3,FALSE),0)</f>
        <v>0</v>
      </c>
      <c r="M57" s="77">
        <f>IFERROR(VLOOKUP(B57,'[1]ACT NUM 13'!$H$3:$L$80,4,FALSE),0)</f>
        <v>0</v>
      </c>
      <c r="N57" s="77"/>
      <c r="O57" s="77"/>
      <c r="P57" s="77"/>
      <c r="Q57" s="77"/>
      <c r="R57" s="77"/>
      <c r="S57" s="77"/>
      <c r="T57" s="77"/>
      <c r="U57" s="77"/>
      <c r="V57" s="77"/>
      <c r="W57" s="12">
        <f t="shared" si="3"/>
        <v>0</v>
      </c>
      <c r="X57" s="77">
        <f>IFERROR(VLOOKUP(B57,'[1]ACT NUM 13'!$AA$3:$AE$41,2,FALSE),0)</f>
        <v>0</v>
      </c>
      <c r="Y57" s="77">
        <f>IFERROR(VLOOKUP(B57,'[1]ACT NUM 13'!$AA$3:$AE$41,3,FALSE),0)</f>
        <v>0</v>
      </c>
      <c r="Z57" s="77">
        <f>IFERROR(VLOOKUP(B57,'[1]ACT NUM 13'!$AA$3:$AE$41,4,FALSE),0)</f>
        <v>0</v>
      </c>
      <c r="AA57" s="77"/>
      <c r="AB57" s="77"/>
      <c r="AC57" s="77"/>
      <c r="AD57" s="77"/>
      <c r="AE57" s="77"/>
      <c r="AF57" s="77"/>
      <c r="AG57" s="77"/>
      <c r="AH57" s="77"/>
      <c r="AI57" s="77"/>
      <c r="AJ57" s="12">
        <f t="shared" si="4"/>
        <v>0</v>
      </c>
    </row>
    <row r="58" spans="1:37" ht="15" thickBot="1" x14ac:dyDescent="0.25">
      <c r="A58" s="113" t="s">
        <v>87</v>
      </c>
      <c r="B58" s="112" t="s">
        <v>82</v>
      </c>
      <c r="C58" s="53"/>
      <c r="D58" s="136"/>
      <c r="E58" s="12">
        <f>IFERROR(VLOOKUP(B58,[2]NUM13!$H$3:$K$147,3,FALSE),0)</f>
        <v>19</v>
      </c>
      <c r="F58" s="42">
        <f t="shared" si="41"/>
        <v>19</v>
      </c>
      <c r="G58" s="12"/>
      <c r="H58" s="51">
        <f t="shared" si="42"/>
        <v>0</v>
      </c>
      <c r="I58" s="51">
        <f t="shared" si="2"/>
        <v>0</v>
      </c>
      <c r="J58" s="12"/>
      <c r="K58" s="77">
        <f>IFERROR(VLOOKUP(B58,'[1]ACT NUM 13'!$H$3:$L$80,2,FALSE),0)</f>
        <v>0</v>
      </c>
      <c r="L58" s="77">
        <f>IFERROR(VLOOKUP(B58,'[1]ACT NUM 13'!$H$3:$L$80,3,FALSE),0)</f>
        <v>0</v>
      </c>
      <c r="M58" s="77">
        <f>IFERROR(VLOOKUP(B58,'[1]ACT NUM 13'!$H$3:$L$80,4,FALSE),0)</f>
        <v>0</v>
      </c>
      <c r="N58" s="77"/>
      <c r="O58" s="77"/>
      <c r="P58" s="77"/>
      <c r="Q58" s="77"/>
      <c r="R58" s="77"/>
      <c r="S58" s="77"/>
      <c r="T58" s="77"/>
      <c r="U58" s="77"/>
      <c r="V58" s="77"/>
      <c r="W58" s="12">
        <f t="shared" si="3"/>
        <v>0</v>
      </c>
      <c r="X58" s="77">
        <f>IFERROR(VLOOKUP(B58,'[1]ACT NUM 13'!$AA$3:$AE$41,2,FALSE),0)</f>
        <v>0</v>
      </c>
      <c r="Y58" s="77">
        <f>IFERROR(VLOOKUP(B58,'[1]ACT NUM 13'!$AA$3:$AE$41,3,FALSE),0)</f>
        <v>0</v>
      </c>
      <c r="Z58" s="77">
        <f>IFERROR(VLOOKUP(B58,'[1]ACT NUM 13'!$AA$3:$AE$41,4,FALSE),0)</f>
        <v>0</v>
      </c>
      <c r="AA58" s="77"/>
      <c r="AB58" s="77"/>
      <c r="AC58" s="77"/>
      <c r="AD58" s="77"/>
      <c r="AE58" s="77"/>
      <c r="AF58" s="77"/>
      <c r="AG58" s="77"/>
      <c r="AH58" s="77"/>
      <c r="AI58" s="77"/>
      <c r="AJ58" s="12">
        <f t="shared" si="4"/>
        <v>0</v>
      </c>
    </row>
    <row r="59" spans="1:37" ht="15" thickBot="1" x14ac:dyDescent="0.25">
      <c r="A59" s="113" t="s">
        <v>87</v>
      </c>
      <c r="B59" s="112" t="s">
        <v>83</v>
      </c>
      <c r="C59" s="53"/>
      <c r="D59" s="136"/>
      <c r="E59" s="12">
        <f>IFERROR(VLOOKUP(B59,[2]NUM13!$H$3:$K$147,3,FALSE),0)</f>
        <v>4</v>
      </c>
      <c r="F59" s="42">
        <f t="shared" si="41"/>
        <v>4</v>
      </c>
      <c r="G59" s="12"/>
      <c r="H59" s="51">
        <f t="shared" si="42"/>
        <v>0</v>
      </c>
      <c r="I59" s="51">
        <f t="shared" si="2"/>
        <v>0</v>
      </c>
      <c r="J59" s="12"/>
      <c r="K59" s="77">
        <f>IFERROR(VLOOKUP(B59,'[1]ACT NUM 13'!$H$3:$L$80,2,FALSE),0)</f>
        <v>0</v>
      </c>
      <c r="L59" s="77">
        <f>IFERROR(VLOOKUP(B59,'[1]ACT NUM 13'!$H$3:$L$80,3,FALSE),0)</f>
        <v>0</v>
      </c>
      <c r="M59" s="77">
        <f>IFERROR(VLOOKUP(B59,'[1]ACT NUM 13'!$H$3:$L$80,4,FALSE),0)</f>
        <v>0</v>
      </c>
      <c r="N59" s="77"/>
      <c r="O59" s="77"/>
      <c r="P59" s="77"/>
      <c r="Q59" s="77"/>
      <c r="R59" s="77"/>
      <c r="S59" s="77"/>
      <c r="T59" s="77"/>
      <c r="U59" s="77"/>
      <c r="V59" s="77"/>
      <c r="W59" s="12">
        <f t="shared" si="3"/>
        <v>0</v>
      </c>
      <c r="X59" s="77">
        <f>IFERROR(VLOOKUP(B59,'[1]ACT NUM 13'!$AA$3:$AE$41,2,FALSE),0)</f>
        <v>0</v>
      </c>
      <c r="Y59" s="77">
        <f>IFERROR(VLOOKUP(B59,'[1]ACT NUM 13'!$AA$3:$AE$41,3,FALSE),0)</f>
        <v>0</v>
      </c>
      <c r="Z59" s="77">
        <f>IFERROR(VLOOKUP(B59,'[1]ACT NUM 13'!$AA$3:$AE$41,4,FALSE),0)</f>
        <v>0</v>
      </c>
      <c r="AA59" s="77"/>
      <c r="AB59" s="77"/>
      <c r="AC59" s="77"/>
      <c r="AD59" s="77"/>
      <c r="AE59" s="77"/>
      <c r="AF59" s="77"/>
      <c r="AG59" s="77"/>
      <c r="AH59" s="77"/>
      <c r="AI59" s="77"/>
      <c r="AJ59" s="12">
        <f t="shared" si="4"/>
        <v>0</v>
      </c>
    </row>
    <row r="60" spans="1:37" ht="15" thickBot="1" x14ac:dyDescent="0.25">
      <c r="A60" s="113" t="s">
        <v>87</v>
      </c>
      <c r="B60" s="112" t="s">
        <v>84</v>
      </c>
      <c r="C60" s="53"/>
      <c r="D60" s="136"/>
      <c r="E60" s="12">
        <f>IFERROR(VLOOKUP(B60,[2]NUM13!$H$3:$K$147,3,FALSE),0)</f>
        <v>61</v>
      </c>
      <c r="F60" s="42">
        <f t="shared" si="41"/>
        <v>61</v>
      </c>
      <c r="G60" s="12"/>
      <c r="H60" s="51">
        <f t="shared" si="42"/>
        <v>0</v>
      </c>
      <c r="I60" s="51">
        <f t="shared" si="2"/>
        <v>0</v>
      </c>
      <c r="J60" s="12"/>
      <c r="K60" s="77">
        <f>IFERROR(VLOOKUP(B60,'[1]ACT NUM 13'!$H$3:$L$80,2,FALSE),0)</f>
        <v>0</v>
      </c>
      <c r="L60" s="77">
        <f>IFERROR(VLOOKUP(B60,'[1]ACT NUM 13'!$H$3:$L$80,3,FALSE),0)</f>
        <v>0</v>
      </c>
      <c r="M60" s="77">
        <f>IFERROR(VLOOKUP(B60,'[1]ACT NUM 13'!$H$3:$L$80,4,FALSE),0)</f>
        <v>0</v>
      </c>
      <c r="N60" s="77"/>
      <c r="O60" s="77"/>
      <c r="P60" s="77"/>
      <c r="Q60" s="77"/>
      <c r="R60" s="77"/>
      <c r="S60" s="77"/>
      <c r="T60" s="77"/>
      <c r="U60" s="77"/>
      <c r="V60" s="77"/>
      <c r="W60" s="12">
        <f t="shared" si="3"/>
        <v>0</v>
      </c>
      <c r="X60" s="77">
        <f>IFERROR(VLOOKUP(B60,'[1]ACT NUM 13'!$AA$3:$AE$41,2,FALSE),0)</f>
        <v>0</v>
      </c>
      <c r="Y60" s="77">
        <f>IFERROR(VLOOKUP(B60,'[1]ACT NUM 13'!$AA$3:$AE$41,3,FALSE),0)</f>
        <v>0</v>
      </c>
      <c r="Z60" s="77">
        <f>IFERROR(VLOOKUP(B60,'[1]ACT NUM 13'!$AA$3:$AE$41,4,FALSE),0)</f>
        <v>0</v>
      </c>
      <c r="AA60" s="77"/>
      <c r="AB60" s="77"/>
      <c r="AC60" s="77"/>
      <c r="AD60" s="77"/>
      <c r="AE60" s="77"/>
      <c r="AF60" s="77"/>
      <c r="AG60" s="77"/>
      <c r="AH60" s="77"/>
      <c r="AI60" s="77"/>
      <c r="AJ60" s="12">
        <f t="shared" si="4"/>
        <v>0</v>
      </c>
    </row>
    <row r="61" spans="1:37" ht="15" thickBot="1" x14ac:dyDescent="0.25">
      <c r="A61" s="113" t="s">
        <v>87</v>
      </c>
      <c r="B61" s="112" t="s">
        <v>85</v>
      </c>
      <c r="C61" s="53"/>
      <c r="D61" s="136"/>
      <c r="E61" s="12">
        <f>IFERROR(VLOOKUP(B61,[2]NUM13!$H$3:$K$147,3,FALSE),0)</f>
        <v>2</v>
      </c>
      <c r="F61" s="42">
        <f t="shared" si="41"/>
        <v>4</v>
      </c>
      <c r="G61" s="12"/>
      <c r="H61" s="51">
        <f t="shared" si="42"/>
        <v>0</v>
      </c>
      <c r="I61" s="51">
        <f t="shared" si="2"/>
        <v>0</v>
      </c>
      <c r="J61" s="12"/>
      <c r="K61" s="77">
        <f>IFERROR(VLOOKUP(B61,'[1]ACT NUM 13'!$H$3:$L$80,2,FALSE),0)</f>
        <v>1</v>
      </c>
      <c r="L61" s="77">
        <f>IFERROR(VLOOKUP(B61,'[1]ACT NUM 13'!$H$3:$L$80,3,FALSE),0)</f>
        <v>0</v>
      </c>
      <c r="M61" s="77">
        <f>IFERROR(VLOOKUP(B61,'[1]ACT NUM 13'!$H$3:$L$80,4,FALSE),0)</f>
        <v>1</v>
      </c>
      <c r="N61" s="77"/>
      <c r="O61" s="77"/>
      <c r="P61" s="77"/>
      <c r="Q61" s="77"/>
      <c r="R61" s="77"/>
      <c r="S61" s="77"/>
      <c r="T61" s="77"/>
      <c r="U61" s="77"/>
      <c r="V61" s="77"/>
      <c r="W61" s="12">
        <f t="shared" si="3"/>
        <v>2</v>
      </c>
      <c r="X61" s="77">
        <f>IFERROR(VLOOKUP(B61,'[1]ACT NUM 13'!$AA$3:$AE$41,2,FALSE),0)</f>
        <v>0</v>
      </c>
      <c r="Y61" s="77">
        <f>IFERROR(VLOOKUP(B61,'[1]ACT NUM 13'!$AA$3:$AE$41,3,FALSE),0)</f>
        <v>0</v>
      </c>
      <c r="Z61" s="77">
        <f>IFERROR(VLOOKUP(B61,'[1]ACT NUM 13'!$AA$3:$AE$41,4,FALSE),0)</f>
        <v>0</v>
      </c>
      <c r="AA61" s="77"/>
      <c r="AB61" s="77"/>
      <c r="AC61" s="77"/>
      <c r="AD61" s="77"/>
      <c r="AE61" s="77"/>
      <c r="AF61" s="77"/>
      <c r="AG61" s="77"/>
      <c r="AH61" s="77"/>
      <c r="AI61" s="77"/>
      <c r="AJ61" s="12">
        <f t="shared" si="4"/>
        <v>0</v>
      </c>
    </row>
    <row r="62" spans="1:37" ht="15" thickBot="1" x14ac:dyDescent="0.25">
      <c r="A62" s="113" t="s">
        <v>87</v>
      </c>
      <c r="B62" s="112" t="s">
        <v>86</v>
      </c>
      <c r="C62" s="53"/>
      <c r="D62" s="136"/>
      <c r="E62" s="12">
        <f>IFERROR(VLOOKUP(B62,[2]NUM13!$H$3:$K$147,3,FALSE),0)</f>
        <v>4</v>
      </c>
      <c r="F62" s="42">
        <f t="shared" si="41"/>
        <v>5</v>
      </c>
      <c r="G62" s="12"/>
      <c r="H62" s="51">
        <f t="shared" si="42"/>
        <v>0</v>
      </c>
      <c r="I62" s="51">
        <f t="shared" si="2"/>
        <v>0</v>
      </c>
      <c r="J62" s="12"/>
      <c r="K62" s="77">
        <f>IFERROR(VLOOKUP(B62,'[1]ACT NUM 13'!$H$3:$L$80,2,FALSE),0)</f>
        <v>0</v>
      </c>
      <c r="L62" s="77">
        <f>IFERROR(VLOOKUP(B62,'[1]ACT NUM 13'!$H$3:$L$80,3,FALSE),0)</f>
        <v>0</v>
      </c>
      <c r="M62" s="77">
        <f>IFERROR(VLOOKUP(B62,'[1]ACT NUM 13'!$H$3:$L$80,4,FALSE),0)</f>
        <v>1</v>
      </c>
      <c r="N62" s="77"/>
      <c r="O62" s="77"/>
      <c r="P62" s="77"/>
      <c r="Q62" s="77"/>
      <c r="R62" s="77"/>
      <c r="S62" s="77"/>
      <c r="T62" s="77"/>
      <c r="U62" s="77"/>
      <c r="V62" s="77"/>
      <c r="W62" s="12">
        <f t="shared" si="3"/>
        <v>1</v>
      </c>
      <c r="X62" s="77">
        <f>IFERROR(VLOOKUP(B62,'[1]ACT NUM 13'!$AA$3:$AE$41,2,FALSE),0)</f>
        <v>0</v>
      </c>
      <c r="Y62" s="77">
        <f>IFERROR(VLOOKUP(B62,'[1]ACT NUM 13'!$AA$3:$AE$41,3,FALSE),0)</f>
        <v>0</v>
      </c>
      <c r="Z62" s="77">
        <f>IFERROR(VLOOKUP(B62,'[1]ACT NUM 13'!$AA$3:$AE$41,4,FALSE),0)</f>
        <v>0</v>
      </c>
      <c r="AA62" s="77"/>
      <c r="AB62" s="77"/>
      <c r="AC62" s="77"/>
      <c r="AD62" s="77"/>
      <c r="AE62" s="77"/>
      <c r="AF62" s="77"/>
      <c r="AG62" s="77"/>
      <c r="AH62" s="77"/>
      <c r="AI62" s="77"/>
      <c r="AJ62" s="12">
        <f t="shared" si="4"/>
        <v>0</v>
      </c>
    </row>
    <row r="63" spans="1:37" ht="15" thickBot="1" x14ac:dyDescent="0.25">
      <c r="A63" s="111" t="s">
        <v>87</v>
      </c>
      <c r="B63" s="112" t="s">
        <v>393</v>
      </c>
      <c r="C63" s="53"/>
      <c r="D63" s="136"/>
      <c r="E63" s="12">
        <f>IFERROR(VLOOKUP(B63,[2]NUM13!$H$3:$K$147,3,FALSE),0)</f>
        <v>0</v>
      </c>
      <c r="F63" s="42">
        <f t="shared" ref="F63" si="43">+E63+(K63+L63+M63+N63)-(X63+Y63+Z63+AA63)</f>
        <v>0</v>
      </c>
      <c r="G63" s="12"/>
      <c r="H63" s="51">
        <f t="shared" ref="H63" si="44">+G63+(Q63)-(AD63)</f>
        <v>0</v>
      </c>
      <c r="I63" s="51">
        <f t="shared" ref="I63" si="45">+G63+(Q63+R63+S63+T63)-(AD63+AE63+AF63+AG63)</f>
        <v>0</v>
      </c>
      <c r="J63" s="12"/>
      <c r="K63" s="77">
        <f>IFERROR(VLOOKUP(B63,'[1]ACT NUM 13'!$H$3:$L$80,2,FALSE),0)</f>
        <v>0</v>
      </c>
      <c r="L63" s="77">
        <f>IFERROR(VLOOKUP(B63,'[1]ACT NUM 13'!$H$3:$L$80,3,FALSE),0)</f>
        <v>0</v>
      </c>
      <c r="M63" s="77">
        <f>IFERROR(VLOOKUP(B63,'[1]ACT NUM 13'!$H$3:$L$80,4,FALSE),0)</f>
        <v>0</v>
      </c>
      <c r="N63" s="77"/>
      <c r="O63" s="77"/>
      <c r="P63" s="77"/>
      <c r="Q63" s="77"/>
      <c r="R63" s="77"/>
      <c r="S63" s="77"/>
      <c r="T63" s="77"/>
      <c r="U63" s="77"/>
      <c r="V63" s="77"/>
      <c r="W63" s="12">
        <f t="shared" ref="W63" si="46">SUM(K63:V63)</f>
        <v>0</v>
      </c>
      <c r="X63" s="77">
        <f>IFERROR(VLOOKUP(B63,'[1]ACT NUM 13'!$AA$3:$AE$41,2,FALSE),0)</f>
        <v>0</v>
      </c>
      <c r="Y63" s="77">
        <f>IFERROR(VLOOKUP(B63,'[1]ACT NUM 13'!$AA$3:$AE$41,3,FALSE),0)</f>
        <v>0</v>
      </c>
      <c r="Z63" s="77">
        <f>IFERROR(VLOOKUP(B63,'[1]ACT NUM 13'!$AA$3:$AE$41,4,FALSE),0)</f>
        <v>0</v>
      </c>
      <c r="AA63" s="77"/>
      <c r="AB63" s="77"/>
      <c r="AC63" s="77"/>
      <c r="AD63" s="77"/>
      <c r="AE63" s="77"/>
      <c r="AF63" s="77"/>
      <c r="AG63" s="77"/>
      <c r="AH63" s="77"/>
      <c r="AI63" s="77"/>
      <c r="AJ63" s="12">
        <f t="shared" ref="AJ63" si="47">SUM(X63:AI63)</f>
        <v>0</v>
      </c>
    </row>
    <row r="64" spans="1:37" ht="15" thickBot="1" x14ac:dyDescent="0.25">
      <c r="A64" s="308" t="s">
        <v>176</v>
      </c>
      <c r="B64" s="309"/>
      <c r="C64" s="181">
        <f>+D64/Metas!S9</f>
        <v>0.60540853440593057</v>
      </c>
      <c r="D64" s="138">
        <f>E64/AK64</f>
        <v>0.12719633307868602</v>
      </c>
      <c r="E64" s="9">
        <f>SUM(E50:E63)</f>
        <v>333</v>
      </c>
      <c r="F64" s="9">
        <f t="shared" ref="F64:AJ64" si="48">SUM(F50:F63)</f>
        <v>345</v>
      </c>
      <c r="G64" s="9">
        <f t="shared" si="48"/>
        <v>0</v>
      </c>
      <c r="H64" s="9">
        <f t="shared" si="48"/>
        <v>0</v>
      </c>
      <c r="I64" s="9">
        <f t="shared" si="48"/>
        <v>0</v>
      </c>
      <c r="J64" s="9">
        <f t="shared" si="48"/>
        <v>0</v>
      </c>
      <c r="K64" s="9">
        <f t="shared" si="48"/>
        <v>8</v>
      </c>
      <c r="L64" s="9">
        <f t="shared" si="48"/>
        <v>1</v>
      </c>
      <c r="M64" s="9">
        <f t="shared" si="48"/>
        <v>8</v>
      </c>
      <c r="N64" s="9">
        <f t="shared" si="48"/>
        <v>0</v>
      </c>
      <c r="O64" s="9">
        <f t="shared" si="48"/>
        <v>0</v>
      </c>
      <c r="P64" s="9">
        <f t="shared" si="48"/>
        <v>0</v>
      </c>
      <c r="Q64" s="9">
        <f t="shared" si="48"/>
        <v>0</v>
      </c>
      <c r="R64" s="9">
        <f t="shared" si="48"/>
        <v>0</v>
      </c>
      <c r="S64" s="9">
        <f t="shared" si="48"/>
        <v>0</v>
      </c>
      <c r="T64" s="9">
        <f t="shared" si="48"/>
        <v>0</v>
      </c>
      <c r="U64" s="9">
        <f t="shared" si="48"/>
        <v>0</v>
      </c>
      <c r="V64" s="9">
        <f t="shared" si="48"/>
        <v>0</v>
      </c>
      <c r="W64" s="9">
        <f t="shared" si="48"/>
        <v>17</v>
      </c>
      <c r="X64" s="9">
        <f t="shared" si="48"/>
        <v>0</v>
      </c>
      <c r="Y64" s="9">
        <f t="shared" si="48"/>
        <v>0</v>
      </c>
      <c r="Z64" s="9">
        <f t="shared" si="48"/>
        <v>5</v>
      </c>
      <c r="AA64" s="9">
        <f t="shared" si="48"/>
        <v>0</v>
      </c>
      <c r="AB64" s="9">
        <f t="shared" si="48"/>
        <v>0</v>
      </c>
      <c r="AC64" s="9">
        <f t="shared" si="48"/>
        <v>0</v>
      </c>
      <c r="AD64" s="9">
        <f t="shared" si="48"/>
        <v>0</v>
      </c>
      <c r="AE64" s="9">
        <f t="shared" si="48"/>
        <v>0</v>
      </c>
      <c r="AF64" s="9">
        <f t="shared" si="48"/>
        <v>0</v>
      </c>
      <c r="AG64" s="9">
        <f t="shared" si="48"/>
        <v>0</v>
      </c>
      <c r="AH64" s="9">
        <f t="shared" si="48"/>
        <v>0</v>
      </c>
      <c r="AI64" s="9">
        <f t="shared" si="48"/>
        <v>0</v>
      </c>
      <c r="AJ64" s="9">
        <f t="shared" si="48"/>
        <v>5</v>
      </c>
      <c r="AK64" s="9">
        <v>2618</v>
      </c>
    </row>
    <row r="65" spans="1:37" ht="15" thickBot="1" x14ac:dyDescent="0.25">
      <c r="A65" s="113" t="s">
        <v>98</v>
      </c>
      <c r="B65" s="112" t="s">
        <v>88</v>
      </c>
      <c r="C65" s="53"/>
      <c r="D65" s="136"/>
      <c r="E65" s="12">
        <f>IFERROR(VLOOKUP(B65,[2]NUM13!$H$3:$K$147,3,FALSE),0)</f>
        <v>150</v>
      </c>
      <c r="F65" s="42">
        <f t="shared" ref="F65:F74" si="49">+E65+(K65+L65+M65+N65)-(X65+Y65+Z65+AA65)</f>
        <v>151</v>
      </c>
      <c r="G65" s="12"/>
      <c r="H65" s="51">
        <f t="shared" ref="H65:H74" si="50">+G65+(Q65)-(AD65)</f>
        <v>0</v>
      </c>
      <c r="I65" s="51">
        <f t="shared" si="2"/>
        <v>0</v>
      </c>
      <c r="J65" s="12"/>
      <c r="K65" s="77">
        <f>IFERROR(VLOOKUP(B65,'[1]ACT NUM 13'!$H$3:$L$80,2,FALSE),0)</f>
        <v>1</v>
      </c>
      <c r="L65" s="77">
        <f>IFERROR(VLOOKUP(B65,'[1]ACT NUM 13'!$H$3:$L$80,3,FALSE),0)</f>
        <v>0</v>
      </c>
      <c r="M65" s="77">
        <f>IFERROR(VLOOKUP(B65,'[1]ACT NUM 13'!$H$3:$L$80,4,FALSE),0)</f>
        <v>0</v>
      </c>
      <c r="N65" s="77"/>
      <c r="O65" s="77"/>
      <c r="P65" s="77"/>
      <c r="Q65" s="77"/>
      <c r="R65" s="77"/>
      <c r="S65" s="77"/>
      <c r="T65" s="77"/>
      <c r="U65" s="77"/>
      <c r="V65" s="77"/>
      <c r="W65" s="12">
        <f t="shared" si="3"/>
        <v>1</v>
      </c>
      <c r="X65" s="77">
        <f>IFERROR(VLOOKUP(B65,'[1]ACT NUM 13'!$AA$3:$AE$41,2,FALSE),0)</f>
        <v>0</v>
      </c>
      <c r="Y65" s="77">
        <f>IFERROR(VLOOKUP(B65,'[1]ACT NUM 13'!$AA$3:$AE$41,3,FALSE),0)</f>
        <v>0</v>
      </c>
      <c r="Z65" s="77">
        <f>IFERROR(VLOOKUP(B65,'[1]ACT NUM 13'!$AA$3:$AE$41,4,FALSE),0)</f>
        <v>0</v>
      </c>
      <c r="AA65" s="77"/>
      <c r="AB65" s="77"/>
      <c r="AC65" s="77"/>
      <c r="AD65" s="77"/>
      <c r="AE65" s="77"/>
      <c r="AF65" s="77"/>
      <c r="AG65" s="77"/>
      <c r="AH65" s="77"/>
      <c r="AI65" s="77"/>
      <c r="AJ65" s="12">
        <f t="shared" si="4"/>
        <v>0</v>
      </c>
    </row>
    <row r="66" spans="1:37" ht="15" thickBot="1" x14ac:dyDescent="0.25">
      <c r="A66" s="113" t="s">
        <v>98</v>
      </c>
      <c r="B66" s="112" t="s">
        <v>89</v>
      </c>
      <c r="C66" s="53"/>
      <c r="D66" s="136"/>
      <c r="E66" s="12">
        <f>IFERROR(VLOOKUP(B66,[2]NUM13!$H$3:$K$147,3,FALSE),0)</f>
        <v>56</v>
      </c>
      <c r="F66" s="42">
        <f t="shared" si="49"/>
        <v>56</v>
      </c>
      <c r="G66" s="12"/>
      <c r="H66" s="51">
        <f t="shared" si="50"/>
        <v>0</v>
      </c>
      <c r="I66" s="51">
        <f t="shared" si="2"/>
        <v>0</v>
      </c>
      <c r="J66" s="12"/>
      <c r="K66" s="77">
        <f>IFERROR(VLOOKUP(B66,'[1]ACT NUM 13'!$H$3:$L$80,2,FALSE),0)</f>
        <v>0</v>
      </c>
      <c r="L66" s="77">
        <f>IFERROR(VLOOKUP(B66,'[1]ACT NUM 13'!$H$3:$L$80,3,FALSE),0)</f>
        <v>0</v>
      </c>
      <c r="M66" s="77">
        <f>IFERROR(VLOOKUP(B66,'[1]ACT NUM 13'!$H$3:$L$80,4,FALSE),0)</f>
        <v>0</v>
      </c>
      <c r="N66" s="77"/>
      <c r="O66" s="77"/>
      <c r="P66" s="77"/>
      <c r="Q66" s="77"/>
      <c r="R66" s="77"/>
      <c r="S66" s="77"/>
      <c r="T66" s="77"/>
      <c r="U66" s="77"/>
      <c r="V66" s="77"/>
      <c r="W66" s="12">
        <f t="shared" si="3"/>
        <v>0</v>
      </c>
      <c r="X66" s="77">
        <f>IFERROR(VLOOKUP(B66,'[1]ACT NUM 13'!$AA$3:$AE$41,2,FALSE),0)</f>
        <v>0</v>
      </c>
      <c r="Y66" s="77">
        <f>IFERROR(VLOOKUP(B66,'[1]ACT NUM 13'!$AA$3:$AE$41,3,FALSE),0)</f>
        <v>0</v>
      </c>
      <c r="Z66" s="77">
        <f>IFERROR(VLOOKUP(B66,'[1]ACT NUM 13'!$AA$3:$AE$41,4,FALSE),0)</f>
        <v>0</v>
      </c>
      <c r="AA66" s="77"/>
      <c r="AB66" s="77"/>
      <c r="AC66" s="77"/>
      <c r="AD66" s="77"/>
      <c r="AE66" s="77"/>
      <c r="AF66" s="77"/>
      <c r="AG66" s="77"/>
      <c r="AH66" s="77"/>
      <c r="AI66" s="77"/>
      <c r="AJ66" s="12">
        <f t="shared" si="4"/>
        <v>0</v>
      </c>
    </row>
    <row r="67" spans="1:37" ht="15" thickBot="1" x14ac:dyDescent="0.25">
      <c r="A67" s="113" t="s">
        <v>98</v>
      </c>
      <c r="B67" s="112" t="s">
        <v>90</v>
      </c>
      <c r="C67" s="53"/>
      <c r="D67" s="136"/>
      <c r="E67" s="12">
        <f>IFERROR(VLOOKUP(B67,[2]NUM13!$H$3:$K$147,3,FALSE),0)</f>
        <v>11</v>
      </c>
      <c r="F67" s="42">
        <f t="shared" si="49"/>
        <v>11</v>
      </c>
      <c r="G67" s="12"/>
      <c r="H67" s="51">
        <f t="shared" si="50"/>
        <v>0</v>
      </c>
      <c r="I67" s="51">
        <f t="shared" si="2"/>
        <v>0</v>
      </c>
      <c r="J67" s="12"/>
      <c r="K67" s="77">
        <f>IFERROR(VLOOKUP(B67,'[1]ACT NUM 13'!$H$3:$L$80,2,FALSE),0)</f>
        <v>0</v>
      </c>
      <c r="L67" s="77">
        <f>IFERROR(VLOOKUP(B67,'[1]ACT NUM 13'!$H$3:$L$80,3,FALSE),0)</f>
        <v>0</v>
      </c>
      <c r="M67" s="77">
        <f>IFERROR(VLOOKUP(B67,'[1]ACT NUM 13'!$H$3:$L$80,4,FALSE),0)</f>
        <v>0</v>
      </c>
      <c r="N67" s="77"/>
      <c r="O67" s="77"/>
      <c r="P67" s="77"/>
      <c r="Q67" s="77"/>
      <c r="R67" s="77"/>
      <c r="S67" s="77"/>
      <c r="T67" s="77"/>
      <c r="U67" s="77"/>
      <c r="V67" s="77"/>
      <c r="W67" s="12">
        <f t="shared" si="3"/>
        <v>0</v>
      </c>
      <c r="X67" s="77">
        <f>IFERROR(VLOOKUP(B67,'[1]ACT NUM 13'!$AA$3:$AE$41,2,FALSE),0)</f>
        <v>0</v>
      </c>
      <c r="Y67" s="77">
        <f>IFERROR(VLOOKUP(B67,'[1]ACT NUM 13'!$AA$3:$AE$41,3,FALSE),0)</f>
        <v>0</v>
      </c>
      <c r="Z67" s="77">
        <f>IFERROR(VLOOKUP(B67,'[1]ACT NUM 13'!$AA$3:$AE$41,4,FALSE),0)</f>
        <v>0</v>
      </c>
      <c r="AA67" s="77"/>
      <c r="AB67" s="77"/>
      <c r="AC67" s="77"/>
      <c r="AD67" s="77"/>
      <c r="AE67" s="77"/>
      <c r="AF67" s="77"/>
      <c r="AG67" s="77"/>
      <c r="AH67" s="77"/>
      <c r="AI67" s="77"/>
      <c r="AJ67" s="12">
        <f t="shared" si="4"/>
        <v>0</v>
      </c>
    </row>
    <row r="68" spans="1:37" ht="15" thickBot="1" x14ac:dyDescent="0.25">
      <c r="A68" s="113" t="s">
        <v>98</v>
      </c>
      <c r="B68" s="112" t="s">
        <v>91</v>
      </c>
      <c r="C68" s="53"/>
      <c r="D68" s="136"/>
      <c r="E68" s="12">
        <f>IFERROR(VLOOKUP(B68,[2]NUM13!$H$3:$K$147,3,FALSE),0)</f>
        <v>24</v>
      </c>
      <c r="F68" s="42">
        <f t="shared" si="49"/>
        <v>24</v>
      </c>
      <c r="G68" s="12"/>
      <c r="H68" s="51">
        <f t="shared" si="50"/>
        <v>0</v>
      </c>
      <c r="I68" s="51">
        <f t="shared" si="2"/>
        <v>0</v>
      </c>
      <c r="J68" s="12"/>
      <c r="K68" s="77">
        <f>IFERROR(VLOOKUP(B68,'[1]ACT NUM 13'!$H$3:$L$80,2,FALSE),0)</f>
        <v>0</v>
      </c>
      <c r="L68" s="77">
        <f>IFERROR(VLOOKUP(B68,'[1]ACT NUM 13'!$H$3:$L$80,3,FALSE),0)</f>
        <v>0</v>
      </c>
      <c r="M68" s="77">
        <f>IFERROR(VLOOKUP(B68,'[1]ACT NUM 13'!$H$3:$L$80,4,FALSE),0)</f>
        <v>0</v>
      </c>
      <c r="N68" s="77"/>
      <c r="O68" s="77"/>
      <c r="P68" s="77"/>
      <c r="Q68" s="77"/>
      <c r="R68" s="77"/>
      <c r="S68" s="77"/>
      <c r="T68" s="77"/>
      <c r="U68" s="77"/>
      <c r="V68" s="77"/>
      <c r="W68" s="12">
        <f t="shared" si="3"/>
        <v>0</v>
      </c>
      <c r="X68" s="77">
        <f>IFERROR(VLOOKUP(B68,'[1]ACT NUM 13'!$AA$3:$AE$41,2,FALSE),0)</f>
        <v>0</v>
      </c>
      <c r="Y68" s="77">
        <f>IFERROR(VLOOKUP(B68,'[1]ACT NUM 13'!$AA$3:$AE$41,3,FALSE),0)</f>
        <v>0</v>
      </c>
      <c r="Z68" s="77">
        <f>IFERROR(VLOOKUP(B68,'[1]ACT NUM 13'!$AA$3:$AE$41,4,FALSE),0)</f>
        <v>0</v>
      </c>
      <c r="AA68" s="77"/>
      <c r="AB68" s="77"/>
      <c r="AC68" s="77"/>
      <c r="AD68" s="77"/>
      <c r="AE68" s="77"/>
      <c r="AF68" s="77"/>
      <c r="AG68" s="77"/>
      <c r="AH68" s="77"/>
      <c r="AI68" s="77"/>
      <c r="AJ68" s="12">
        <f t="shared" si="4"/>
        <v>0</v>
      </c>
    </row>
    <row r="69" spans="1:37" ht="15" thickBot="1" x14ac:dyDescent="0.25">
      <c r="A69" s="113" t="s">
        <v>98</v>
      </c>
      <c r="B69" s="112" t="s">
        <v>92</v>
      </c>
      <c r="C69" s="53"/>
      <c r="D69" s="136"/>
      <c r="E69" s="12">
        <f>IFERROR(VLOOKUP(B69,[2]NUM13!$H$3:$K$147,3,FALSE),0)</f>
        <v>7</v>
      </c>
      <c r="F69" s="42">
        <f t="shared" si="49"/>
        <v>7</v>
      </c>
      <c r="G69" s="12"/>
      <c r="H69" s="51">
        <f t="shared" si="50"/>
        <v>0</v>
      </c>
      <c r="I69" s="51">
        <f t="shared" si="2"/>
        <v>0</v>
      </c>
      <c r="J69" s="12"/>
      <c r="K69" s="77">
        <f>IFERROR(VLOOKUP(B69,'[1]ACT NUM 13'!$H$3:$L$80,2,FALSE),0)</f>
        <v>0</v>
      </c>
      <c r="L69" s="77">
        <f>IFERROR(VLOOKUP(B69,'[1]ACT NUM 13'!$H$3:$L$80,3,FALSE),0)</f>
        <v>0</v>
      </c>
      <c r="M69" s="77">
        <f>IFERROR(VLOOKUP(B69,'[1]ACT NUM 13'!$H$3:$L$80,4,FALSE),0)</f>
        <v>0</v>
      </c>
      <c r="N69" s="77"/>
      <c r="O69" s="77"/>
      <c r="P69" s="77"/>
      <c r="Q69" s="77"/>
      <c r="R69" s="77"/>
      <c r="S69" s="77"/>
      <c r="T69" s="77"/>
      <c r="U69" s="77"/>
      <c r="V69" s="77"/>
      <c r="W69" s="12">
        <f t="shared" si="3"/>
        <v>0</v>
      </c>
      <c r="X69" s="77">
        <f>IFERROR(VLOOKUP(B69,'[1]ACT NUM 13'!$AA$3:$AE$41,2,FALSE),0)</f>
        <v>0</v>
      </c>
      <c r="Y69" s="77">
        <f>IFERROR(VLOOKUP(B69,'[1]ACT NUM 13'!$AA$3:$AE$41,3,FALSE),0)</f>
        <v>0</v>
      </c>
      <c r="Z69" s="77">
        <f>IFERROR(VLOOKUP(B69,'[1]ACT NUM 13'!$AA$3:$AE$41,4,FALSE),0)</f>
        <v>0</v>
      </c>
      <c r="AA69" s="77"/>
      <c r="AB69" s="77"/>
      <c r="AC69" s="77"/>
      <c r="AD69" s="77"/>
      <c r="AE69" s="77"/>
      <c r="AF69" s="77"/>
      <c r="AG69" s="77"/>
      <c r="AH69" s="77"/>
      <c r="AI69" s="77"/>
      <c r="AJ69" s="12">
        <f t="shared" si="4"/>
        <v>0</v>
      </c>
    </row>
    <row r="70" spans="1:37" ht="15" thickBot="1" x14ac:dyDescent="0.25">
      <c r="A70" s="113" t="s">
        <v>98</v>
      </c>
      <c r="B70" s="112" t="s">
        <v>93</v>
      </c>
      <c r="C70" s="53"/>
      <c r="D70" s="136"/>
      <c r="E70" s="12">
        <f>IFERROR(VLOOKUP(B70,[2]NUM13!$H$3:$K$147,3,FALSE),0)</f>
        <v>23</v>
      </c>
      <c r="F70" s="42">
        <f t="shared" si="49"/>
        <v>23</v>
      </c>
      <c r="G70" s="12"/>
      <c r="H70" s="51">
        <f t="shared" si="50"/>
        <v>0</v>
      </c>
      <c r="I70" s="51">
        <f t="shared" si="2"/>
        <v>0</v>
      </c>
      <c r="J70" s="12"/>
      <c r="K70" s="77">
        <f>IFERROR(VLOOKUP(B70,'[1]ACT NUM 13'!$H$3:$L$80,2,FALSE),0)</f>
        <v>0</v>
      </c>
      <c r="L70" s="77">
        <f>IFERROR(VLOOKUP(B70,'[1]ACT NUM 13'!$H$3:$L$80,3,FALSE),0)</f>
        <v>0</v>
      </c>
      <c r="M70" s="77">
        <f>IFERROR(VLOOKUP(B70,'[1]ACT NUM 13'!$H$3:$L$80,4,FALSE),0)</f>
        <v>0</v>
      </c>
      <c r="N70" s="77"/>
      <c r="O70" s="77"/>
      <c r="P70" s="77"/>
      <c r="Q70" s="77"/>
      <c r="R70" s="77"/>
      <c r="S70" s="77"/>
      <c r="T70" s="77"/>
      <c r="U70" s="77"/>
      <c r="V70" s="77"/>
      <c r="W70" s="12">
        <f t="shared" si="3"/>
        <v>0</v>
      </c>
      <c r="X70" s="77">
        <f>IFERROR(VLOOKUP(B70,'[1]ACT NUM 13'!$AA$3:$AE$41,2,FALSE),0)</f>
        <v>0</v>
      </c>
      <c r="Y70" s="77">
        <f>IFERROR(VLOOKUP(B70,'[1]ACT NUM 13'!$AA$3:$AE$41,3,FALSE),0)</f>
        <v>0</v>
      </c>
      <c r="Z70" s="77">
        <f>IFERROR(VLOOKUP(B70,'[1]ACT NUM 13'!$AA$3:$AE$41,4,FALSE),0)</f>
        <v>0</v>
      </c>
      <c r="AA70" s="77"/>
      <c r="AB70" s="77"/>
      <c r="AC70" s="77"/>
      <c r="AD70" s="77"/>
      <c r="AE70" s="77"/>
      <c r="AF70" s="77"/>
      <c r="AG70" s="77"/>
      <c r="AH70" s="77"/>
      <c r="AI70" s="77"/>
      <c r="AJ70" s="12">
        <f t="shared" si="4"/>
        <v>0</v>
      </c>
    </row>
    <row r="71" spans="1:37" ht="15" thickBot="1" x14ac:dyDescent="0.25">
      <c r="A71" s="113" t="s">
        <v>98</v>
      </c>
      <c r="B71" s="112" t="s">
        <v>94</v>
      </c>
      <c r="C71" s="53"/>
      <c r="D71" s="136"/>
      <c r="E71" s="12">
        <f>IFERROR(VLOOKUP(B71,[2]NUM13!$H$3:$K$147,3,FALSE),0)</f>
        <v>4</v>
      </c>
      <c r="F71" s="42">
        <f t="shared" si="49"/>
        <v>4</v>
      </c>
      <c r="G71" s="12"/>
      <c r="H71" s="51">
        <f t="shared" si="50"/>
        <v>0</v>
      </c>
      <c r="I71" s="51">
        <f t="shared" si="2"/>
        <v>0</v>
      </c>
      <c r="J71" s="12"/>
      <c r="K71" s="77">
        <f>IFERROR(VLOOKUP(B71,'[1]ACT NUM 13'!$H$3:$L$80,2,FALSE),0)</f>
        <v>0</v>
      </c>
      <c r="L71" s="77">
        <f>IFERROR(VLOOKUP(B71,'[1]ACT NUM 13'!$H$3:$L$80,3,FALSE),0)</f>
        <v>0</v>
      </c>
      <c r="M71" s="77">
        <f>IFERROR(VLOOKUP(B71,'[1]ACT NUM 13'!$H$3:$L$80,4,FALSE),0)</f>
        <v>0</v>
      </c>
      <c r="N71" s="77"/>
      <c r="O71" s="77"/>
      <c r="P71" s="77"/>
      <c r="Q71" s="77"/>
      <c r="R71" s="77"/>
      <c r="S71" s="77"/>
      <c r="T71" s="77"/>
      <c r="U71" s="77"/>
      <c r="V71" s="77"/>
      <c r="W71" s="12">
        <f t="shared" si="3"/>
        <v>0</v>
      </c>
      <c r="X71" s="77">
        <f>IFERROR(VLOOKUP(B71,'[1]ACT NUM 13'!$AA$3:$AE$41,2,FALSE),0)</f>
        <v>0</v>
      </c>
      <c r="Y71" s="77">
        <f>IFERROR(VLOOKUP(B71,'[1]ACT NUM 13'!$AA$3:$AE$41,3,FALSE),0)</f>
        <v>0</v>
      </c>
      <c r="Z71" s="77">
        <f>IFERROR(VLOOKUP(B71,'[1]ACT NUM 13'!$AA$3:$AE$41,4,FALSE),0)</f>
        <v>0</v>
      </c>
      <c r="AA71" s="77"/>
      <c r="AB71" s="77"/>
      <c r="AC71" s="77"/>
      <c r="AD71" s="77"/>
      <c r="AE71" s="77"/>
      <c r="AF71" s="77"/>
      <c r="AG71" s="77"/>
      <c r="AH71" s="77"/>
      <c r="AI71" s="77"/>
      <c r="AJ71" s="12">
        <f t="shared" si="4"/>
        <v>0</v>
      </c>
    </row>
    <row r="72" spans="1:37" ht="15" thickBot="1" x14ac:dyDescent="0.25">
      <c r="A72" s="113" t="s">
        <v>98</v>
      </c>
      <c r="B72" s="112" t="s">
        <v>95</v>
      </c>
      <c r="C72" s="53"/>
      <c r="D72" s="136"/>
      <c r="E72" s="12">
        <f>IFERROR(VLOOKUP(B72,[2]NUM13!$H$3:$K$147,3,FALSE),0)</f>
        <v>6</v>
      </c>
      <c r="F72" s="42">
        <f t="shared" si="49"/>
        <v>6</v>
      </c>
      <c r="G72" s="12"/>
      <c r="H72" s="51">
        <f t="shared" si="50"/>
        <v>0</v>
      </c>
      <c r="I72" s="51">
        <f t="shared" si="2"/>
        <v>0</v>
      </c>
      <c r="J72" s="12"/>
      <c r="K72" s="77">
        <f>IFERROR(VLOOKUP(B72,'[1]ACT NUM 13'!$H$3:$L$80,2,FALSE),0)</f>
        <v>0</v>
      </c>
      <c r="L72" s="77">
        <f>IFERROR(VLOOKUP(B72,'[1]ACT NUM 13'!$H$3:$L$80,3,FALSE),0)</f>
        <v>0</v>
      </c>
      <c r="M72" s="77">
        <f>IFERROR(VLOOKUP(B72,'[1]ACT NUM 13'!$H$3:$L$80,4,FALSE),0)</f>
        <v>0</v>
      </c>
      <c r="N72" s="77"/>
      <c r="O72" s="77"/>
      <c r="P72" s="77"/>
      <c r="Q72" s="77"/>
      <c r="R72" s="77"/>
      <c r="S72" s="77"/>
      <c r="T72" s="77"/>
      <c r="U72" s="77"/>
      <c r="V72" s="77"/>
      <c r="W72" s="12">
        <f t="shared" si="3"/>
        <v>0</v>
      </c>
      <c r="X72" s="77">
        <f>IFERROR(VLOOKUP(B72,'[1]ACT NUM 13'!$AA$3:$AE$41,2,FALSE),0)</f>
        <v>0</v>
      </c>
      <c r="Y72" s="77">
        <f>IFERROR(VLOOKUP(B72,'[1]ACT NUM 13'!$AA$3:$AE$41,3,FALSE),0)</f>
        <v>0</v>
      </c>
      <c r="Z72" s="77">
        <f>IFERROR(VLOOKUP(B72,'[1]ACT NUM 13'!$AA$3:$AE$41,4,FALSE),0)</f>
        <v>0</v>
      </c>
      <c r="AA72" s="77"/>
      <c r="AB72" s="77"/>
      <c r="AC72" s="77"/>
      <c r="AD72" s="77"/>
      <c r="AE72" s="77"/>
      <c r="AF72" s="77"/>
      <c r="AG72" s="77"/>
      <c r="AH72" s="77"/>
      <c r="AI72" s="77"/>
      <c r="AJ72" s="12">
        <f t="shared" si="4"/>
        <v>0</v>
      </c>
    </row>
    <row r="73" spans="1:37" ht="15" thickBot="1" x14ac:dyDescent="0.25">
      <c r="A73" s="113" t="s">
        <v>98</v>
      </c>
      <c r="B73" s="112" t="s">
        <v>96</v>
      </c>
      <c r="C73" s="53"/>
      <c r="D73" s="136"/>
      <c r="E73" s="12">
        <f>IFERROR(VLOOKUP(B73,[2]NUM13!$H$3:$K$147,3,FALSE),0)</f>
        <v>0</v>
      </c>
      <c r="F73" s="42">
        <f t="shared" si="49"/>
        <v>0</v>
      </c>
      <c r="G73" s="12"/>
      <c r="H73" s="51">
        <f t="shared" si="50"/>
        <v>0</v>
      </c>
      <c r="I73" s="51">
        <f t="shared" si="2"/>
        <v>0</v>
      </c>
      <c r="J73" s="12"/>
      <c r="K73" s="77">
        <f>IFERROR(VLOOKUP(B73,'[1]ACT NUM 13'!$H$3:$L$80,2,FALSE),0)</f>
        <v>0</v>
      </c>
      <c r="L73" s="77">
        <f>IFERROR(VLOOKUP(B73,'[1]ACT NUM 13'!$H$3:$L$80,3,FALSE),0)</f>
        <v>0</v>
      </c>
      <c r="M73" s="77">
        <f>IFERROR(VLOOKUP(B73,'[1]ACT NUM 13'!$H$3:$L$80,4,FALSE),0)</f>
        <v>0</v>
      </c>
      <c r="N73" s="77"/>
      <c r="O73" s="77"/>
      <c r="P73" s="77"/>
      <c r="Q73" s="77"/>
      <c r="R73" s="77"/>
      <c r="S73" s="77"/>
      <c r="T73" s="77"/>
      <c r="U73" s="77"/>
      <c r="V73" s="77"/>
      <c r="W73" s="12">
        <f t="shared" si="3"/>
        <v>0</v>
      </c>
      <c r="X73" s="77">
        <f>IFERROR(VLOOKUP(B73,'[1]ACT NUM 13'!$AA$3:$AE$41,2,FALSE),0)</f>
        <v>0</v>
      </c>
      <c r="Y73" s="77">
        <f>IFERROR(VLOOKUP(B73,'[1]ACT NUM 13'!$AA$3:$AE$41,3,FALSE),0)</f>
        <v>0</v>
      </c>
      <c r="Z73" s="77">
        <f>IFERROR(VLOOKUP(B73,'[1]ACT NUM 13'!$AA$3:$AE$41,4,FALSE),0)</f>
        <v>0</v>
      </c>
      <c r="AA73" s="77"/>
      <c r="AB73" s="77"/>
      <c r="AC73" s="77"/>
      <c r="AD73" s="77"/>
      <c r="AE73" s="77"/>
      <c r="AF73" s="77"/>
      <c r="AG73" s="77"/>
      <c r="AH73" s="77"/>
      <c r="AI73" s="77"/>
      <c r="AJ73" s="12">
        <f t="shared" si="4"/>
        <v>0</v>
      </c>
    </row>
    <row r="74" spans="1:37" ht="15" thickBot="1" x14ac:dyDescent="0.25">
      <c r="A74" s="113" t="s">
        <v>98</v>
      </c>
      <c r="B74" s="112" t="s">
        <v>97</v>
      </c>
      <c r="C74" s="53"/>
      <c r="D74" s="136"/>
      <c r="E74" s="12">
        <f>IFERROR(VLOOKUP(B74,[2]NUM13!$H$3:$K$147,3,FALSE),0)</f>
        <v>5</v>
      </c>
      <c r="F74" s="42">
        <f t="shared" si="49"/>
        <v>5</v>
      </c>
      <c r="G74" s="12"/>
      <c r="H74" s="51">
        <f t="shared" si="50"/>
        <v>0</v>
      </c>
      <c r="I74" s="51">
        <f t="shared" si="2"/>
        <v>0</v>
      </c>
      <c r="J74" s="12"/>
      <c r="K74" s="77">
        <f>IFERROR(VLOOKUP(B74,'[1]ACT NUM 13'!$H$3:$L$80,2,FALSE),0)</f>
        <v>0</v>
      </c>
      <c r="L74" s="77">
        <f>IFERROR(VLOOKUP(B74,'[1]ACT NUM 13'!$H$3:$L$80,3,FALSE),0)</f>
        <v>0</v>
      </c>
      <c r="M74" s="77">
        <f>IFERROR(VLOOKUP(B74,'[1]ACT NUM 13'!$H$3:$L$80,4,FALSE),0)</f>
        <v>0</v>
      </c>
      <c r="N74" s="77"/>
      <c r="O74" s="77"/>
      <c r="P74" s="77"/>
      <c r="Q74" s="77"/>
      <c r="R74" s="77"/>
      <c r="S74" s="77"/>
      <c r="T74" s="77"/>
      <c r="U74" s="77"/>
      <c r="V74" s="77"/>
      <c r="W74" s="12">
        <f t="shared" si="3"/>
        <v>0</v>
      </c>
      <c r="X74" s="77">
        <f>IFERROR(VLOOKUP(B74,'[1]ACT NUM 13'!$AA$3:$AE$41,2,FALSE),0)</f>
        <v>0</v>
      </c>
      <c r="Y74" s="77">
        <f>IFERROR(VLOOKUP(B74,'[1]ACT NUM 13'!$AA$3:$AE$41,3,FALSE),0)</f>
        <v>0</v>
      </c>
      <c r="Z74" s="77">
        <f>IFERROR(VLOOKUP(B74,'[1]ACT NUM 13'!$AA$3:$AE$41,4,FALSE),0)</f>
        <v>0</v>
      </c>
      <c r="AA74" s="77"/>
      <c r="AB74" s="77"/>
      <c r="AC74" s="77"/>
      <c r="AD74" s="77"/>
      <c r="AE74" s="77"/>
      <c r="AF74" s="77"/>
      <c r="AG74" s="77"/>
      <c r="AH74" s="77"/>
      <c r="AI74" s="77"/>
      <c r="AJ74" s="12">
        <f t="shared" si="4"/>
        <v>0</v>
      </c>
    </row>
    <row r="75" spans="1:37" ht="15" thickBot="1" x14ac:dyDescent="0.25">
      <c r="A75" s="308" t="s">
        <v>18</v>
      </c>
      <c r="B75" s="309"/>
      <c r="C75" s="181">
        <f>+D75/Metas!S6</f>
        <v>0.95013328443136846</v>
      </c>
      <c r="D75" s="138">
        <f>E75/AK75</f>
        <v>0.22119102861562259</v>
      </c>
      <c r="E75" s="9">
        <f>SUM(E65:E74)</f>
        <v>286</v>
      </c>
      <c r="F75" s="9">
        <f>SUM(F65:F74)</f>
        <v>287</v>
      </c>
      <c r="G75" s="9">
        <f>SUM(G65:G74)</f>
        <v>0</v>
      </c>
      <c r="H75" s="9">
        <f t="shared" ref="H75" si="51">SUM(H65:H74)</f>
        <v>0</v>
      </c>
      <c r="I75" s="9">
        <f>SUM(I65:I74)</f>
        <v>0</v>
      </c>
      <c r="J75" s="9">
        <f>SUM(J65:J74)</f>
        <v>0</v>
      </c>
      <c r="K75" s="9">
        <f t="shared" ref="K75:Q75" si="52">SUM(K65:K74)</f>
        <v>1</v>
      </c>
      <c r="L75" s="9">
        <f t="shared" si="52"/>
        <v>0</v>
      </c>
      <c r="M75" s="9">
        <f t="shared" si="52"/>
        <v>0</v>
      </c>
      <c r="N75" s="9">
        <f t="shared" si="52"/>
        <v>0</v>
      </c>
      <c r="O75" s="9">
        <f t="shared" ref="O75" si="53">SUM(O65:O74)</f>
        <v>0</v>
      </c>
      <c r="P75" s="9">
        <f t="shared" si="52"/>
        <v>0</v>
      </c>
      <c r="Q75" s="9">
        <f t="shared" si="52"/>
        <v>0</v>
      </c>
      <c r="R75" s="9">
        <f t="shared" ref="R75:S75" si="54">SUM(R65:R74)</f>
        <v>0</v>
      </c>
      <c r="S75" s="9">
        <f t="shared" si="54"/>
        <v>0</v>
      </c>
      <c r="T75" s="9">
        <f t="shared" ref="T75:V75" si="55">SUM(T65:T74)</f>
        <v>0</v>
      </c>
      <c r="U75" s="9">
        <f t="shared" si="55"/>
        <v>0</v>
      </c>
      <c r="V75" s="9">
        <f t="shared" si="55"/>
        <v>0</v>
      </c>
      <c r="W75" s="9">
        <f t="shared" si="3"/>
        <v>1</v>
      </c>
      <c r="X75" s="9">
        <f t="shared" ref="X75:AD75" si="56">SUM(X65:X74)</f>
        <v>0</v>
      </c>
      <c r="Y75" s="9">
        <f t="shared" si="56"/>
        <v>0</v>
      </c>
      <c r="Z75" s="9">
        <f t="shared" si="56"/>
        <v>0</v>
      </c>
      <c r="AA75" s="9">
        <f t="shared" si="56"/>
        <v>0</v>
      </c>
      <c r="AB75" s="9">
        <f t="shared" ref="AB75" si="57">SUM(AB65:AB74)</f>
        <v>0</v>
      </c>
      <c r="AC75" s="9">
        <f t="shared" si="56"/>
        <v>0</v>
      </c>
      <c r="AD75" s="9">
        <f t="shared" si="56"/>
        <v>0</v>
      </c>
      <c r="AE75" s="9">
        <f t="shared" ref="AE75:AF75" si="58">SUM(AE65:AE74)</f>
        <v>0</v>
      </c>
      <c r="AF75" s="9">
        <f t="shared" si="58"/>
        <v>0</v>
      </c>
      <c r="AG75" s="9">
        <f t="shared" ref="AG75:AI75" si="59">SUM(AG65:AG74)</f>
        <v>0</v>
      </c>
      <c r="AH75" s="9">
        <f t="shared" si="59"/>
        <v>0</v>
      </c>
      <c r="AI75" s="9">
        <f t="shared" si="59"/>
        <v>0</v>
      </c>
      <c r="AJ75" s="9">
        <f t="shared" si="4"/>
        <v>0</v>
      </c>
      <c r="AK75" s="9">
        <v>1293</v>
      </c>
    </row>
    <row r="76" spans="1:37" ht="15" thickBot="1" x14ac:dyDescent="0.25">
      <c r="A76" s="75" t="s">
        <v>104</v>
      </c>
      <c r="B76" s="112" t="s">
        <v>99</v>
      </c>
      <c r="C76" s="53"/>
      <c r="D76" s="136"/>
      <c r="E76" s="12">
        <f>IFERROR(VLOOKUP(B76,[2]NUM13!$H$3:$K$147,3,FALSE),0)</f>
        <v>51</v>
      </c>
      <c r="F76" s="42">
        <f t="shared" ref="F76:F80" si="60">+E76+(K76+L76+M76+N76)-(X76+Y76+Z76+AA76)</f>
        <v>53</v>
      </c>
      <c r="G76" s="12"/>
      <c r="H76" s="51">
        <f t="shared" ref="H76:H80" si="61">+G76+(Q76)-(AD76)</f>
        <v>0</v>
      </c>
      <c r="I76" s="51">
        <f t="shared" si="2"/>
        <v>0</v>
      </c>
      <c r="J76" s="12"/>
      <c r="K76" s="77">
        <f>IFERROR(VLOOKUP(B76,'[1]ACT NUM 13'!$H$3:$L$80,2,FALSE),0)</f>
        <v>0</v>
      </c>
      <c r="L76" s="77">
        <f>IFERROR(VLOOKUP(B76,'[1]ACT NUM 13'!$H$3:$L$80,3,FALSE),0)</f>
        <v>0</v>
      </c>
      <c r="M76" s="77">
        <f>IFERROR(VLOOKUP(B76,'[1]ACT NUM 13'!$H$3:$L$80,4,FALSE),0)</f>
        <v>2</v>
      </c>
      <c r="N76" s="77"/>
      <c r="O76" s="77"/>
      <c r="P76" s="77"/>
      <c r="Q76" s="77"/>
      <c r="R76" s="77"/>
      <c r="S76" s="77"/>
      <c r="T76" s="77"/>
      <c r="U76" s="77"/>
      <c r="V76" s="77"/>
      <c r="W76" s="12">
        <f t="shared" si="3"/>
        <v>2</v>
      </c>
      <c r="X76" s="77">
        <f>IFERROR(VLOOKUP(B76,'[1]ACT NUM 13'!$AA$3:$AE$41,2,FALSE),0)</f>
        <v>0</v>
      </c>
      <c r="Y76" s="77">
        <f>IFERROR(VLOOKUP(B76,'[1]ACT NUM 13'!$AA$3:$AE$41,3,FALSE),0)</f>
        <v>0</v>
      </c>
      <c r="Z76" s="77">
        <f>IFERROR(VLOOKUP(B76,'[1]ACT NUM 13'!$AA$3:$AE$41,4,FALSE),0)</f>
        <v>0</v>
      </c>
      <c r="AA76" s="77"/>
      <c r="AB76" s="77"/>
      <c r="AC76" s="77"/>
      <c r="AD76" s="77"/>
      <c r="AE76" s="77"/>
      <c r="AF76" s="77"/>
      <c r="AG76" s="77"/>
      <c r="AH76" s="77"/>
      <c r="AI76" s="77"/>
      <c r="AJ76" s="12">
        <f t="shared" si="4"/>
        <v>0</v>
      </c>
    </row>
    <row r="77" spans="1:37" ht="15" thickBot="1" x14ac:dyDescent="0.25">
      <c r="A77" s="75" t="s">
        <v>104</v>
      </c>
      <c r="B77" s="112" t="s">
        <v>100</v>
      </c>
      <c r="C77" s="53"/>
      <c r="D77" s="136"/>
      <c r="E77" s="12">
        <f>IFERROR(VLOOKUP(B77,[2]NUM13!$H$3:$K$147,3,FALSE),0)</f>
        <v>22</v>
      </c>
      <c r="F77" s="42">
        <f t="shared" si="60"/>
        <v>22</v>
      </c>
      <c r="G77" s="12"/>
      <c r="H77" s="51">
        <f t="shared" si="61"/>
        <v>0</v>
      </c>
      <c r="I77" s="51">
        <f t="shared" si="2"/>
        <v>0</v>
      </c>
      <c r="J77" s="12"/>
      <c r="K77" s="77">
        <f>IFERROR(VLOOKUP(B77,'[1]ACT NUM 13'!$H$3:$L$80,2,FALSE),0)</f>
        <v>0</v>
      </c>
      <c r="L77" s="77">
        <f>IFERROR(VLOOKUP(B77,'[1]ACT NUM 13'!$H$3:$L$80,3,FALSE),0)</f>
        <v>0</v>
      </c>
      <c r="M77" s="77">
        <f>IFERROR(VLOOKUP(B77,'[1]ACT NUM 13'!$H$3:$L$80,4,FALSE),0)</f>
        <v>0</v>
      </c>
      <c r="N77" s="77"/>
      <c r="O77" s="77"/>
      <c r="P77" s="77"/>
      <c r="Q77" s="77"/>
      <c r="R77" s="77"/>
      <c r="S77" s="77"/>
      <c r="T77" s="77"/>
      <c r="U77" s="77"/>
      <c r="V77" s="77"/>
      <c r="W77" s="12">
        <f t="shared" si="3"/>
        <v>0</v>
      </c>
      <c r="X77" s="77">
        <f>IFERROR(VLOOKUP(B77,'[1]ACT NUM 13'!$AA$3:$AE$41,2,FALSE),0)</f>
        <v>0</v>
      </c>
      <c r="Y77" s="77">
        <f>IFERROR(VLOOKUP(B77,'[1]ACT NUM 13'!$AA$3:$AE$41,3,FALSE),0)</f>
        <v>0</v>
      </c>
      <c r="Z77" s="77">
        <f>IFERROR(VLOOKUP(B77,'[1]ACT NUM 13'!$AA$3:$AE$41,4,FALSE),0)</f>
        <v>0</v>
      </c>
      <c r="AA77" s="77"/>
      <c r="AB77" s="77"/>
      <c r="AC77" s="77"/>
      <c r="AD77" s="77"/>
      <c r="AE77" s="77"/>
      <c r="AF77" s="77"/>
      <c r="AG77" s="77"/>
      <c r="AH77" s="77"/>
      <c r="AI77" s="77"/>
      <c r="AJ77" s="12">
        <f t="shared" si="4"/>
        <v>0</v>
      </c>
    </row>
    <row r="78" spans="1:37" ht="15" thickBot="1" x14ac:dyDescent="0.25">
      <c r="A78" s="75" t="s">
        <v>104</v>
      </c>
      <c r="B78" s="112" t="s">
        <v>101</v>
      </c>
      <c r="C78" s="53"/>
      <c r="D78" s="136"/>
      <c r="E78" s="12">
        <f>IFERROR(VLOOKUP(B78,[2]NUM13!$H$3:$K$147,3,FALSE),0)</f>
        <v>29</v>
      </c>
      <c r="F78" s="42">
        <f t="shared" si="60"/>
        <v>30</v>
      </c>
      <c r="G78" s="12"/>
      <c r="H78" s="51">
        <f t="shared" si="61"/>
        <v>0</v>
      </c>
      <c r="I78" s="51">
        <f t="shared" si="2"/>
        <v>0</v>
      </c>
      <c r="J78" s="12"/>
      <c r="K78" s="77">
        <f>IFERROR(VLOOKUP(B78,'[1]ACT NUM 13'!$H$3:$L$80,2,FALSE),0)</f>
        <v>0</v>
      </c>
      <c r="L78" s="77">
        <f>IFERROR(VLOOKUP(B78,'[1]ACT NUM 13'!$H$3:$L$80,3,FALSE),0)</f>
        <v>0</v>
      </c>
      <c r="M78" s="77">
        <f>IFERROR(VLOOKUP(B78,'[1]ACT NUM 13'!$H$3:$L$80,4,FALSE),0)</f>
        <v>1</v>
      </c>
      <c r="N78" s="77"/>
      <c r="O78" s="77"/>
      <c r="P78" s="77"/>
      <c r="Q78" s="77"/>
      <c r="R78" s="77"/>
      <c r="S78" s="77"/>
      <c r="T78" s="77"/>
      <c r="U78" s="77"/>
      <c r="V78" s="77"/>
      <c r="W78" s="12">
        <f t="shared" si="3"/>
        <v>1</v>
      </c>
      <c r="X78" s="77">
        <f>IFERROR(VLOOKUP(B78,'[1]ACT NUM 13'!$AA$3:$AE$41,2,FALSE),0)</f>
        <v>0</v>
      </c>
      <c r="Y78" s="77">
        <f>IFERROR(VLOOKUP(B78,'[1]ACT NUM 13'!$AA$3:$AE$41,3,FALSE),0)</f>
        <v>0</v>
      </c>
      <c r="Z78" s="77">
        <f>IFERROR(VLOOKUP(B78,'[1]ACT NUM 13'!$AA$3:$AE$41,4,FALSE),0)</f>
        <v>0</v>
      </c>
      <c r="AA78" s="77"/>
      <c r="AB78" s="77"/>
      <c r="AC78" s="77"/>
      <c r="AD78" s="77"/>
      <c r="AE78" s="77"/>
      <c r="AF78" s="77"/>
      <c r="AG78" s="77"/>
      <c r="AH78" s="77"/>
      <c r="AI78" s="77"/>
      <c r="AJ78" s="12">
        <f t="shared" si="4"/>
        <v>0</v>
      </c>
    </row>
    <row r="79" spans="1:37" ht="15" thickBot="1" x14ac:dyDescent="0.25">
      <c r="A79" s="75" t="s">
        <v>104</v>
      </c>
      <c r="B79" s="112" t="s">
        <v>102</v>
      </c>
      <c r="C79" s="53"/>
      <c r="D79" s="136"/>
      <c r="E79" s="12">
        <f>IFERROR(VLOOKUP(B79,[2]NUM13!$H$3:$K$147,3,FALSE),0)</f>
        <v>7</v>
      </c>
      <c r="F79" s="42">
        <f t="shared" si="60"/>
        <v>7</v>
      </c>
      <c r="G79" s="12"/>
      <c r="H79" s="51">
        <f t="shared" si="61"/>
        <v>0</v>
      </c>
      <c r="I79" s="51">
        <f t="shared" ref="I79:I80" si="62">+G79+(Q79+R79+S79+T79)-(AD79+AE79+AF79+AG79)</f>
        <v>0</v>
      </c>
      <c r="J79" s="12"/>
      <c r="K79" s="77">
        <f>IFERROR(VLOOKUP(B79,'[1]ACT NUM 13'!$H$3:$L$80,2,FALSE),0)</f>
        <v>0</v>
      </c>
      <c r="L79" s="77">
        <f>IFERROR(VLOOKUP(B79,'[1]ACT NUM 13'!$H$3:$L$80,3,FALSE),0)</f>
        <v>0</v>
      </c>
      <c r="M79" s="77">
        <f>IFERROR(VLOOKUP(B79,'[1]ACT NUM 13'!$H$3:$L$80,4,FALSE),0)</f>
        <v>0</v>
      </c>
      <c r="N79" s="77"/>
      <c r="O79" s="77"/>
      <c r="P79" s="77"/>
      <c r="Q79" s="77"/>
      <c r="R79" s="77"/>
      <c r="S79" s="77"/>
      <c r="T79" s="77"/>
      <c r="U79" s="77"/>
      <c r="V79" s="77"/>
      <c r="W79" s="12">
        <f>SUM(K79:V79)</f>
        <v>0</v>
      </c>
      <c r="X79" s="77">
        <f>IFERROR(VLOOKUP(B79,'[1]ACT NUM 13'!$AA$3:$AE$41,2,FALSE),0)</f>
        <v>0</v>
      </c>
      <c r="Y79" s="77">
        <f>IFERROR(VLOOKUP(B79,'[1]ACT NUM 13'!$AA$3:$AE$41,3,FALSE),0)</f>
        <v>0</v>
      </c>
      <c r="Z79" s="77">
        <f>IFERROR(VLOOKUP(B79,'[1]ACT NUM 13'!$AA$3:$AE$41,4,FALSE),0)</f>
        <v>0</v>
      </c>
      <c r="AA79" s="77"/>
      <c r="AB79" s="77"/>
      <c r="AC79" s="77"/>
      <c r="AD79" s="77"/>
      <c r="AE79" s="77"/>
      <c r="AF79" s="77"/>
      <c r="AG79" s="77"/>
      <c r="AH79" s="77"/>
      <c r="AI79" s="77"/>
      <c r="AJ79" s="12">
        <f t="shared" ref="AJ79:AJ144" si="63">SUM(X79:AI79)</f>
        <v>0</v>
      </c>
    </row>
    <row r="80" spans="1:37" ht="15" thickBot="1" x14ac:dyDescent="0.25">
      <c r="A80" s="75" t="s">
        <v>104</v>
      </c>
      <c r="B80" s="112" t="s">
        <v>103</v>
      </c>
      <c r="C80" s="53"/>
      <c r="D80" s="136"/>
      <c r="E80" s="12">
        <f>IFERROR(VLOOKUP(B80,[2]NUM13!$H$3:$K$147,3,FALSE),0)</f>
        <v>16</v>
      </c>
      <c r="F80" s="42">
        <f t="shared" si="60"/>
        <v>17</v>
      </c>
      <c r="G80" s="12"/>
      <c r="H80" s="51">
        <f t="shared" si="61"/>
        <v>0</v>
      </c>
      <c r="I80" s="51">
        <f t="shared" si="62"/>
        <v>0</v>
      </c>
      <c r="J80" s="12"/>
      <c r="K80" s="77">
        <f>IFERROR(VLOOKUP(B80,'[1]ACT NUM 13'!$H$3:$L$80,2,FALSE),0)</f>
        <v>0</v>
      </c>
      <c r="L80" s="77">
        <f>IFERROR(VLOOKUP(B80,'[1]ACT NUM 13'!$H$3:$L$80,3,FALSE),0)</f>
        <v>0</v>
      </c>
      <c r="M80" s="77">
        <f>IFERROR(VLOOKUP(B80,'[1]ACT NUM 13'!$H$3:$L$80,4,FALSE),0)</f>
        <v>1</v>
      </c>
      <c r="N80" s="77"/>
      <c r="O80" s="77"/>
      <c r="P80" s="77"/>
      <c r="Q80" s="77"/>
      <c r="R80" s="77"/>
      <c r="S80" s="77"/>
      <c r="T80" s="77"/>
      <c r="U80" s="77"/>
      <c r="V80" s="77"/>
      <c r="W80" s="12">
        <f>SUM(K80:V80)</f>
        <v>1</v>
      </c>
      <c r="X80" s="77">
        <f>IFERROR(VLOOKUP(B80,'[1]ACT NUM 13'!$AA$3:$AE$41,2,FALSE),0)</f>
        <v>0</v>
      </c>
      <c r="Y80" s="77">
        <f>IFERROR(VLOOKUP(B80,'[1]ACT NUM 13'!$AA$3:$AE$41,3,FALSE),0)</f>
        <v>0</v>
      </c>
      <c r="Z80" s="77">
        <f>IFERROR(VLOOKUP(B80,'[1]ACT NUM 13'!$AA$3:$AE$41,4,FALSE),0)</f>
        <v>0</v>
      </c>
      <c r="AA80" s="77"/>
      <c r="AB80" s="77"/>
      <c r="AC80" s="77"/>
      <c r="AD80" s="77"/>
      <c r="AE80" s="77"/>
      <c r="AF80" s="77"/>
      <c r="AG80" s="77"/>
      <c r="AH80" s="77"/>
      <c r="AI80" s="77"/>
      <c r="AJ80" s="12">
        <f t="shared" si="63"/>
        <v>0</v>
      </c>
    </row>
    <row r="81" spans="1:37" ht="15" thickBot="1" x14ac:dyDescent="0.25">
      <c r="A81" s="308" t="s">
        <v>177</v>
      </c>
      <c r="B81" s="309"/>
      <c r="C81" s="181">
        <f>+D81/Metas!S11</f>
        <v>0.80678994417013594</v>
      </c>
      <c r="D81" s="138">
        <f>E81/AK81</f>
        <v>0.15151515151515152</v>
      </c>
      <c r="E81" s="9">
        <f t="shared" ref="E81:K81" si="64">SUM(E76:E80)</f>
        <v>125</v>
      </c>
      <c r="F81" s="9">
        <f>SUM(F76:F80)</f>
        <v>129</v>
      </c>
      <c r="G81" s="9">
        <f t="shared" ref="G81" si="65">SUM(G76:G80)</f>
        <v>0</v>
      </c>
      <c r="H81" s="9">
        <f t="shared" si="64"/>
        <v>0</v>
      </c>
      <c r="I81" s="9">
        <f>SUM(I76:I80)</f>
        <v>0</v>
      </c>
      <c r="J81" s="9">
        <f t="shared" ref="J81" si="66">SUM(J76:J80)</f>
        <v>0</v>
      </c>
      <c r="K81" s="9">
        <f t="shared" si="64"/>
        <v>0</v>
      </c>
      <c r="L81" s="9">
        <f t="shared" ref="L81:Q81" si="67">SUM(L76:L80)</f>
        <v>0</v>
      </c>
      <c r="M81" s="9">
        <f t="shared" si="67"/>
        <v>4</v>
      </c>
      <c r="N81" s="9">
        <f t="shared" si="67"/>
        <v>0</v>
      </c>
      <c r="O81" s="9">
        <f t="shared" ref="O81" si="68">SUM(O76:O80)</f>
        <v>0</v>
      </c>
      <c r="P81" s="9">
        <f t="shared" si="67"/>
        <v>0</v>
      </c>
      <c r="Q81" s="9">
        <f t="shared" si="67"/>
        <v>0</v>
      </c>
      <c r="R81" s="9">
        <f t="shared" ref="R81:S81" si="69">SUM(R76:R80)</f>
        <v>0</v>
      </c>
      <c r="S81" s="9">
        <f t="shared" si="69"/>
        <v>0</v>
      </c>
      <c r="T81" s="9">
        <f t="shared" ref="T81:V81" si="70">SUM(T76:T80)</f>
        <v>0</v>
      </c>
      <c r="U81" s="9">
        <f t="shared" si="70"/>
        <v>0</v>
      </c>
      <c r="V81" s="9">
        <f t="shared" si="70"/>
        <v>0</v>
      </c>
      <c r="W81" s="9">
        <f t="shared" ref="W81:W146" si="71">SUM(K81:V81)</f>
        <v>4</v>
      </c>
      <c r="X81" s="9">
        <f t="shared" ref="X81:AD81" si="72">SUM(X76:X80)</f>
        <v>0</v>
      </c>
      <c r="Y81" s="9">
        <f t="shared" si="72"/>
        <v>0</v>
      </c>
      <c r="Z81" s="9">
        <f t="shared" si="72"/>
        <v>0</v>
      </c>
      <c r="AA81" s="9">
        <f t="shared" si="72"/>
        <v>0</v>
      </c>
      <c r="AB81" s="9">
        <f t="shared" ref="AB81" si="73">SUM(AB76:AB80)</f>
        <v>0</v>
      </c>
      <c r="AC81" s="9">
        <f t="shared" si="72"/>
        <v>0</v>
      </c>
      <c r="AD81" s="9">
        <f t="shared" si="72"/>
        <v>0</v>
      </c>
      <c r="AE81" s="9">
        <f t="shared" ref="AE81:AF81" si="74">SUM(AE76:AE80)</f>
        <v>0</v>
      </c>
      <c r="AF81" s="9">
        <f t="shared" si="74"/>
        <v>0</v>
      </c>
      <c r="AG81" s="9">
        <f t="shared" ref="AG81:AI81" si="75">SUM(AG76:AG80)</f>
        <v>0</v>
      </c>
      <c r="AH81" s="9">
        <f t="shared" si="75"/>
        <v>0</v>
      </c>
      <c r="AI81" s="9">
        <f t="shared" si="75"/>
        <v>0</v>
      </c>
      <c r="AJ81" s="9">
        <f t="shared" si="63"/>
        <v>0</v>
      </c>
      <c r="AK81" s="9">
        <v>825</v>
      </c>
    </row>
    <row r="82" spans="1:37" ht="15" thickBot="1" x14ac:dyDescent="0.25">
      <c r="A82" s="75" t="s">
        <v>115</v>
      </c>
      <c r="B82" s="112" t="s">
        <v>105</v>
      </c>
      <c r="C82" s="53"/>
      <c r="D82" s="136"/>
      <c r="E82" s="12">
        <f>IFERROR(VLOOKUP(B82,[2]NUM13!$H$3:$K$147,3,FALSE),0)</f>
        <v>158</v>
      </c>
      <c r="F82" s="42">
        <f t="shared" ref="F82:F91" si="76">+E82+(K82+L82+M82+N82)-(X82+Y82+Z82+AA82)</f>
        <v>158</v>
      </c>
      <c r="G82" s="12"/>
      <c r="H82" s="51">
        <f t="shared" ref="H82:H91" si="77">+G82+(Q82)-(AD82)</f>
        <v>0</v>
      </c>
      <c r="I82" s="51">
        <f t="shared" ref="I82:I91" si="78">+G82+(Q82+R82+S82+T82)-(AD82+AE82+AF82+AG82)</f>
        <v>0</v>
      </c>
      <c r="J82" s="12"/>
      <c r="K82" s="77">
        <f>IFERROR(VLOOKUP(B82,'[1]ACT NUM 13'!$H$3:$L$80,2,FALSE),0)</f>
        <v>0</v>
      </c>
      <c r="L82" s="77">
        <f>IFERROR(VLOOKUP(B82,'[1]ACT NUM 13'!$H$3:$L$80,3,FALSE),0)</f>
        <v>0</v>
      </c>
      <c r="M82" s="77">
        <f>IFERROR(VLOOKUP(B82,'[1]ACT NUM 13'!$H$3:$L$80,4,FALSE),0)</f>
        <v>0</v>
      </c>
      <c r="N82" s="77"/>
      <c r="O82" s="77"/>
      <c r="P82" s="77"/>
      <c r="Q82" s="77"/>
      <c r="R82" s="77"/>
      <c r="S82" s="77"/>
      <c r="T82" s="77"/>
      <c r="U82" s="77"/>
      <c r="V82" s="77"/>
      <c r="W82" s="12">
        <f t="shared" si="71"/>
        <v>0</v>
      </c>
      <c r="X82" s="77">
        <f>IFERROR(VLOOKUP(B82,'[1]ACT NUM 13'!$AA$3:$AE$41,2,FALSE),0)</f>
        <v>0</v>
      </c>
      <c r="Y82" s="77">
        <f>IFERROR(VLOOKUP(B82,'[1]ACT NUM 13'!$AA$3:$AE$41,3,FALSE),0)</f>
        <v>0</v>
      </c>
      <c r="Z82" s="77">
        <f>IFERROR(VLOOKUP(B82,'[1]ACT NUM 13'!$AA$3:$AE$41,4,FALSE),0)</f>
        <v>0</v>
      </c>
      <c r="AA82" s="77"/>
      <c r="AB82" s="77"/>
      <c r="AC82" s="77"/>
      <c r="AD82" s="77"/>
      <c r="AE82" s="77"/>
      <c r="AF82" s="77"/>
      <c r="AG82" s="77"/>
      <c r="AH82" s="77"/>
      <c r="AI82" s="77"/>
      <c r="AJ82" s="12">
        <f t="shared" si="63"/>
        <v>0</v>
      </c>
    </row>
    <row r="83" spans="1:37" ht="15" thickBot="1" x14ac:dyDescent="0.25">
      <c r="A83" s="75" t="s">
        <v>115</v>
      </c>
      <c r="B83" s="112" t="s">
        <v>106</v>
      </c>
      <c r="C83" s="53"/>
      <c r="D83" s="136"/>
      <c r="E83" s="12">
        <f>IFERROR(VLOOKUP(B83,[2]NUM13!$H$3:$K$147,3,FALSE),0)</f>
        <v>12</v>
      </c>
      <c r="F83" s="42">
        <f t="shared" si="76"/>
        <v>12</v>
      </c>
      <c r="G83" s="12"/>
      <c r="H83" s="51">
        <f t="shared" si="77"/>
        <v>0</v>
      </c>
      <c r="I83" s="51">
        <f t="shared" si="78"/>
        <v>0</v>
      </c>
      <c r="J83" s="12"/>
      <c r="K83" s="77">
        <f>IFERROR(VLOOKUP(B83,'[1]ACT NUM 13'!$H$3:$L$80,2,FALSE),0)</f>
        <v>0</v>
      </c>
      <c r="L83" s="77">
        <f>IFERROR(VLOOKUP(B83,'[1]ACT NUM 13'!$H$3:$L$80,3,FALSE),0)</f>
        <v>0</v>
      </c>
      <c r="M83" s="77">
        <f>IFERROR(VLOOKUP(B83,'[1]ACT NUM 13'!$H$3:$L$80,4,FALSE),0)</f>
        <v>0</v>
      </c>
      <c r="N83" s="77"/>
      <c r="O83" s="77"/>
      <c r="P83" s="77"/>
      <c r="Q83" s="77"/>
      <c r="R83" s="77"/>
      <c r="S83" s="77"/>
      <c r="T83" s="77"/>
      <c r="U83" s="77"/>
      <c r="V83" s="77"/>
      <c r="W83" s="12">
        <f t="shared" si="71"/>
        <v>0</v>
      </c>
      <c r="X83" s="77">
        <f>IFERROR(VLOOKUP(B83,'[1]ACT NUM 13'!$AA$3:$AE$41,2,FALSE),0)</f>
        <v>0</v>
      </c>
      <c r="Y83" s="77">
        <f>IFERROR(VLOOKUP(B83,'[1]ACT NUM 13'!$AA$3:$AE$41,3,FALSE),0)</f>
        <v>0</v>
      </c>
      <c r="Z83" s="77">
        <f>IFERROR(VLOOKUP(B83,'[1]ACT NUM 13'!$AA$3:$AE$41,4,FALSE),0)</f>
        <v>0</v>
      </c>
      <c r="AA83" s="77"/>
      <c r="AB83" s="77"/>
      <c r="AC83" s="77"/>
      <c r="AD83" s="77"/>
      <c r="AE83" s="77"/>
      <c r="AF83" s="77"/>
      <c r="AG83" s="77"/>
      <c r="AH83" s="77"/>
      <c r="AI83" s="77"/>
      <c r="AJ83" s="12">
        <f t="shared" si="63"/>
        <v>0</v>
      </c>
    </row>
    <row r="84" spans="1:37" ht="15" thickBot="1" x14ac:dyDescent="0.25">
      <c r="A84" s="75" t="s">
        <v>115</v>
      </c>
      <c r="B84" s="112" t="s">
        <v>107</v>
      </c>
      <c r="C84" s="53"/>
      <c r="D84" s="136"/>
      <c r="E84" s="12">
        <f>IFERROR(VLOOKUP(B84,[2]NUM13!$H$3:$K$147,3,FALSE),0)</f>
        <v>11</v>
      </c>
      <c r="F84" s="42">
        <f t="shared" si="76"/>
        <v>11</v>
      </c>
      <c r="G84" s="12"/>
      <c r="H84" s="51">
        <f t="shared" si="77"/>
        <v>0</v>
      </c>
      <c r="I84" s="51">
        <f t="shared" si="78"/>
        <v>0</v>
      </c>
      <c r="J84" s="12"/>
      <c r="K84" s="77">
        <f>IFERROR(VLOOKUP(B84,'[1]ACT NUM 13'!$H$3:$L$80,2,FALSE),0)</f>
        <v>0</v>
      </c>
      <c r="L84" s="77">
        <f>IFERROR(VLOOKUP(B84,'[1]ACT NUM 13'!$H$3:$L$80,3,FALSE),0)</f>
        <v>0</v>
      </c>
      <c r="M84" s="77">
        <f>IFERROR(VLOOKUP(B84,'[1]ACT NUM 13'!$H$3:$L$80,4,FALSE),0)</f>
        <v>0</v>
      </c>
      <c r="N84" s="77"/>
      <c r="O84" s="77"/>
      <c r="P84" s="77"/>
      <c r="Q84" s="77"/>
      <c r="R84" s="77"/>
      <c r="S84" s="77"/>
      <c r="T84" s="77"/>
      <c r="U84" s="77"/>
      <c r="V84" s="77"/>
      <c r="W84" s="12">
        <f t="shared" si="71"/>
        <v>0</v>
      </c>
      <c r="X84" s="77">
        <f>IFERROR(VLOOKUP(B84,'[1]ACT NUM 13'!$AA$3:$AE$41,2,FALSE),0)</f>
        <v>0</v>
      </c>
      <c r="Y84" s="77">
        <f>IFERROR(VLOOKUP(B84,'[1]ACT NUM 13'!$AA$3:$AE$41,3,FALSE),0)</f>
        <v>0</v>
      </c>
      <c r="Z84" s="77">
        <f>IFERROR(VLOOKUP(B84,'[1]ACT NUM 13'!$AA$3:$AE$41,4,FALSE),0)</f>
        <v>0</v>
      </c>
      <c r="AA84" s="77"/>
      <c r="AB84" s="77"/>
      <c r="AC84" s="77"/>
      <c r="AD84" s="77"/>
      <c r="AE84" s="77"/>
      <c r="AF84" s="77"/>
      <c r="AG84" s="77"/>
      <c r="AH84" s="77"/>
      <c r="AI84" s="77"/>
      <c r="AJ84" s="12">
        <f t="shared" si="63"/>
        <v>0</v>
      </c>
    </row>
    <row r="85" spans="1:37" ht="15" thickBot="1" x14ac:dyDescent="0.25">
      <c r="A85" s="75" t="s">
        <v>115</v>
      </c>
      <c r="B85" s="112" t="s">
        <v>108</v>
      </c>
      <c r="C85" s="53"/>
      <c r="D85" s="136"/>
      <c r="E85" s="12">
        <f>IFERROR(VLOOKUP(B85,[2]NUM13!$H$3:$K$147,3,FALSE),0)</f>
        <v>22</v>
      </c>
      <c r="F85" s="42">
        <f t="shared" si="76"/>
        <v>22</v>
      </c>
      <c r="G85" s="12"/>
      <c r="H85" s="51">
        <f t="shared" si="77"/>
        <v>0</v>
      </c>
      <c r="I85" s="51">
        <f t="shared" si="78"/>
        <v>0</v>
      </c>
      <c r="J85" s="12"/>
      <c r="K85" s="77">
        <f>IFERROR(VLOOKUP(B85,'[1]ACT NUM 13'!$H$3:$L$80,2,FALSE),0)</f>
        <v>0</v>
      </c>
      <c r="L85" s="77">
        <f>IFERROR(VLOOKUP(B85,'[1]ACT NUM 13'!$H$3:$L$80,3,FALSE),0)</f>
        <v>0</v>
      </c>
      <c r="M85" s="77">
        <f>IFERROR(VLOOKUP(B85,'[1]ACT NUM 13'!$H$3:$L$80,4,FALSE),0)</f>
        <v>0</v>
      </c>
      <c r="N85" s="77"/>
      <c r="O85" s="77"/>
      <c r="P85" s="77"/>
      <c r="Q85" s="77"/>
      <c r="R85" s="77"/>
      <c r="S85" s="77"/>
      <c r="T85" s="77"/>
      <c r="U85" s="77"/>
      <c r="V85" s="77"/>
      <c r="W85" s="12">
        <f t="shared" si="71"/>
        <v>0</v>
      </c>
      <c r="X85" s="77">
        <f>IFERROR(VLOOKUP(B85,'[1]ACT NUM 13'!$AA$3:$AE$41,2,FALSE),0)</f>
        <v>0</v>
      </c>
      <c r="Y85" s="77">
        <f>IFERROR(VLOOKUP(B85,'[1]ACT NUM 13'!$AA$3:$AE$41,3,FALSE),0)</f>
        <v>0</v>
      </c>
      <c r="Z85" s="77">
        <f>IFERROR(VLOOKUP(B85,'[1]ACT NUM 13'!$AA$3:$AE$41,4,FALSE),0)</f>
        <v>0</v>
      </c>
      <c r="AA85" s="77"/>
      <c r="AB85" s="77"/>
      <c r="AC85" s="77"/>
      <c r="AD85" s="77"/>
      <c r="AE85" s="77"/>
      <c r="AF85" s="77"/>
      <c r="AG85" s="77"/>
      <c r="AH85" s="77"/>
      <c r="AI85" s="77"/>
      <c r="AJ85" s="12">
        <f t="shared" si="63"/>
        <v>0</v>
      </c>
    </row>
    <row r="86" spans="1:37" ht="15" thickBot="1" x14ac:dyDescent="0.25">
      <c r="A86" s="75" t="s">
        <v>115</v>
      </c>
      <c r="B86" s="112" t="s">
        <v>109</v>
      </c>
      <c r="C86" s="53"/>
      <c r="D86" s="136"/>
      <c r="E86" s="12">
        <f>IFERROR(VLOOKUP(B86,[2]NUM13!$H$3:$K$147,3,FALSE),0)</f>
        <v>28</v>
      </c>
      <c r="F86" s="42">
        <f t="shared" si="76"/>
        <v>28</v>
      </c>
      <c r="G86" s="12"/>
      <c r="H86" s="51">
        <f t="shared" si="77"/>
        <v>0</v>
      </c>
      <c r="I86" s="51">
        <f t="shared" si="78"/>
        <v>0</v>
      </c>
      <c r="J86" s="12"/>
      <c r="K86" s="77">
        <f>IFERROR(VLOOKUP(B86,'[1]ACT NUM 13'!$H$3:$L$80,2,FALSE),0)</f>
        <v>0</v>
      </c>
      <c r="L86" s="77">
        <f>IFERROR(VLOOKUP(B86,'[1]ACT NUM 13'!$H$3:$L$80,3,FALSE),0)</f>
        <v>0</v>
      </c>
      <c r="M86" s="77">
        <f>IFERROR(VLOOKUP(B86,'[1]ACT NUM 13'!$H$3:$L$80,4,FALSE),0)</f>
        <v>0</v>
      </c>
      <c r="N86" s="77"/>
      <c r="O86" s="77"/>
      <c r="P86" s="77"/>
      <c r="Q86" s="77"/>
      <c r="R86" s="77"/>
      <c r="S86" s="77"/>
      <c r="T86" s="77"/>
      <c r="U86" s="77"/>
      <c r="V86" s="77"/>
      <c r="W86" s="12">
        <f t="shared" si="71"/>
        <v>0</v>
      </c>
      <c r="X86" s="77">
        <f>IFERROR(VLOOKUP(B86,'[1]ACT NUM 13'!$AA$3:$AE$41,2,FALSE),0)</f>
        <v>0</v>
      </c>
      <c r="Y86" s="77">
        <f>IFERROR(VLOOKUP(B86,'[1]ACT NUM 13'!$AA$3:$AE$41,3,FALSE),0)</f>
        <v>0</v>
      </c>
      <c r="Z86" s="77">
        <f>IFERROR(VLOOKUP(B86,'[1]ACT NUM 13'!$AA$3:$AE$41,4,FALSE),0)</f>
        <v>0</v>
      </c>
      <c r="AA86" s="77"/>
      <c r="AB86" s="77"/>
      <c r="AC86" s="77"/>
      <c r="AD86" s="77"/>
      <c r="AE86" s="77"/>
      <c r="AF86" s="77"/>
      <c r="AG86" s="77"/>
      <c r="AH86" s="77"/>
      <c r="AI86" s="77"/>
      <c r="AJ86" s="12">
        <f t="shared" si="63"/>
        <v>0</v>
      </c>
    </row>
    <row r="87" spans="1:37" ht="15" thickBot="1" x14ac:dyDescent="0.25">
      <c r="A87" s="75" t="s">
        <v>115</v>
      </c>
      <c r="B87" s="112" t="s">
        <v>110</v>
      </c>
      <c r="C87" s="53"/>
      <c r="D87" s="136"/>
      <c r="E87" s="12">
        <f>IFERROR(VLOOKUP(B87,[2]NUM13!$H$3:$K$147,3,FALSE),0)</f>
        <v>26</v>
      </c>
      <c r="F87" s="42">
        <f t="shared" si="76"/>
        <v>26</v>
      </c>
      <c r="G87" s="12"/>
      <c r="H87" s="51">
        <f t="shared" si="77"/>
        <v>0</v>
      </c>
      <c r="I87" s="51">
        <f t="shared" si="78"/>
        <v>0</v>
      </c>
      <c r="J87" s="12"/>
      <c r="K87" s="77">
        <f>IFERROR(VLOOKUP(B87,'[1]ACT NUM 13'!$H$3:$L$80,2,FALSE),0)</f>
        <v>0</v>
      </c>
      <c r="L87" s="77">
        <f>IFERROR(VLOOKUP(B87,'[1]ACT NUM 13'!$H$3:$L$80,3,FALSE),0)</f>
        <v>0</v>
      </c>
      <c r="M87" s="77">
        <f>IFERROR(VLOOKUP(B87,'[1]ACT NUM 13'!$H$3:$L$80,4,FALSE),0)</f>
        <v>0</v>
      </c>
      <c r="N87" s="77"/>
      <c r="O87" s="77"/>
      <c r="P87" s="77"/>
      <c r="Q87" s="77"/>
      <c r="R87" s="77"/>
      <c r="S87" s="77"/>
      <c r="T87" s="77"/>
      <c r="U87" s="77"/>
      <c r="V87" s="77"/>
      <c r="W87" s="12">
        <f t="shared" si="71"/>
        <v>0</v>
      </c>
      <c r="X87" s="77">
        <f>IFERROR(VLOOKUP(B87,'[1]ACT NUM 13'!$AA$3:$AE$41,2,FALSE),0)</f>
        <v>0</v>
      </c>
      <c r="Y87" s="77">
        <f>IFERROR(VLOOKUP(B87,'[1]ACT NUM 13'!$AA$3:$AE$41,3,FALSE),0)</f>
        <v>0</v>
      </c>
      <c r="Z87" s="77">
        <f>IFERROR(VLOOKUP(B87,'[1]ACT NUM 13'!$AA$3:$AE$41,4,FALSE),0)</f>
        <v>0</v>
      </c>
      <c r="AA87" s="77"/>
      <c r="AB87" s="77"/>
      <c r="AC87" s="77"/>
      <c r="AD87" s="77"/>
      <c r="AE87" s="77"/>
      <c r="AF87" s="77"/>
      <c r="AG87" s="77"/>
      <c r="AH87" s="77"/>
      <c r="AI87" s="77"/>
      <c r="AJ87" s="12">
        <f t="shared" si="63"/>
        <v>0</v>
      </c>
    </row>
    <row r="88" spans="1:37" ht="15" thickBot="1" x14ac:dyDescent="0.25">
      <c r="A88" s="75" t="s">
        <v>115</v>
      </c>
      <c r="B88" s="112" t="s">
        <v>111</v>
      </c>
      <c r="C88" s="53"/>
      <c r="D88" s="136"/>
      <c r="E88" s="12">
        <f>IFERROR(VLOOKUP(B88,[2]NUM13!$H$3:$K$147,3,FALSE),0)</f>
        <v>18</v>
      </c>
      <c r="F88" s="42">
        <f t="shared" si="76"/>
        <v>18</v>
      </c>
      <c r="G88" s="12"/>
      <c r="H88" s="51">
        <f t="shared" si="77"/>
        <v>0</v>
      </c>
      <c r="I88" s="51">
        <f t="shared" si="78"/>
        <v>0</v>
      </c>
      <c r="J88" s="12"/>
      <c r="K88" s="77">
        <f>IFERROR(VLOOKUP(B88,'[1]ACT NUM 13'!$H$3:$L$80,2,FALSE),0)</f>
        <v>0</v>
      </c>
      <c r="L88" s="77">
        <f>IFERROR(VLOOKUP(B88,'[1]ACT NUM 13'!$H$3:$L$80,3,FALSE),0)</f>
        <v>0</v>
      </c>
      <c r="M88" s="77">
        <f>IFERROR(VLOOKUP(B88,'[1]ACT NUM 13'!$H$3:$L$80,4,FALSE),0)</f>
        <v>0</v>
      </c>
      <c r="N88" s="77"/>
      <c r="O88" s="77"/>
      <c r="P88" s="77"/>
      <c r="Q88" s="77"/>
      <c r="R88" s="77"/>
      <c r="S88" s="77"/>
      <c r="T88" s="77"/>
      <c r="U88" s="77"/>
      <c r="V88" s="77"/>
      <c r="W88" s="12">
        <f t="shared" si="71"/>
        <v>0</v>
      </c>
      <c r="X88" s="77">
        <f>IFERROR(VLOOKUP(B88,'[1]ACT NUM 13'!$AA$3:$AE$41,2,FALSE),0)</f>
        <v>0</v>
      </c>
      <c r="Y88" s="77">
        <f>IFERROR(VLOOKUP(B88,'[1]ACT NUM 13'!$AA$3:$AE$41,3,FALSE),0)</f>
        <v>0</v>
      </c>
      <c r="Z88" s="77">
        <f>IFERROR(VLOOKUP(B88,'[1]ACT NUM 13'!$AA$3:$AE$41,4,FALSE),0)</f>
        <v>0</v>
      </c>
      <c r="AA88" s="77"/>
      <c r="AB88" s="77"/>
      <c r="AC88" s="77"/>
      <c r="AD88" s="77"/>
      <c r="AE88" s="77"/>
      <c r="AF88" s="77"/>
      <c r="AG88" s="77"/>
      <c r="AH88" s="77"/>
      <c r="AI88" s="77"/>
      <c r="AJ88" s="12">
        <f t="shared" si="63"/>
        <v>0</v>
      </c>
    </row>
    <row r="89" spans="1:37" ht="15" thickBot="1" x14ac:dyDescent="0.25">
      <c r="A89" s="75" t="s">
        <v>115</v>
      </c>
      <c r="B89" s="112" t="s">
        <v>112</v>
      </c>
      <c r="C89" s="53"/>
      <c r="D89" s="136"/>
      <c r="E89" s="12">
        <f>IFERROR(VLOOKUP(B89,[2]NUM13!$H$3:$K$147,3,FALSE),0)</f>
        <v>28</v>
      </c>
      <c r="F89" s="42">
        <f t="shared" si="76"/>
        <v>27</v>
      </c>
      <c r="G89" s="12"/>
      <c r="H89" s="51">
        <f t="shared" si="77"/>
        <v>0</v>
      </c>
      <c r="I89" s="51">
        <f t="shared" si="78"/>
        <v>0</v>
      </c>
      <c r="J89" s="12"/>
      <c r="K89" s="77">
        <f>IFERROR(VLOOKUP(B89,'[1]ACT NUM 13'!$H$3:$L$80,2,FALSE),0)</f>
        <v>0</v>
      </c>
      <c r="L89" s="77">
        <f>IFERROR(VLOOKUP(B89,'[1]ACT NUM 13'!$H$3:$L$80,3,FALSE),0)</f>
        <v>0</v>
      </c>
      <c r="M89" s="77">
        <f>IFERROR(VLOOKUP(B89,'[1]ACT NUM 13'!$H$3:$L$80,4,FALSE),0)</f>
        <v>0</v>
      </c>
      <c r="N89" s="77"/>
      <c r="O89" s="77"/>
      <c r="P89" s="77"/>
      <c r="Q89" s="77"/>
      <c r="R89" s="77"/>
      <c r="S89" s="77"/>
      <c r="T89" s="77"/>
      <c r="U89" s="77"/>
      <c r="V89" s="77"/>
      <c r="W89" s="12">
        <f t="shared" si="71"/>
        <v>0</v>
      </c>
      <c r="X89" s="77">
        <f>IFERROR(VLOOKUP(B89,'[1]ACT NUM 13'!$AA$3:$AE$41,2,FALSE),0)</f>
        <v>0</v>
      </c>
      <c r="Y89" s="77">
        <f>IFERROR(VLOOKUP(B89,'[1]ACT NUM 13'!$AA$3:$AE$41,3,FALSE),0)</f>
        <v>0</v>
      </c>
      <c r="Z89" s="77">
        <f>IFERROR(VLOOKUP(B89,'[1]ACT NUM 13'!$AA$3:$AE$41,4,FALSE),0)</f>
        <v>1</v>
      </c>
      <c r="AA89" s="77"/>
      <c r="AB89" s="77"/>
      <c r="AC89" s="77"/>
      <c r="AD89" s="77"/>
      <c r="AE89" s="77"/>
      <c r="AF89" s="77"/>
      <c r="AG89" s="77"/>
      <c r="AH89" s="77"/>
      <c r="AI89" s="77"/>
      <c r="AJ89" s="12">
        <f t="shared" si="63"/>
        <v>1</v>
      </c>
    </row>
    <row r="90" spans="1:37" ht="15" thickBot="1" x14ac:dyDescent="0.25">
      <c r="A90" s="75" t="s">
        <v>115</v>
      </c>
      <c r="B90" s="112" t="s">
        <v>113</v>
      </c>
      <c r="C90" s="53"/>
      <c r="D90" s="136"/>
      <c r="E90" s="12">
        <f>IFERROR(VLOOKUP(B90,[2]NUM13!$H$3:$K$147,3,FALSE),0)</f>
        <v>19</v>
      </c>
      <c r="F90" s="42">
        <f t="shared" si="76"/>
        <v>19</v>
      </c>
      <c r="G90" s="12"/>
      <c r="H90" s="51">
        <f t="shared" si="77"/>
        <v>0</v>
      </c>
      <c r="I90" s="51">
        <f t="shared" si="78"/>
        <v>0</v>
      </c>
      <c r="J90" s="12"/>
      <c r="K90" s="77">
        <f>IFERROR(VLOOKUP(B90,'[1]ACT NUM 13'!$H$3:$L$80,2,FALSE),0)</f>
        <v>0</v>
      </c>
      <c r="L90" s="77">
        <f>IFERROR(VLOOKUP(B90,'[1]ACT NUM 13'!$H$3:$L$80,3,FALSE),0)</f>
        <v>0</v>
      </c>
      <c r="M90" s="77">
        <f>IFERROR(VLOOKUP(B90,'[1]ACT NUM 13'!$H$3:$L$80,4,FALSE),0)</f>
        <v>0</v>
      </c>
      <c r="N90" s="77"/>
      <c r="O90" s="77"/>
      <c r="P90" s="77"/>
      <c r="Q90" s="77"/>
      <c r="R90" s="77"/>
      <c r="S90" s="77"/>
      <c r="T90" s="77"/>
      <c r="U90" s="77"/>
      <c r="V90" s="77"/>
      <c r="W90" s="12">
        <f t="shared" si="71"/>
        <v>0</v>
      </c>
      <c r="X90" s="77">
        <f>IFERROR(VLOOKUP(B90,'[1]ACT NUM 13'!$AA$3:$AE$41,2,FALSE),0)</f>
        <v>0</v>
      </c>
      <c r="Y90" s="77">
        <f>IFERROR(VLOOKUP(B90,'[1]ACT NUM 13'!$AA$3:$AE$41,3,FALSE),0)</f>
        <v>0</v>
      </c>
      <c r="Z90" s="77">
        <f>IFERROR(VLOOKUP(B90,'[1]ACT NUM 13'!$AA$3:$AE$41,4,FALSE),0)</f>
        <v>0</v>
      </c>
      <c r="AA90" s="77"/>
      <c r="AB90" s="77"/>
      <c r="AC90" s="77"/>
      <c r="AD90" s="77"/>
      <c r="AE90" s="77"/>
      <c r="AF90" s="77"/>
      <c r="AG90" s="77"/>
      <c r="AH90" s="77"/>
      <c r="AI90" s="77"/>
      <c r="AJ90" s="12">
        <f t="shared" si="63"/>
        <v>0</v>
      </c>
    </row>
    <row r="91" spans="1:37" ht="15" thickBot="1" x14ac:dyDescent="0.25">
      <c r="A91" s="75" t="s">
        <v>115</v>
      </c>
      <c r="B91" s="112" t="s">
        <v>114</v>
      </c>
      <c r="C91" s="53"/>
      <c r="D91" s="136"/>
      <c r="E91" s="12">
        <f>IFERROR(VLOOKUP(B91,[2]NUM13!$H$3:$K$147,3,FALSE),0)</f>
        <v>39</v>
      </c>
      <c r="F91" s="42">
        <f t="shared" si="76"/>
        <v>39</v>
      </c>
      <c r="G91" s="12"/>
      <c r="H91" s="51">
        <f t="shared" si="77"/>
        <v>0</v>
      </c>
      <c r="I91" s="51">
        <f t="shared" si="78"/>
        <v>0</v>
      </c>
      <c r="J91" s="12"/>
      <c r="K91" s="77">
        <f>IFERROR(VLOOKUP(B91,'[1]ACT NUM 13'!$H$3:$L$80,2,FALSE),0)</f>
        <v>0</v>
      </c>
      <c r="L91" s="77">
        <f>IFERROR(VLOOKUP(B91,'[1]ACT NUM 13'!$H$3:$L$80,3,FALSE),0)</f>
        <v>0</v>
      </c>
      <c r="M91" s="77">
        <f>IFERROR(VLOOKUP(B91,'[1]ACT NUM 13'!$H$3:$L$80,4,FALSE),0)</f>
        <v>0</v>
      </c>
      <c r="N91" s="77"/>
      <c r="O91" s="77"/>
      <c r="P91" s="77"/>
      <c r="Q91" s="77"/>
      <c r="R91" s="77"/>
      <c r="S91" s="77"/>
      <c r="T91" s="77"/>
      <c r="U91" s="77"/>
      <c r="V91" s="77"/>
      <c r="W91" s="12">
        <f t="shared" si="71"/>
        <v>0</v>
      </c>
      <c r="X91" s="77">
        <f>IFERROR(VLOOKUP(B91,'[1]ACT NUM 13'!$AA$3:$AE$41,2,FALSE),0)</f>
        <v>0</v>
      </c>
      <c r="Y91" s="77">
        <f>IFERROR(VLOOKUP(B91,'[1]ACT NUM 13'!$AA$3:$AE$41,3,FALSE),0)</f>
        <v>0</v>
      </c>
      <c r="Z91" s="77">
        <f>IFERROR(VLOOKUP(B91,'[1]ACT NUM 13'!$AA$3:$AE$41,4,FALSE),0)</f>
        <v>0</v>
      </c>
      <c r="AA91" s="77"/>
      <c r="AB91" s="77"/>
      <c r="AC91" s="77"/>
      <c r="AD91" s="77"/>
      <c r="AE91" s="77"/>
      <c r="AF91" s="77"/>
      <c r="AG91" s="77"/>
      <c r="AH91" s="77"/>
      <c r="AI91" s="77"/>
      <c r="AJ91" s="12">
        <f t="shared" si="63"/>
        <v>0</v>
      </c>
    </row>
    <row r="92" spans="1:37" ht="15" thickBot="1" x14ac:dyDescent="0.25">
      <c r="A92" s="308" t="s">
        <v>178</v>
      </c>
      <c r="B92" s="309"/>
      <c r="C92" s="181">
        <f>+D92/Metas!S16</f>
        <v>0.91861994275547321</v>
      </c>
      <c r="D92" s="138">
        <f>E92/AK92</f>
        <v>0.20430107526881722</v>
      </c>
      <c r="E92" s="9">
        <f t="shared" ref="E92:K92" si="79">SUM(E82:E91)</f>
        <v>361</v>
      </c>
      <c r="F92" s="9">
        <f>SUM(F82:F91)</f>
        <v>360</v>
      </c>
      <c r="G92" s="9">
        <f t="shared" ref="G92" si="80">SUM(G82:G91)</f>
        <v>0</v>
      </c>
      <c r="H92" s="9">
        <f t="shared" si="79"/>
        <v>0</v>
      </c>
      <c r="I92" s="9">
        <f>SUM(I82:I91)</f>
        <v>0</v>
      </c>
      <c r="J92" s="9">
        <f t="shared" ref="J92" si="81">SUM(J82:J91)</f>
        <v>0</v>
      </c>
      <c r="K92" s="9">
        <f t="shared" si="79"/>
        <v>0</v>
      </c>
      <c r="L92" s="9">
        <f t="shared" ref="L92:Q92" si="82">SUM(L82:L91)</f>
        <v>0</v>
      </c>
      <c r="M92" s="9">
        <f t="shared" si="82"/>
        <v>0</v>
      </c>
      <c r="N92" s="9">
        <f t="shared" si="82"/>
        <v>0</v>
      </c>
      <c r="O92" s="9">
        <f t="shared" ref="O92" si="83">SUM(O82:O91)</f>
        <v>0</v>
      </c>
      <c r="P92" s="9">
        <f t="shared" si="82"/>
        <v>0</v>
      </c>
      <c r="Q92" s="9">
        <f t="shared" si="82"/>
        <v>0</v>
      </c>
      <c r="R92" s="9">
        <f t="shared" ref="R92:S92" si="84">SUM(R82:R91)</f>
        <v>0</v>
      </c>
      <c r="S92" s="9">
        <f t="shared" si="84"/>
        <v>0</v>
      </c>
      <c r="T92" s="9">
        <f t="shared" ref="T92:V92" si="85">SUM(T82:T91)</f>
        <v>0</v>
      </c>
      <c r="U92" s="9">
        <f t="shared" si="85"/>
        <v>0</v>
      </c>
      <c r="V92" s="9">
        <f t="shared" si="85"/>
        <v>0</v>
      </c>
      <c r="W92" s="9">
        <f t="shared" si="71"/>
        <v>0</v>
      </c>
      <c r="X92" s="9">
        <f t="shared" ref="X92:AD92" si="86">SUM(X82:X91)</f>
        <v>0</v>
      </c>
      <c r="Y92" s="9">
        <f t="shared" si="86"/>
        <v>0</v>
      </c>
      <c r="Z92" s="9">
        <f t="shared" si="86"/>
        <v>1</v>
      </c>
      <c r="AA92" s="9">
        <f t="shared" si="86"/>
        <v>0</v>
      </c>
      <c r="AB92" s="9">
        <f t="shared" ref="AB92" si="87">SUM(AB82:AB91)</f>
        <v>0</v>
      </c>
      <c r="AC92" s="9">
        <f t="shared" si="86"/>
        <v>0</v>
      </c>
      <c r="AD92" s="9">
        <f t="shared" si="86"/>
        <v>0</v>
      </c>
      <c r="AE92" s="9">
        <f t="shared" ref="AE92:AF92" si="88">SUM(AE82:AE91)</f>
        <v>0</v>
      </c>
      <c r="AF92" s="9">
        <f t="shared" si="88"/>
        <v>0</v>
      </c>
      <c r="AG92" s="9">
        <f t="shared" ref="AG92:AI92" si="89">SUM(AG82:AG91)</f>
        <v>0</v>
      </c>
      <c r="AH92" s="9">
        <f t="shared" si="89"/>
        <v>0</v>
      </c>
      <c r="AI92" s="9">
        <f t="shared" si="89"/>
        <v>0</v>
      </c>
      <c r="AJ92" s="9">
        <f t="shared" si="63"/>
        <v>1</v>
      </c>
      <c r="AK92" s="9">
        <v>1767</v>
      </c>
    </row>
    <row r="93" spans="1:37" ht="15" thickBot="1" x14ac:dyDescent="0.25">
      <c r="A93" s="75" t="s">
        <v>132</v>
      </c>
      <c r="B93" s="112" t="s">
        <v>116</v>
      </c>
      <c r="C93" s="53"/>
      <c r="D93" s="136"/>
      <c r="E93" s="12">
        <f>IFERROR(VLOOKUP(B93,[2]NUM13!$H$3:$K$147,3,FALSE),0)</f>
        <v>125</v>
      </c>
      <c r="F93" s="42">
        <f t="shared" ref="F93:F109" si="90">+E93+(K93+L93+M93+N93)-(X93+Y93+Z93+AA93)</f>
        <v>128</v>
      </c>
      <c r="G93" s="12"/>
      <c r="H93" s="51">
        <f t="shared" ref="H93:H109" si="91">+G93+(Q93)-(AD93)</f>
        <v>0</v>
      </c>
      <c r="I93" s="51">
        <f t="shared" ref="I93:I109" si="92">+G93+(Q93+R93+S93+T93)-(AD93+AE93+AF93+AG93)</f>
        <v>0</v>
      </c>
      <c r="J93" s="12"/>
      <c r="K93" s="77">
        <f>IFERROR(VLOOKUP(B93,'[1]ACT NUM 13'!$H$3:$L$80,2,FALSE),0)</f>
        <v>0</v>
      </c>
      <c r="L93" s="77">
        <f>IFERROR(VLOOKUP(B93,'[1]ACT NUM 13'!$H$3:$L$80,3,FALSE),0)</f>
        <v>3</v>
      </c>
      <c r="M93" s="77">
        <f>IFERROR(VLOOKUP(B93,'[1]ACT NUM 13'!$H$3:$L$80,4,FALSE),0)</f>
        <v>0</v>
      </c>
      <c r="N93" s="77"/>
      <c r="O93" s="77"/>
      <c r="P93" s="77"/>
      <c r="Q93" s="77"/>
      <c r="R93" s="77"/>
      <c r="S93" s="77"/>
      <c r="T93" s="77"/>
      <c r="U93" s="77"/>
      <c r="V93" s="77"/>
      <c r="W93" s="12">
        <f t="shared" si="71"/>
        <v>3</v>
      </c>
      <c r="X93" s="77">
        <f>IFERROR(VLOOKUP(B93,'[1]ACT NUM 13'!$AA$3:$AE$41,2,FALSE),0)</f>
        <v>0</v>
      </c>
      <c r="Y93" s="77">
        <f>IFERROR(VLOOKUP(B93,'[1]ACT NUM 13'!$AA$3:$AE$41,3,FALSE),0)</f>
        <v>0</v>
      </c>
      <c r="Z93" s="77">
        <f>IFERROR(VLOOKUP(B93,'[1]ACT NUM 13'!$AA$3:$AE$41,4,FALSE),0)</f>
        <v>0</v>
      </c>
      <c r="AA93" s="77"/>
      <c r="AB93" s="77"/>
      <c r="AC93" s="77"/>
      <c r="AD93" s="77"/>
      <c r="AE93" s="77"/>
      <c r="AF93" s="77"/>
      <c r="AG93" s="77"/>
      <c r="AH93" s="77"/>
      <c r="AI93" s="77"/>
      <c r="AJ93" s="12">
        <f t="shared" si="63"/>
        <v>0</v>
      </c>
    </row>
    <row r="94" spans="1:37" ht="15" thickBot="1" x14ac:dyDescent="0.25">
      <c r="A94" s="75" t="s">
        <v>132</v>
      </c>
      <c r="B94" s="112" t="s">
        <v>117</v>
      </c>
      <c r="C94" s="53"/>
      <c r="D94" s="136"/>
      <c r="E94" s="12">
        <f>IFERROR(VLOOKUP(B94,[2]NUM13!$H$3:$K$147,3,FALSE),0)</f>
        <v>318</v>
      </c>
      <c r="F94" s="42">
        <f t="shared" si="90"/>
        <v>339</v>
      </c>
      <c r="G94" s="12"/>
      <c r="H94" s="51">
        <f t="shared" si="91"/>
        <v>0</v>
      </c>
      <c r="I94" s="51">
        <f t="shared" si="92"/>
        <v>0</v>
      </c>
      <c r="J94" s="12"/>
      <c r="K94" s="77">
        <f>IFERROR(VLOOKUP(B94,'[1]ACT NUM 13'!$H$3:$L$80,2,FALSE),0)</f>
        <v>5</v>
      </c>
      <c r="L94" s="77">
        <f>IFERROR(VLOOKUP(B94,'[1]ACT NUM 13'!$H$3:$L$80,3,FALSE),0)</f>
        <v>9</v>
      </c>
      <c r="M94" s="77">
        <f>IFERROR(VLOOKUP(B94,'[1]ACT NUM 13'!$H$3:$L$80,4,FALSE),0)</f>
        <v>7</v>
      </c>
      <c r="N94" s="77"/>
      <c r="O94" s="77"/>
      <c r="P94" s="77"/>
      <c r="Q94" s="77"/>
      <c r="R94" s="77"/>
      <c r="S94" s="77"/>
      <c r="T94" s="77"/>
      <c r="U94" s="77"/>
      <c r="V94" s="77"/>
      <c r="W94" s="12">
        <f t="shared" si="71"/>
        <v>21</v>
      </c>
      <c r="X94" s="77">
        <f>IFERROR(VLOOKUP(B94,'[1]ACT NUM 13'!$AA$3:$AE$41,2,FALSE),0)</f>
        <v>0</v>
      </c>
      <c r="Y94" s="77">
        <f>IFERROR(VLOOKUP(B94,'[1]ACT NUM 13'!$AA$3:$AE$41,3,FALSE),0)</f>
        <v>0</v>
      </c>
      <c r="Z94" s="77">
        <f>IFERROR(VLOOKUP(B94,'[1]ACT NUM 13'!$AA$3:$AE$41,4,FALSE),0)</f>
        <v>0</v>
      </c>
      <c r="AA94" s="77"/>
      <c r="AB94" s="77"/>
      <c r="AC94" s="77"/>
      <c r="AD94" s="77"/>
      <c r="AE94" s="77"/>
      <c r="AF94" s="77"/>
      <c r="AG94" s="77"/>
      <c r="AH94" s="77"/>
      <c r="AI94" s="77"/>
      <c r="AJ94" s="12">
        <f t="shared" si="63"/>
        <v>0</v>
      </c>
    </row>
    <row r="95" spans="1:37" ht="15" thickBot="1" x14ac:dyDescent="0.25">
      <c r="A95" s="75" t="s">
        <v>132</v>
      </c>
      <c r="B95" s="112" t="s">
        <v>118</v>
      </c>
      <c r="C95" s="53"/>
      <c r="D95" s="136"/>
      <c r="E95" s="12">
        <f>IFERROR(VLOOKUP(B95,[2]NUM13!$H$3:$K$147,3,FALSE),0)</f>
        <v>871</v>
      </c>
      <c r="F95" s="42">
        <f t="shared" si="90"/>
        <v>925</v>
      </c>
      <c r="G95" s="12"/>
      <c r="H95" s="51">
        <f t="shared" si="91"/>
        <v>0</v>
      </c>
      <c r="I95" s="51">
        <f t="shared" si="92"/>
        <v>0</v>
      </c>
      <c r="J95" s="12"/>
      <c r="K95" s="77">
        <f>IFERROR(VLOOKUP(B95,'[1]ACT NUM 13'!$H$3:$L$80,2,FALSE),0)</f>
        <v>12</v>
      </c>
      <c r="L95" s="77">
        <f>IFERROR(VLOOKUP(B95,'[1]ACT NUM 13'!$H$3:$L$80,3,FALSE),0)</f>
        <v>10</v>
      </c>
      <c r="M95" s="77">
        <f>IFERROR(VLOOKUP(B95,'[1]ACT NUM 13'!$H$3:$L$80,4,FALSE),0)</f>
        <v>33</v>
      </c>
      <c r="N95" s="77"/>
      <c r="O95" s="77"/>
      <c r="P95" s="77"/>
      <c r="Q95" s="77"/>
      <c r="R95" s="77"/>
      <c r="S95" s="77"/>
      <c r="T95" s="77"/>
      <c r="U95" s="77"/>
      <c r="V95" s="77"/>
      <c r="W95" s="12">
        <f t="shared" si="71"/>
        <v>55</v>
      </c>
      <c r="X95" s="77">
        <f>IFERROR(VLOOKUP(B95,'[1]ACT NUM 13'!$AA$3:$AE$41,2,FALSE),0)</f>
        <v>1</v>
      </c>
      <c r="Y95" s="77">
        <f>IFERROR(VLOOKUP(B95,'[1]ACT NUM 13'!$AA$3:$AE$41,3,FALSE),0)</f>
        <v>0</v>
      </c>
      <c r="Z95" s="77">
        <f>IFERROR(VLOOKUP(B95,'[1]ACT NUM 13'!$AA$3:$AE$41,4,FALSE),0)</f>
        <v>0</v>
      </c>
      <c r="AA95" s="77"/>
      <c r="AB95" s="77"/>
      <c r="AC95" s="77"/>
      <c r="AD95" s="77"/>
      <c r="AE95" s="77"/>
      <c r="AF95" s="77"/>
      <c r="AG95" s="77"/>
      <c r="AH95" s="77"/>
      <c r="AI95" s="77"/>
      <c r="AJ95" s="12">
        <f t="shared" si="63"/>
        <v>1</v>
      </c>
    </row>
    <row r="96" spans="1:37" ht="15" thickBot="1" x14ac:dyDescent="0.25">
      <c r="A96" s="75" t="s">
        <v>132</v>
      </c>
      <c r="B96" s="112" t="s">
        <v>119</v>
      </c>
      <c r="C96" s="53"/>
      <c r="D96" s="136"/>
      <c r="E96" s="12">
        <f>IFERROR(VLOOKUP(B96,[2]NUM13!$H$3:$K$147,3,FALSE),0)</f>
        <v>205</v>
      </c>
      <c r="F96" s="42">
        <f t="shared" si="90"/>
        <v>207</v>
      </c>
      <c r="G96" s="12"/>
      <c r="H96" s="51">
        <f t="shared" si="91"/>
        <v>0</v>
      </c>
      <c r="I96" s="51">
        <f t="shared" si="92"/>
        <v>0</v>
      </c>
      <c r="J96" s="12"/>
      <c r="K96" s="77">
        <f>IFERROR(VLOOKUP(B96,'[1]ACT NUM 13'!$H$3:$L$80,2,FALSE),0)</f>
        <v>0</v>
      </c>
      <c r="L96" s="77">
        <f>IFERROR(VLOOKUP(B96,'[1]ACT NUM 13'!$H$3:$L$80,3,FALSE),0)</f>
        <v>1</v>
      </c>
      <c r="M96" s="77">
        <f>IFERROR(VLOOKUP(B96,'[1]ACT NUM 13'!$H$3:$L$80,4,FALSE),0)</f>
        <v>1</v>
      </c>
      <c r="N96" s="77"/>
      <c r="O96" s="77"/>
      <c r="P96" s="77"/>
      <c r="Q96" s="77"/>
      <c r="R96" s="77"/>
      <c r="S96" s="77"/>
      <c r="T96" s="77"/>
      <c r="U96" s="77"/>
      <c r="V96" s="77"/>
      <c r="W96" s="12">
        <f t="shared" si="71"/>
        <v>2</v>
      </c>
      <c r="X96" s="77">
        <f>IFERROR(VLOOKUP(B96,'[1]ACT NUM 13'!$AA$3:$AE$41,2,FALSE),0)</f>
        <v>0</v>
      </c>
      <c r="Y96" s="77">
        <f>IFERROR(VLOOKUP(B96,'[1]ACT NUM 13'!$AA$3:$AE$41,3,FALSE),0)</f>
        <v>0</v>
      </c>
      <c r="Z96" s="77">
        <f>IFERROR(VLOOKUP(B96,'[1]ACT NUM 13'!$AA$3:$AE$41,4,FALSE),0)</f>
        <v>0</v>
      </c>
      <c r="AA96" s="77"/>
      <c r="AB96" s="77"/>
      <c r="AC96" s="77"/>
      <c r="AD96" s="77"/>
      <c r="AE96" s="77"/>
      <c r="AF96" s="77"/>
      <c r="AG96" s="77"/>
      <c r="AH96" s="77"/>
      <c r="AI96" s="77"/>
      <c r="AJ96" s="12">
        <f t="shared" si="63"/>
        <v>0</v>
      </c>
    </row>
    <row r="97" spans="1:37" ht="15" thickBot="1" x14ac:dyDescent="0.25">
      <c r="A97" s="75" t="s">
        <v>132</v>
      </c>
      <c r="B97" s="112" t="s">
        <v>120</v>
      </c>
      <c r="C97" s="53"/>
      <c r="D97" s="136"/>
      <c r="E97" s="12">
        <f>IFERROR(VLOOKUP(B97,[2]NUM13!$H$3:$K$147,3,FALSE),0)</f>
        <v>38</v>
      </c>
      <c r="F97" s="42">
        <f t="shared" si="90"/>
        <v>38</v>
      </c>
      <c r="G97" s="12"/>
      <c r="H97" s="51">
        <f t="shared" si="91"/>
        <v>0</v>
      </c>
      <c r="I97" s="51">
        <f t="shared" si="92"/>
        <v>0</v>
      </c>
      <c r="J97" s="12"/>
      <c r="K97" s="77">
        <f>IFERROR(VLOOKUP(B97,'[1]ACT NUM 13'!$H$3:$L$80,2,FALSE),0)</f>
        <v>0</v>
      </c>
      <c r="L97" s="77">
        <f>IFERROR(VLOOKUP(B97,'[1]ACT NUM 13'!$H$3:$L$80,3,FALSE),0)</f>
        <v>0</v>
      </c>
      <c r="M97" s="77">
        <f>IFERROR(VLOOKUP(B97,'[1]ACT NUM 13'!$H$3:$L$80,4,FALSE),0)</f>
        <v>0</v>
      </c>
      <c r="N97" s="77"/>
      <c r="O97" s="77"/>
      <c r="P97" s="77"/>
      <c r="Q97" s="77"/>
      <c r="R97" s="77"/>
      <c r="S97" s="77"/>
      <c r="T97" s="77"/>
      <c r="U97" s="77"/>
      <c r="V97" s="77"/>
      <c r="W97" s="12">
        <f t="shared" si="71"/>
        <v>0</v>
      </c>
      <c r="X97" s="77">
        <f>IFERROR(VLOOKUP(B97,'[1]ACT NUM 13'!$AA$3:$AE$41,2,FALSE),0)</f>
        <v>0</v>
      </c>
      <c r="Y97" s="77">
        <f>IFERROR(VLOOKUP(B97,'[1]ACT NUM 13'!$AA$3:$AE$41,3,FALSE),0)</f>
        <v>0</v>
      </c>
      <c r="Z97" s="77">
        <f>IFERROR(VLOOKUP(B97,'[1]ACT NUM 13'!$AA$3:$AE$41,4,FALSE),0)</f>
        <v>0</v>
      </c>
      <c r="AA97" s="77"/>
      <c r="AB97" s="77"/>
      <c r="AC97" s="77"/>
      <c r="AD97" s="77"/>
      <c r="AE97" s="77"/>
      <c r="AF97" s="77"/>
      <c r="AG97" s="77"/>
      <c r="AH97" s="77"/>
      <c r="AI97" s="77"/>
      <c r="AJ97" s="12">
        <f t="shared" si="63"/>
        <v>0</v>
      </c>
    </row>
    <row r="98" spans="1:37" ht="15" thickBot="1" x14ac:dyDescent="0.25">
      <c r="A98" s="75" t="s">
        <v>132</v>
      </c>
      <c r="B98" s="112" t="s">
        <v>121</v>
      </c>
      <c r="C98" s="53"/>
      <c r="D98" s="136"/>
      <c r="E98" s="12">
        <f>IFERROR(VLOOKUP(B98,[2]NUM13!$H$3:$K$147,3,FALSE),0)</f>
        <v>36</v>
      </c>
      <c r="F98" s="42">
        <f t="shared" si="90"/>
        <v>37</v>
      </c>
      <c r="G98" s="12"/>
      <c r="H98" s="51">
        <f t="shared" si="91"/>
        <v>0</v>
      </c>
      <c r="I98" s="51">
        <f t="shared" si="92"/>
        <v>0</v>
      </c>
      <c r="J98" s="12"/>
      <c r="K98" s="77">
        <f>IFERROR(VLOOKUP(B98,'[1]ACT NUM 13'!$H$3:$L$80,2,FALSE),0)</f>
        <v>1</v>
      </c>
      <c r="L98" s="77">
        <f>IFERROR(VLOOKUP(B98,'[1]ACT NUM 13'!$H$3:$L$80,3,FALSE),0)</f>
        <v>0</v>
      </c>
      <c r="M98" s="77">
        <f>IFERROR(VLOOKUP(B98,'[1]ACT NUM 13'!$H$3:$L$80,4,FALSE),0)</f>
        <v>0</v>
      </c>
      <c r="N98" s="77"/>
      <c r="O98" s="77"/>
      <c r="P98" s="77"/>
      <c r="Q98" s="77"/>
      <c r="R98" s="77"/>
      <c r="S98" s="77"/>
      <c r="T98" s="77"/>
      <c r="U98" s="77"/>
      <c r="V98" s="77"/>
      <c r="W98" s="12">
        <f t="shared" si="71"/>
        <v>1</v>
      </c>
      <c r="X98" s="77">
        <f>IFERROR(VLOOKUP(B98,'[1]ACT NUM 13'!$AA$3:$AE$41,2,FALSE),0)</f>
        <v>0</v>
      </c>
      <c r="Y98" s="77">
        <f>IFERROR(VLOOKUP(B98,'[1]ACT NUM 13'!$AA$3:$AE$41,3,FALSE),0)</f>
        <v>0</v>
      </c>
      <c r="Z98" s="77">
        <f>IFERROR(VLOOKUP(B98,'[1]ACT NUM 13'!$AA$3:$AE$41,4,FALSE),0)</f>
        <v>0</v>
      </c>
      <c r="AA98" s="77"/>
      <c r="AB98" s="77"/>
      <c r="AC98" s="77"/>
      <c r="AD98" s="77"/>
      <c r="AE98" s="77"/>
      <c r="AF98" s="77"/>
      <c r="AG98" s="77"/>
      <c r="AH98" s="77"/>
      <c r="AI98" s="77"/>
      <c r="AJ98" s="12">
        <f t="shared" si="63"/>
        <v>0</v>
      </c>
    </row>
    <row r="99" spans="1:37" ht="15" thickBot="1" x14ac:dyDescent="0.25">
      <c r="A99" s="75" t="s">
        <v>132</v>
      </c>
      <c r="B99" s="112" t="s">
        <v>122</v>
      </c>
      <c r="C99" s="53"/>
      <c r="D99" s="136"/>
      <c r="E99" s="12">
        <f>IFERROR(VLOOKUP(B99,[2]NUM13!$H$3:$K$147,3,FALSE),0)</f>
        <v>25</v>
      </c>
      <c r="F99" s="42">
        <f t="shared" si="90"/>
        <v>25</v>
      </c>
      <c r="G99" s="12"/>
      <c r="H99" s="51">
        <f t="shared" si="91"/>
        <v>0</v>
      </c>
      <c r="I99" s="51">
        <f t="shared" si="92"/>
        <v>0</v>
      </c>
      <c r="J99" s="12"/>
      <c r="K99" s="77">
        <f>IFERROR(VLOOKUP(B99,'[1]ACT NUM 13'!$H$3:$L$80,2,FALSE),0)</f>
        <v>0</v>
      </c>
      <c r="L99" s="77">
        <f>IFERROR(VLOOKUP(B99,'[1]ACT NUM 13'!$H$3:$L$80,3,FALSE),0)</f>
        <v>0</v>
      </c>
      <c r="M99" s="77">
        <f>IFERROR(VLOOKUP(B99,'[1]ACT NUM 13'!$H$3:$L$80,4,FALSE),0)</f>
        <v>0</v>
      </c>
      <c r="N99" s="77"/>
      <c r="O99" s="77"/>
      <c r="P99" s="77"/>
      <c r="Q99" s="77"/>
      <c r="R99" s="77"/>
      <c r="S99" s="77"/>
      <c r="T99" s="77"/>
      <c r="U99" s="77"/>
      <c r="V99" s="77"/>
      <c r="W99" s="12">
        <f t="shared" si="71"/>
        <v>0</v>
      </c>
      <c r="X99" s="77">
        <f>IFERROR(VLOOKUP(B99,'[1]ACT NUM 13'!$AA$3:$AE$41,2,FALSE),0)</f>
        <v>0</v>
      </c>
      <c r="Y99" s="77">
        <f>IFERROR(VLOOKUP(B99,'[1]ACT NUM 13'!$AA$3:$AE$41,3,FALSE),0)</f>
        <v>0</v>
      </c>
      <c r="Z99" s="77">
        <f>IFERROR(VLOOKUP(B99,'[1]ACT NUM 13'!$AA$3:$AE$41,4,FALSE),0)</f>
        <v>0</v>
      </c>
      <c r="AA99" s="77"/>
      <c r="AB99" s="77"/>
      <c r="AC99" s="77"/>
      <c r="AD99" s="77"/>
      <c r="AE99" s="77"/>
      <c r="AF99" s="77"/>
      <c r="AG99" s="77"/>
      <c r="AH99" s="77"/>
      <c r="AI99" s="77"/>
      <c r="AJ99" s="12">
        <f t="shared" si="63"/>
        <v>0</v>
      </c>
    </row>
    <row r="100" spans="1:37" ht="15" thickBot="1" x14ac:dyDescent="0.25">
      <c r="A100" s="75" t="s">
        <v>132</v>
      </c>
      <c r="B100" s="112" t="s">
        <v>123</v>
      </c>
      <c r="C100" s="53"/>
      <c r="D100" s="136"/>
      <c r="E100" s="12">
        <f>IFERROR(VLOOKUP(B100,[2]NUM13!$H$3:$K$147,3,FALSE),0)</f>
        <v>42</v>
      </c>
      <c r="F100" s="42">
        <f t="shared" si="90"/>
        <v>42</v>
      </c>
      <c r="G100" s="12"/>
      <c r="H100" s="51">
        <f t="shared" si="91"/>
        <v>0</v>
      </c>
      <c r="I100" s="51">
        <f t="shared" si="92"/>
        <v>0</v>
      </c>
      <c r="J100" s="12"/>
      <c r="K100" s="77">
        <f>IFERROR(VLOOKUP(B100,'[1]ACT NUM 13'!$H$3:$L$80,2,FALSE),0)</f>
        <v>0</v>
      </c>
      <c r="L100" s="77">
        <f>IFERROR(VLOOKUP(B100,'[1]ACT NUM 13'!$H$3:$L$80,3,FALSE),0)</f>
        <v>0</v>
      </c>
      <c r="M100" s="77">
        <f>IFERROR(VLOOKUP(B100,'[1]ACT NUM 13'!$H$3:$L$80,4,FALSE),0)</f>
        <v>0</v>
      </c>
      <c r="N100" s="77"/>
      <c r="O100" s="77"/>
      <c r="P100" s="77"/>
      <c r="Q100" s="77"/>
      <c r="R100" s="77"/>
      <c r="S100" s="77"/>
      <c r="T100" s="77"/>
      <c r="U100" s="77"/>
      <c r="V100" s="77"/>
      <c r="W100" s="12">
        <f t="shared" si="71"/>
        <v>0</v>
      </c>
      <c r="X100" s="77">
        <f>IFERROR(VLOOKUP(B100,'[1]ACT NUM 13'!$AA$3:$AE$41,2,FALSE),0)</f>
        <v>0</v>
      </c>
      <c r="Y100" s="77">
        <f>IFERROR(VLOOKUP(B100,'[1]ACT NUM 13'!$AA$3:$AE$41,3,FALSE),0)</f>
        <v>0</v>
      </c>
      <c r="Z100" s="77">
        <f>IFERROR(VLOOKUP(B100,'[1]ACT NUM 13'!$AA$3:$AE$41,4,FALSE),0)</f>
        <v>0</v>
      </c>
      <c r="AA100" s="77"/>
      <c r="AB100" s="77"/>
      <c r="AC100" s="77"/>
      <c r="AD100" s="77"/>
      <c r="AE100" s="77"/>
      <c r="AF100" s="77"/>
      <c r="AG100" s="77"/>
      <c r="AH100" s="77"/>
      <c r="AI100" s="77"/>
      <c r="AJ100" s="12">
        <f t="shared" si="63"/>
        <v>0</v>
      </c>
    </row>
    <row r="101" spans="1:37" ht="15" thickBot="1" x14ac:dyDescent="0.25">
      <c r="A101" s="75" t="s">
        <v>132</v>
      </c>
      <c r="B101" s="112" t="s">
        <v>124</v>
      </c>
      <c r="C101" s="53"/>
      <c r="D101" s="136"/>
      <c r="E101" s="12">
        <f>IFERROR(VLOOKUP(B101,[2]NUM13!$H$3:$K$147,3,FALSE),0)</f>
        <v>0</v>
      </c>
      <c r="F101" s="42">
        <f t="shared" si="90"/>
        <v>0</v>
      </c>
      <c r="G101" s="12"/>
      <c r="H101" s="51">
        <f t="shared" si="91"/>
        <v>0</v>
      </c>
      <c r="I101" s="51">
        <f t="shared" si="92"/>
        <v>0</v>
      </c>
      <c r="J101" s="12"/>
      <c r="K101" s="77">
        <f>IFERROR(VLOOKUP(B101,'[1]ACT NUM 13'!$H$3:$L$80,2,FALSE),0)</f>
        <v>0</v>
      </c>
      <c r="L101" s="77">
        <f>IFERROR(VLOOKUP(B101,'[1]ACT NUM 13'!$H$3:$L$80,3,FALSE),0)</f>
        <v>0</v>
      </c>
      <c r="M101" s="77">
        <f>IFERROR(VLOOKUP(B101,'[1]ACT NUM 13'!$H$3:$L$80,4,FALSE),0)</f>
        <v>0</v>
      </c>
      <c r="N101" s="77"/>
      <c r="O101" s="77"/>
      <c r="P101" s="77"/>
      <c r="Q101" s="77"/>
      <c r="R101" s="77"/>
      <c r="S101" s="77"/>
      <c r="T101" s="77"/>
      <c r="U101" s="77"/>
      <c r="V101" s="77"/>
      <c r="W101" s="12">
        <f t="shared" si="71"/>
        <v>0</v>
      </c>
      <c r="X101" s="77">
        <f>IFERROR(VLOOKUP(B101,'[1]ACT NUM 13'!$AA$3:$AE$41,2,FALSE),0)</f>
        <v>0</v>
      </c>
      <c r="Y101" s="77">
        <f>IFERROR(VLOOKUP(B101,'[1]ACT NUM 13'!$AA$3:$AE$41,3,FALSE),0)</f>
        <v>0</v>
      </c>
      <c r="Z101" s="77">
        <f>IFERROR(VLOOKUP(B101,'[1]ACT NUM 13'!$AA$3:$AE$41,4,FALSE),0)</f>
        <v>0</v>
      </c>
      <c r="AA101" s="77"/>
      <c r="AB101" s="77"/>
      <c r="AC101" s="77"/>
      <c r="AD101" s="77"/>
      <c r="AE101" s="77"/>
      <c r="AF101" s="77"/>
      <c r="AG101" s="77"/>
      <c r="AH101" s="77"/>
      <c r="AI101" s="77"/>
      <c r="AJ101" s="12">
        <f t="shared" si="63"/>
        <v>0</v>
      </c>
    </row>
    <row r="102" spans="1:37" ht="15" thickBot="1" x14ac:dyDescent="0.25">
      <c r="A102" s="75" t="s">
        <v>132</v>
      </c>
      <c r="B102" s="112" t="s">
        <v>125</v>
      </c>
      <c r="C102" s="53"/>
      <c r="D102" s="136"/>
      <c r="E102" s="12">
        <f>IFERROR(VLOOKUP(B102,[2]NUM13!$H$3:$K$147,3,FALSE),0)</f>
        <v>9</v>
      </c>
      <c r="F102" s="42">
        <f t="shared" si="90"/>
        <v>9</v>
      </c>
      <c r="G102" s="12"/>
      <c r="H102" s="51">
        <f t="shared" si="91"/>
        <v>0</v>
      </c>
      <c r="I102" s="51">
        <f t="shared" si="92"/>
        <v>0</v>
      </c>
      <c r="J102" s="12"/>
      <c r="K102" s="77">
        <f>IFERROR(VLOOKUP(B102,'[1]ACT NUM 13'!$H$3:$L$80,2,FALSE),0)</f>
        <v>0</v>
      </c>
      <c r="L102" s="77">
        <f>IFERROR(VLOOKUP(B102,'[1]ACT NUM 13'!$H$3:$L$80,3,FALSE),0)</f>
        <v>0</v>
      </c>
      <c r="M102" s="77">
        <f>IFERROR(VLOOKUP(B102,'[1]ACT NUM 13'!$H$3:$L$80,4,FALSE),0)</f>
        <v>0</v>
      </c>
      <c r="N102" s="77"/>
      <c r="O102" s="77"/>
      <c r="P102" s="77"/>
      <c r="Q102" s="77"/>
      <c r="R102" s="77"/>
      <c r="S102" s="77"/>
      <c r="T102" s="77"/>
      <c r="U102" s="77"/>
      <c r="V102" s="77"/>
      <c r="W102" s="12">
        <f t="shared" si="71"/>
        <v>0</v>
      </c>
      <c r="X102" s="77">
        <f>IFERROR(VLOOKUP(B102,'[1]ACT NUM 13'!$AA$3:$AE$41,2,FALSE),0)</f>
        <v>0</v>
      </c>
      <c r="Y102" s="77">
        <f>IFERROR(VLOOKUP(B102,'[1]ACT NUM 13'!$AA$3:$AE$41,3,FALSE),0)</f>
        <v>0</v>
      </c>
      <c r="Z102" s="77">
        <f>IFERROR(VLOOKUP(B102,'[1]ACT NUM 13'!$AA$3:$AE$41,4,FALSE),0)</f>
        <v>0</v>
      </c>
      <c r="AA102" s="77"/>
      <c r="AB102" s="77"/>
      <c r="AC102" s="77"/>
      <c r="AD102" s="77"/>
      <c r="AE102" s="77"/>
      <c r="AF102" s="77"/>
      <c r="AG102" s="77"/>
      <c r="AH102" s="77"/>
      <c r="AI102" s="77"/>
      <c r="AJ102" s="12">
        <f t="shared" si="63"/>
        <v>0</v>
      </c>
    </row>
    <row r="103" spans="1:37" ht="15" thickBot="1" x14ac:dyDescent="0.25">
      <c r="A103" s="75" t="s">
        <v>132</v>
      </c>
      <c r="B103" s="112" t="s">
        <v>126</v>
      </c>
      <c r="C103" s="53"/>
      <c r="D103" s="136"/>
      <c r="E103" s="12">
        <f>IFERROR(VLOOKUP(B103,[2]NUM13!$H$3:$K$147,3,FALSE),0)</f>
        <v>26</v>
      </c>
      <c r="F103" s="42">
        <f t="shared" si="90"/>
        <v>26</v>
      </c>
      <c r="G103" s="12"/>
      <c r="H103" s="51">
        <f t="shared" si="91"/>
        <v>0</v>
      </c>
      <c r="I103" s="51">
        <f t="shared" si="92"/>
        <v>0</v>
      </c>
      <c r="J103" s="12"/>
      <c r="K103" s="77">
        <f>IFERROR(VLOOKUP(B103,'[1]ACT NUM 13'!$H$3:$L$80,2,FALSE),0)</f>
        <v>0</v>
      </c>
      <c r="L103" s="77">
        <f>IFERROR(VLOOKUP(B103,'[1]ACT NUM 13'!$H$3:$L$80,3,FALSE),0)</f>
        <v>0</v>
      </c>
      <c r="M103" s="77">
        <f>IFERROR(VLOOKUP(B103,'[1]ACT NUM 13'!$H$3:$L$80,4,FALSE),0)</f>
        <v>0</v>
      </c>
      <c r="N103" s="77"/>
      <c r="O103" s="77"/>
      <c r="P103" s="77"/>
      <c r="Q103" s="77"/>
      <c r="R103" s="77"/>
      <c r="S103" s="77"/>
      <c r="T103" s="77"/>
      <c r="U103" s="77"/>
      <c r="V103" s="77"/>
      <c r="W103" s="12">
        <f t="shared" si="71"/>
        <v>0</v>
      </c>
      <c r="X103" s="77">
        <f>IFERROR(VLOOKUP(B103,'[1]ACT NUM 13'!$AA$3:$AE$41,2,FALSE),0)</f>
        <v>0</v>
      </c>
      <c r="Y103" s="77">
        <f>IFERROR(VLOOKUP(B103,'[1]ACT NUM 13'!$AA$3:$AE$41,3,FALSE),0)</f>
        <v>0</v>
      </c>
      <c r="Z103" s="77">
        <f>IFERROR(VLOOKUP(B103,'[1]ACT NUM 13'!$AA$3:$AE$41,4,FALSE),0)</f>
        <v>0</v>
      </c>
      <c r="AA103" s="77"/>
      <c r="AB103" s="77"/>
      <c r="AC103" s="77"/>
      <c r="AD103" s="77"/>
      <c r="AE103" s="77"/>
      <c r="AF103" s="77"/>
      <c r="AG103" s="77"/>
      <c r="AH103" s="77"/>
      <c r="AI103" s="77"/>
      <c r="AJ103" s="12">
        <f t="shared" si="63"/>
        <v>0</v>
      </c>
    </row>
    <row r="104" spans="1:37" ht="15" thickBot="1" x14ac:dyDescent="0.25">
      <c r="A104" s="75" t="s">
        <v>132</v>
      </c>
      <c r="B104" s="112" t="s">
        <v>127</v>
      </c>
      <c r="C104" s="53"/>
      <c r="D104" s="136"/>
      <c r="E104" s="12">
        <f>IFERROR(VLOOKUP(B104,[2]NUM13!$H$3:$K$147,3,FALSE),0)</f>
        <v>4</v>
      </c>
      <c r="F104" s="42">
        <f t="shared" si="90"/>
        <v>4</v>
      </c>
      <c r="G104" s="12"/>
      <c r="H104" s="51">
        <f t="shared" si="91"/>
        <v>0</v>
      </c>
      <c r="I104" s="51">
        <f t="shared" si="92"/>
        <v>0</v>
      </c>
      <c r="J104" s="12"/>
      <c r="K104" s="77">
        <f>IFERROR(VLOOKUP(B104,'[1]ACT NUM 13'!$H$3:$L$80,2,FALSE),0)</f>
        <v>0</v>
      </c>
      <c r="L104" s="77">
        <f>IFERROR(VLOOKUP(B104,'[1]ACT NUM 13'!$H$3:$L$80,3,FALSE),0)</f>
        <v>0</v>
      </c>
      <c r="M104" s="77">
        <f>IFERROR(VLOOKUP(B104,'[1]ACT NUM 13'!$H$3:$L$80,4,FALSE),0)</f>
        <v>0</v>
      </c>
      <c r="N104" s="77"/>
      <c r="O104" s="77"/>
      <c r="P104" s="77"/>
      <c r="Q104" s="77"/>
      <c r="R104" s="77"/>
      <c r="S104" s="77"/>
      <c r="T104" s="77"/>
      <c r="U104" s="77"/>
      <c r="V104" s="77"/>
      <c r="W104" s="12">
        <f t="shared" si="71"/>
        <v>0</v>
      </c>
      <c r="X104" s="77">
        <f>IFERROR(VLOOKUP(B104,'[1]ACT NUM 13'!$AA$3:$AE$41,2,FALSE),0)</f>
        <v>0</v>
      </c>
      <c r="Y104" s="77">
        <f>IFERROR(VLOOKUP(B104,'[1]ACT NUM 13'!$AA$3:$AE$41,3,FALSE),0)</f>
        <v>0</v>
      </c>
      <c r="Z104" s="77">
        <f>IFERROR(VLOOKUP(B104,'[1]ACT NUM 13'!$AA$3:$AE$41,4,FALSE),0)</f>
        <v>0</v>
      </c>
      <c r="AA104" s="77"/>
      <c r="AB104" s="77"/>
      <c r="AC104" s="77"/>
      <c r="AD104" s="77"/>
      <c r="AE104" s="77"/>
      <c r="AF104" s="77"/>
      <c r="AG104" s="77"/>
      <c r="AH104" s="77"/>
      <c r="AI104" s="77"/>
      <c r="AJ104" s="12">
        <f t="shared" si="63"/>
        <v>0</v>
      </c>
    </row>
    <row r="105" spans="1:37" ht="15" thickBot="1" x14ac:dyDescent="0.25">
      <c r="A105" s="75" t="s">
        <v>132</v>
      </c>
      <c r="B105" s="112" t="s">
        <v>128</v>
      </c>
      <c r="C105" s="53"/>
      <c r="D105" s="136"/>
      <c r="E105" s="12">
        <f>IFERROR(VLOOKUP(B105,[2]NUM13!$H$3:$K$147,3,FALSE),0)</f>
        <v>58</v>
      </c>
      <c r="F105" s="42">
        <f t="shared" si="90"/>
        <v>58</v>
      </c>
      <c r="G105" s="12"/>
      <c r="H105" s="51">
        <f t="shared" si="91"/>
        <v>0</v>
      </c>
      <c r="I105" s="51">
        <f t="shared" si="92"/>
        <v>0</v>
      </c>
      <c r="J105" s="12"/>
      <c r="K105" s="77">
        <f>IFERROR(VLOOKUP(B105,'[1]ACT NUM 13'!$H$3:$L$80,2,FALSE),0)</f>
        <v>0</v>
      </c>
      <c r="L105" s="77">
        <f>IFERROR(VLOOKUP(B105,'[1]ACT NUM 13'!$H$3:$L$80,3,FALSE),0)</f>
        <v>0</v>
      </c>
      <c r="M105" s="77">
        <f>IFERROR(VLOOKUP(B105,'[1]ACT NUM 13'!$H$3:$L$80,4,FALSE),0)</f>
        <v>0</v>
      </c>
      <c r="N105" s="77"/>
      <c r="O105" s="77"/>
      <c r="P105" s="77"/>
      <c r="Q105" s="77"/>
      <c r="R105" s="77"/>
      <c r="S105" s="77"/>
      <c r="T105" s="77"/>
      <c r="U105" s="77"/>
      <c r="V105" s="77"/>
      <c r="W105" s="12">
        <f t="shared" si="71"/>
        <v>0</v>
      </c>
      <c r="X105" s="77">
        <f>IFERROR(VLOOKUP(B105,'[1]ACT NUM 13'!$AA$3:$AE$41,2,FALSE),0)</f>
        <v>0</v>
      </c>
      <c r="Y105" s="77">
        <f>IFERROR(VLOOKUP(B105,'[1]ACT NUM 13'!$AA$3:$AE$41,3,FALSE),0)</f>
        <v>0</v>
      </c>
      <c r="Z105" s="77">
        <f>IFERROR(VLOOKUP(B105,'[1]ACT NUM 13'!$AA$3:$AE$41,4,FALSE),0)</f>
        <v>0</v>
      </c>
      <c r="AA105" s="77"/>
      <c r="AB105" s="77"/>
      <c r="AC105" s="77"/>
      <c r="AD105" s="77"/>
      <c r="AE105" s="77"/>
      <c r="AF105" s="77"/>
      <c r="AG105" s="77"/>
      <c r="AH105" s="77"/>
      <c r="AI105" s="77"/>
      <c r="AJ105" s="12">
        <f t="shared" si="63"/>
        <v>0</v>
      </c>
    </row>
    <row r="106" spans="1:37" ht="15" thickBot="1" x14ac:dyDescent="0.25">
      <c r="A106" s="75" t="s">
        <v>132</v>
      </c>
      <c r="B106" s="112" t="s">
        <v>129</v>
      </c>
      <c r="C106" s="53"/>
      <c r="D106" s="136"/>
      <c r="E106" s="12">
        <f>IFERROR(VLOOKUP(B106,[2]NUM13!$H$3:$K$147,3,FALSE),0)</f>
        <v>47</v>
      </c>
      <c r="F106" s="42">
        <f t="shared" si="90"/>
        <v>47</v>
      </c>
      <c r="G106" s="12"/>
      <c r="H106" s="51">
        <f t="shared" si="91"/>
        <v>0</v>
      </c>
      <c r="I106" s="51">
        <f t="shared" si="92"/>
        <v>0</v>
      </c>
      <c r="J106" s="12"/>
      <c r="K106" s="77">
        <f>IFERROR(VLOOKUP(B106,'[1]ACT NUM 13'!$H$3:$L$80,2,FALSE),0)</f>
        <v>0</v>
      </c>
      <c r="L106" s="77">
        <f>IFERROR(VLOOKUP(B106,'[1]ACT NUM 13'!$H$3:$L$80,3,FALSE),0)</f>
        <v>0</v>
      </c>
      <c r="M106" s="77">
        <f>IFERROR(VLOOKUP(B106,'[1]ACT NUM 13'!$H$3:$L$80,4,FALSE),0)</f>
        <v>0</v>
      </c>
      <c r="N106" s="77"/>
      <c r="O106" s="77"/>
      <c r="P106" s="77"/>
      <c r="Q106" s="77"/>
      <c r="R106" s="77"/>
      <c r="S106" s="77"/>
      <c r="T106" s="77"/>
      <c r="U106" s="77"/>
      <c r="V106" s="77"/>
      <c r="W106" s="12">
        <f t="shared" si="71"/>
        <v>0</v>
      </c>
      <c r="X106" s="77">
        <f>IFERROR(VLOOKUP(B106,'[1]ACT NUM 13'!$AA$3:$AE$41,2,FALSE),0)</f>
        <v>0</v>
      </c>
      <c r="Y106" s="77">
        <f>IFERROR(VLOOKUP(B106,'[1]ACT NUM 13'!$AA$3:$AE$41,3,FALSE),0)</f>
        <v>0</v>
      </c>
      <c r="Z106" s="77">
        <f>IFERROR(VLOOKUP(B106,'[1]ACT NUM 13'!$AA$3:$AE$41,4,FALSE),0)</f>
        <v>0</v>
      </c>
      <c r="AA106" s="77"/>
      <c r="AB106" s="77"/>
      <c r="AC106" s="77"/>
      <c r="AD106" s="77"/>
      <c r="AE106" s="77"/>
      <c r="AF106" s="77"/>
      <c r="AG106" s="77"/>
      <c r="AH106" s="77"/>
      <c r="AI106" s="77"/>
      <c r="AJ106" s="12">
        <f t="shared" si="63"/>
        <v>0</v>
      </c>
    </row>
    <row r="107" spans="1:37" ht="15" thickBot="1" x14ac:dyDescent="0.25">
      <c r="A107" s="75" t="s">
        <v>132</v>
      </c>
      <c r="B107" s="112" t="s">
        <v>130</v>
      </c>
      <c r="C107" s="53"/>
      <c r="D107" s="136"/>
      <c r="E107" s="12">
        <f>IFERROR(VLOOKUP(B107,[2]NUM13!$H$3:$K$147,3,FALSE),0)</f>
        <v>175</v>
      </c>
      <c r="F107" s="42">
        <f t="shared" si="90"/>
        <v>183</v>
      </c>
      <c r="G107" s="12"/>
      <c r="H107" s="51">
        <f t="shared" si="91"/>
        <v>0</v>
      </c>
      <c r="I107" s="51">
        <f t="shared" si="92"/>
        <v>0</v>
      </c>
      <c r="J107" s="12"/>
      <c r="K107" s="77">
        <f>IFERROR(VLOOKUP(B107,'[1]ACT NUM 13'!$H$3:$L$80,2,FALSE),0)</f>
        <v>2</v>
      </c>
      <c r="L107" s="77">
        <f>IFERROR(VLOOKUP(B107,'[1]ACT NUM 13'!$H$3:$L$80,3,FALSE),0)</f>
        <v>1</v>
      </c>
      <c r="M107" s="77">
        <f>IFERROR(VLOOKUP(B107,'[1]ACT NUM 13'!$H$3:$L$80,4,FALSE),0)</f>
        <v>6</v>
      </c>
      <c r="N107" s="77"/>
      <c r="O107" s="77"/>
      <c r="P107" s="77"/>
      <c r="Q107" s="77"/>
      <c r="R107" s="77"/>
      <c r="S107" s="77"/>
      <c r="T107" s="77"/>
      <c r="U107" s="77"/>
      <c r="V107" s="77"/>
      <c r="W107" s="12">
        <f t="shared" si="71"/>
        <v>9</v>
      </c>
      <c r="X107" s="77">
        <f>IFERROR(VLOOKUP(B107,'[1]ACT NUM 13'!$AA$3:$AE$41,2,FALSE),0)</f>
        <v>1</v>
      </c>
      <c r="Y107" s="77">
        <f>IFERROR(VLOOKUP(B107,'[1]ACT NUM 13'!$AA$3:$AE$41,3,FALSE),0)</f>
        <v>0</v>
      </c>
      <c r="Z107" s="77">
        <f>IFERROR(VLOOKUP(B107,'[1]ACT NUM 13'!$AA$3:$AE$41,4,FALSE),0)</f>
        <v>0</v>
      </c>
      <c r="AA107" s="77"/>
      <c r="AB107" s="77"/>
      <c r="AC107" s="77"/>
      <c r="AD107" s="77"/>
      <c r="AE107" s="77"/>
      <c r="AF107" s="77"/>
      <c r="AG107" s="77"/>
      <c r="AH107" s="77"/>
      <c r="AI107" s="77"/>
      <c r="AJ107" s="12">
        <f t="shared" si="63"/>
        <v>1</v>
      </c>
    </row>
    <row r="108" spans="1:37" ht="15" thickBot="1" x14ac:dyDescent="0.25">
      <c r="A108" s="75" t="s">
        <v>132</v>
      </c>
      <c r="B108" s="112" t="s">
        <v>131</v>
      </c>
      <c r="C108" s="53"/>
      <c r="D108" s="136"/>
      <c r="E108" s="12">
        <f>IFERROR(VLOOKUP(B108,[2]NUM13!$H$3:$K$147,3,FALSE),0)</f>
        <v>170</v>
      </c>
      <c r="F108" s="42">
        <f t="shared" si="90"/>
        <v>179</v>
      </c>
      <c r="G108" s="12"/>
      <c r="H108" s="51">
        <f t="shared" si="91"/>
        <v>0</v>
      </c>
      <c r="I108" s="51">
        <f t="shared" si="92"/>
        <v>0</v>
      </c>
      <c r="J108" s="12"/>
      <c r="K108" s="77">
        <f>IFERROR(VLOOKUP(B108,'[1]ACT NUM 13'!$H$3:$L$80,2,FALSE),0)</f>
        <v>7</v>
      </c>
      <c r="L108" s="77">
        <f>IFERROR(VLOOKUP(B108,'[1]ACT NUM 13'!$H$3:$L$80,3,FALSE),0)</f>
        <v>0</v>
      </c>
      <c r="M108" s="77">
        <f>IFERROR(VLOOKUP(B108,'[1]ACT NUM 13'!$H$3:$L$80,4,FALSE),0)</f>
        <v>4</v>
      </c>
      <c r="N108" s="77"/>
      <c r="O108" s="77"/>
      <c r="P108" s="77"/>
      <c r="Q108" s="77"/>
      <c r="R108" s="77"/>
      <c r="S108" s="77"/>
      <c r="T108" s="77"/>
      <c r="U108" s="77"/>
      <c r="V108" s="77"/>
      <c r="W108" s="12">
        <f t="shared" si="71"/>
        <v>11</v>
      </c>
      <c r="X108" s="77">
        <f>IFERROR(VLOOKUP(B108,'[1]ACT NUM 13'!$AA$3:$AE$41,2,FALSE),0)</f>
        <v>0</v>
      </c>
      <c r="Y108" s="77">
        <f>IFERROR(VLOOKUP(B108,'[1]ACT NUM 13'!$AA$3:$AE$41,3,FALSE),0)</f>
        <v>1</v>
      </c>
      <c r="Z108" s="77">
        <f>IFERROR(VLOOKUP(B108,'[1]ACT NUM 13'!$AA$3:$AE$41,4,FALSE),0)</f>
        <v>1</v>
      </c>
      <c r="AA108" s="77"/>
      <c r="AB108" s="77"/>
      <c r="AC108" s="77"/>
      <c r="AD108" s="77"/>
      <c r="AE108" s="77"/>
      <c r="AF108" s="77"/>
      <c r="AG108" s="77"/>
      <c r="AH108" s="77"/>
      <c r="AI108" s="77"/>
      <c r="AJ108" s="12">
        <f>SUM(X108:AI108)</f>
        <v>2</v>
      </c>
    </row>
    <row r="109" spans="1:37" ht="15" thickBot="1" x14ac:dyDescent="0.25">
      <c r="A109" s="75" t="s">
        <v>132</v>
      </c>
      <c r="B109" s="112" t="s">
        <v>342</v>
      </c>
      <c r="C109" s="53"/>
      <c r="D109" s="136"/>
      <c r="E109" s="12">
        <f>IFERROR(VLOOKUP(B109,[2]NUM13!$H$3:$K$147,3,FALSE),0)</f>
        <v>51</v>
      </c>
      <c r="F109" s="42">
        <f t="shared" si="90"/>
        <v>57</v>
      </c>
      <c r="G109" s="12"/>
      <c r="H109" s="51">
        <f t="shared" si="91"/>
        <v>0</v>
      </c>
      <c r="I109" s="51">
        <f t="shared" si="92"/>
        <v>0</v>
      </c>
      <c r="J109" s="12"/>
      <c r="K109" s="77">
        <f>IFERROR(VLOOKUP(B109,'[1]ACT NUM 13'!$H$3:$L$80,2,FALSE),0)</f>
        <v>4</v>
      </c>
      <c r="L109" s="77">
        <f>IFERROR(VLOOKUP(B109,'[1]ACT NUM 13'!$H$3:$L$80,3,FALSE),0)</f>
        <v>2</v>
      </c>
      <c r="M109" s="77">
        <f>IFERROR(VLOOKUP(B109,'[1]ACT NUM 13'!$H$3:$L$80,4,FALSE),0)</f>
        <v>0</v>
      </c>
      <c r="N109" s="77"/>
      <c r="O109" s="77"/>
      <c r="P109" s="77"/>
      <c r="Q109" s="77"/>
      <c r="R109" s="77"/>
      <c r="S109" s="77"/>
      <c r="T109" s="77"/>
      <c r="U109" s="77"/>
      <c r="V109" s="77"/>
      <c r="W109" s="12">
        <f t="shared" si="71"/>
        <v>6</v>
      </c>
      <c r="X109" s="77">
        <f>IFERROR(VLOOKUP(B109,'[1]ACT NUM 13'!$AA$3:$AE$41,2,FALSE),0)</f>
        <v>0</v>
      </c>
      <c r="Y109" s="77">
        <f>IFERROR(VLOOKUP(B109,'[1]ACT NUM 13'!$AA$3:$AE$41,3,FALSE),0)</f>
        <v>0</v>
      </c>
      <c r="Z109" s="77">
        <f>IFERROR(VLOOKUP(B109,'[1]ACT NUM 13'!$AA$3:$AE$41,4,FALSE),0)</f>
        <v>0</v>
      </c>
      <c r="AA109" s="77"/>
      <c r="AB109" s="77"/>
      <c r="AC109" s="77"/>
      <c r="AD109" s="77"/>
      <c r="AE109" s="77"/>
      <c r="AF109" s="77"/>
      <c r="AG109" s="77"/>
      <c r="AH109" s="77"/>
      <c r="AI109" s="77"/>
      <c r="AJ109" s="12">
        <f>SUM(X109:AI109)</f>
        <v>0</v>
      </c>
    </row>
    <row r="110" spans="1:37" ht="15" thickBot="1" x14ac:dyDescent="0.25">
      <c r="A110" s="75" t="s">
        <v>132</v>
      </c>
      <c r="B110" s="112" t="s">
        <v>388</v>
      </c>
      <c r="C110" s="53"/>
      <c r="D110" s="136"/>
      <c r="E110" s="12">
        <f>IFERROR(VLOOKUP(B110,[2]NUM13!$H$3:$K$147,3,FALSE),0)</f>
        <v>70</v>
      </c>
      <c r="F110" s="42">
        <f t="shared" ref="F110" si="93">+E110+(K110+L110+M110+N110)-(X110+Y110+Z110+AA110)</f>
        <v>72</v>
      </c>
      <c r="G110" s="12"/>
      <c r="H110" s="51">
        <f t="shared" ref="H110" si="94">+G110+(Q110)-(AD110)</f>
        <v>0</v>
      </c>
      <c r="I110" s="51">
        <f t="shared" ref="I110" si="95">+G110+(Q110+R110+S110+T110)-(AD110+AE110+AF110+AG110)</f>
        <v>0</v>
      </c>
      <c r="J110" s="12"/>
      <c r="K110" s="77">
        <f>IFERROR(VLOOKUP(B110,'[1]ACT NUM 13'!$H$3:$L$80,2,FALSE),0)</f>
        <v>0</v>
      </c>
      <c r="L110" s="77">
        <f>IFERROR(VLOOKUP(B110,'[1]ACT NUM 13'!$H$3:$L$80,3,FALSE),0)</f>
        <v>0</v>
      </c>
      <c r="M110" s="77">
        <f>IFERROR(VLOOKUP(B110,'[1]ACT NUM 13'!$H$3:$L$80,4,FALSE),0)</f>
        <v>2</v>
      </c>
      <c r="N110" s="77"/>
      <c r="O110" s="77"/>
      <c r="P110" s="77"/>
      <c r="Q110" s="77"/>
      <c r="R110" s="77"/>
      <c r="S110" s="77"/>
      <c r="T110" s="77"/>
      <c r="U110" s="77"/>
      <c r="V110" s="77"/>
      <c r="W110" s="12">
        <f t="shared" ref="W110" si="96">SUM(K110:V110)</f>
        <v>2</v>
      </c>
      <c r="X110" s="77">
        <f>IFERROR(VLOOKUP(B110,'[1]ACT NUM 13'!$AA$3:$AE$41,2,FALSE),0)</f>
        <v>0</v>
      </c>
      <c r="Y110" s="77">
        <f>IFERROR(VLOOKUP(B110,'[1]ACT NUM 13'!$AA$3:$AE$41,3,FALSE),0)</f>
        <v>0</v>
      </c>
      <c r="Z110" s="77">
        <f>IFERROR(VLOOKUP(B110,'[1]ACT NUM 13'!$AA$3:$AE$41,4,FALSE),0)</f>
        <v>0</v>
      </c>
      <c r="AA110" s="77"/>
      <c r="AB110" s="77"/>
      <c r="AC110" s="77"/>
      <c r="AD110" s="77"/>
      <c r="AE110" s="77"/>
      <c r="AF110" s="77"/>
      <c r="AG110" s="77"/>
      <c r="AH110" s="77"/>
      <c r="AI110" s="77"/>
      <c r="AJ110" s="12">
        <f>SUM(X110:AI110)</f>
        <v>0</v>
      </c>
    </row>
    <row r="111" spans="1:37" ht="22.5" customHeight="1" thickBot="1" x14ac:dyDescent="0.25">
      <c r="A111" s="308" t="s">
        <v>179</v>
      </c>
      <c r="B111" s="309"/>
      <c r="C111" s="181">
        <f>+D111/Metas!S13</f>
        <v>0.87666196474621705</v>
      </c>
      <c r="D111" s="138">
        <f>E111/AK111</f>
        <v>0.17699805068226121</v>
      </c>
      <c r="E111" s="9">
        <f>SUM(E93:E110)</f>
        <v>2270</v>
      </c>
      <c r="F111" s="9">
        <f t="shared" ref="F111:AJ111" si="97">SUM(F93:F110)</f>
        <v>2376</v>
      </c>
      <c r="G111" s="9">
        <f t="shared" si="97"/>
        <v>0</v>
      </c>
      <c r="H111" s="9">
        <f t="shared" si="97"/>
        <v>0</v>
      </c>
      <c r="I111" s="9">
        <f t="shared" si="97"/>
        <v>0</v>
      </c>
      <c r="J111" s="9">
        <f t="shared" si="97"/>
        <v>0</v>
      </c>
      <c r="K111" s="9">
        <f t="shared" si="97"/>
        <v>31</v>
      </c>
      <c r="L111" s="9">
        <f t="shared" si="97"/>
        <v>26</v>
      </c>
      <c r="M111" s="9">
        <f t="shared" si="97"/>
        <v>53</v>
      </c>
      <c r="N111" s="9">
        <f t="shared" si="97"/>
        <v>0</v>
      </c>
      <c r="O111" s="9">
        <f t="shared" si="97"/>
        <v>0</v>
      </c>
      <c r="P111" s="9">
        <f t="shared" si="97"/>
        <v>0</v>
      </c>
      <c r="Q111" s="9">
        <f t="shared" si="97"/>
        <v>0</v>
      </c>
      <c r="R111" s="9">
        <f t="shared" si="97"/>
        <v>0</v>
      </c>
      <c r="S111" s="9">
        <f t="shared" si="97"/>
        <v>0</v>
      </c>
      <c r="T111" s="9">
        <f t="shared" si="97"/>
        <v>0</v>
      </c>
      <c r="U111" s="9">
        <f t="shared" si="97"/>
        <v>0</v>
      </c>
      <c r="V111" s="9">
        <f t="shared" si="97"/>
        <v>0</v>
      </c>
      <c r="W111" s="9">
        <f t="shared" si="97"/>
        <v>110</v>
      </c>
      <c r="X111" s="9">
        <f t="shared" si="97"/>
        <v>2</v>
      </c>
      <c r="Y111" s="9">
        <f t="shared" si="97"/>
        <v>1</v>
      </c>
      <c r="Z111" s="9">
        <f t="shared" si="97"/>
        <v>1</v>
      </c>
      <c r="AA111" s="9">
        <f t="shared" si="97"/>
        <v>0</v>
      </c>
      <c r="AB111" s="9">
        <f t="shared" si="97"/>
        <v>0</v>
      </c>
      <c r="AC111" s="9">
        <f t="shared" si="97"/>
        <v>0</v>
      </c>
      <c r="AD111" s="9">
        <f t="shared" si="97"/>
        <v>0</v>
      </c>
      <c r="AE111" s="9">
        <f t="shared" si="97"/>
        <v>0</v>
      </c>
      <c r="AF111" s="9">
        <f t="shared" si="97"/>
        <v>0</v>
      </c>
      <c r="AG111" s="9">
        <f t="shared" si="97"/>
        <v>0</v>
      </c>
      <c r="AH111" s="9">
        <f t="shared" si="97"/>
        <v>0</v>
      </c>
      <c r="AI111" s="9">
        <f t="shared" si="97"/>
        <v>0</v>
      </c>
      <c r="AJ111" s="9">
        <f t="shared" si="97"/>
        <v>4</v>
      </c>
      <c r="AK111" s="9">
        <v>12825</v>
      </c>
    </row>
    <row r="112" spans="1:37" ht="15" thickBot="1" x14ac:dyDescent="0.25">
      <c r="A112" s="75" t="s">
        <v>145</v>
      </c>
      <c r="B112" s="112" t="s">
        <v>133</v>
      </c>
      <c r="C112" s="53"/>
      <c r="D112" s="136"/>
      <c r="E112" s="12">
        <f>IFERROR(VLOOKUP(B112,[2]NUM13!$H$3:$K$147,3,FALSE),0)</f>
        <v>4</v>
      </c>
      <c r="F112" s="42">
        <f t="shared" ref="F112:F150" si="98">+E112+(K112+L112+M112+N112)-(X112+Y112+Z112+AA112)</f>
        <v>4</v>
      </c>
      <c r="G112" s="12"/>
      <c r="H112" s="51">
        <f t="shared" ref="H112:H123" si="99">+G112+(Q112)-(AD112)</f>
        <v>0</v>
      </c>
      <c r="I112" s="51">
        <f t="shared" ref="I112:I123" si="100">+G112+(Q112+R112+S112+T112)-(AD112+AE112+AF112+AG112)</f>
        <v>0</v>
      </c>
      <c r="J112" s="12"/>
      <c r="K112" s="77">
        <f>IFERROR(VLOOKUP(B112,'[1]ACT NUM 13'!$H$3:$L$80,2,FALSE),0)</f>
        <v>0</v>
      </c>
      <c r="L112" s="77">
        <f>IFERROR(VLOOKUP(B112,'[1]ACT NUM 13'!$H$3:$L$80,3,FALSE),0)</f>
        <v>0</v>
      </c>
      <c r="M112" s="77">
        <f>IFERROR(VLOOKUP(B112,'[1]ACT NUM 13'!$H$3:$L$80,4,FALSE),0)</f>
        <v>0</v>
      </c>
      <c r="N112" s="77"/>
      <c r="O112" s="77"/>
      <c r="P112" s="77"/>
      <c r="Q112" s="77"/>
      <c r="R112" s="77"/>
      <c r="S112" s="77"/>
      <c r="T112" s="77"/>
      <c r="U112" s="77"/>
      <c r="V112" s="77"/>
      <c r="W112" s="12">
        <f t="shared" si="71"/>
        <v>0</v>
      </c>
      <c r="X112" s="77">
        <f>IFERROR(VLOOKUP(B112,'[1]ACT NUM 13'!$AA$3:$AE$41,2,FALSE),0)</f>
        <v>0</v>
      </c>
      <c r="Y112" s="77">
        <f>IFERROR(VLOOKUP(B112,'[1]ACT NUM 13'!$AA$3:$AE$41,3,FALSE),0)</f>
        <v>0</v>
      </c>
      <c r="Z112" s="77">
        <f>IFERROR(VLOOKUP(B112,'[1]ACT NUM 13'!$AA$3:$AE$41,4,FALSE),0)</f>
        <v>0</v>
      </c>
      <c r="AA112" s="77"/>
      <c r="AB112" s="77"/>
      <c r="AC112" s="77"/>
      <c r="AD112" s="77"/>
      <c r="AE112" s="77"/>
      <c r="AF112" s="77"/>
      <c r="AG112" s="77"/>
      <c r="AH112" s="77"/>
      <c r="AI112" s="77"/>
      <c r="AJ112" s="12">
        <f t="shared" si="63"/>
        <v>0</v>
      </c>
    </row>
    <row r="113" spans="1:37" ht="15" thickBot="1" x14ac:dyDescent="0.25">
      <c r="A113" s="75" t="s">
        <v>145</v>
      </c>
      <c r="B113" s="112" t="s">
        <v>134</v>
      </c>
      <c r="C113" s="53"/>
      <c r="D113" s="136"/>
      <c r="E113" s="12">
        <f>IFERROR(VLOOKUP(B113,[2]NUM13!$H$3:$K$147,3,FALSE),0)</f>
        <v>15</v>
      </c>
      <c r="F113" s="42">
        <f t="shared" si="98"/>
        <v>15</v>
      </c>
      <c r="G113" s="12"/>
      <c r="H113" s="51">
        <f t="shared" si="99"/>
        <v>0</v>
      </c>
      <c r="I113" s="51">
        <f t="shared" si="100"/>
        <v>0</v>
      </c>
      <c r="J113" s="12"/>
      <c r="K113" s="77">
        <f>IFERROR(VLOOKUP(B113,'[1]ACT NUM 13'!$H$3:$L$80,2,FALSE),0)</f>
        <v>0</v>
      </c>
      <c r="L113" s="77">
        <f>IFERROR(VLOOKUP(B113,'[1]ACT NUM 13'!$H$3:$L$80,3,FALSE),0)</f>
        <v>0</v>
      </c>
      <c r="M113" s="77">
        <f>IFERROR(VLOOKUP(B113,'[1]ACT NUM 13'!$H$3:$L$80,4,FALSE),0)</f>
        <v>0</v>
      </c>
      <c r="N113" s="77"/>
      <c r="O113" s="77"/>
      <c r="P113" s="77"/>
      <c r="Q113" s="77"/>
      <c r="R113" s="77"/>
      <c r="S113" s="77"/>
      <c r="T113" s="77"/>
      <c r="U113" s="77"/>
      <c r="V113" s="77"/>
      <c r="W113" s="12">
        <f t="shared" si="71"/>
        <v>0</v>
      </c>
      <c r="X113" s="77">
        <f>IFERROR(VLOOKUP(B113,'[1]ACT NUM 13'!$AA$3:$AE$41,2,FALSE),0)</f>
        <v>0</v>
      </c>
      <c r="Y113" s="77">
        <f>IFERROR(VLOOKUP(B113,'[1]ACT NUM 13'!$AA$3:$AE$41,3,FALSE),0)</f>
        <v>0</v>
      </c>
      <c r="Z113" s="77">
        <f>IFERROR(VLOOKUP(B113,'[1]ACT NUM 13'!$AA$3:$AE$41,4,FALSE),0)</f>
        <v>0</v>
      </c>
      <c r="AA113" s="77"/>
      <c r="AB113" s="77"/>
      <c r="AC113" s="77"/>
      <c r="AD113" s="77"/>
      <c r="AE113" s="77"/>
      <c r="AF113" s="77"/>
      <c r="AG113" s="77"/>
      <c r="AH113" s="77"/>
      <c r="AI113" s="77"/>
      <c r="AJ113" s="12">
        <f t="shared" si="63"/>
        <v>0</v>
      </c>
    </row>
    <row r="114" spans="1:37" ht="15" thickBot="1" x14ac:dyDescent="0.25">
      <c r="A114" s="75" t="s">
        <v>145</v>
      </c>
      <c r="B114" s="112" t="s">
        <v>135</v>
      </c>
      <c r="C114" s="53"/>
      <c r="D114" s="136"/>
      <c r="E114" s="12">
        <f>IFERROR(VLOOKUP(B114,[2]NUM13!$H$3:$K$147,3,FALSE),0)</f>
        <v>12</v>
      </c>
      <c r="F114" s="42">
        <f t="shared" si="98"/>
        <v>11</v>
      </c>
      <c r="G114" s="12"/>
      <c r="H114" s="51">
        <f t="shared" si="99"/>
        <v>0</v>
      </c>
      <c r="I114" s="51">
        <f t="shared" si="100"/>
        <v>0</v>
      </c>
      <c r="J114" s="12"/>
      <c r="K114" s="77">
        <f>IFERROR(VLOOKUP(B114,'[1]ACT NUM 13'!$H$3:$L$80,2,FALSE),0)</f>
        <v>0</v>
      </c>
      <c r="L114" s="77">
        <f>IFERROR(VLOOKUP(B114,'[1]ACT NUM 13'!$H$3:$L$80,3,FALSE),0)</f>
        <v>0</v>
      </c>
      <c r="M114" s="77">
        <f>IFERROR(VLOOKUP(B114,'[1]ACT NUM 13'!$H$3:$L$80,4,FALSE),0)</f>
        <v>1</v>
      </c>
      <c r="N114" s="77"/>
      <c r="O114" s="77"/>
      <c r="P114" s="77"/>
      <c r="Q114" s="77"/>
      <c r="R114" s="77"/>
      <c r="S114" s="77"/>
      <c r="T114" s="77"/>
      <c r="U114" s="77"/>
      <c r="V114" s="77"/>
      <c r="W114" s="12">
        <f t="shared" si="71"/>
        <v>1</v>
      </c>
      <c r="X114" s="77">
        <f>IFERROR(VLOOKUP(B114,'[1]ACT NUM 13'!$AA$3:$AE$41,2,FALSE),0)</f>
        <v>0</v>
      </c>
      <c r="Y114" s="77">
        <f>IFERROR(VLOOKUP(B114,'[1]ACT NUM 13'!$AA$3:$AE$41,3,FALSE),0)</f>
        <v>2</v>
      </c>
      <c r="Z114" s="77">
        <f>IFERROR(VLOOKUP(B114,'[1]ACT NUM 13'!$AA$3:$AE$41,4,FALSE),0)</f>
        <v>0</v>
      </c>
      <c r="AA114" s="77"/>
      <c r="AB114" s="77"/>
      <c r="AC114" s="77"/>
      <c r="AD114" s="77"/>
      <c r="AE114" s="77"/>
      <c r="AF114" s="77"/>
      <c r="AG114" s="77"/>
      <c r="AH114" s="77"/>
      <c r="AI114" s="77"/>
      <c r="AJ114" s="12">
        <f t="shared" si="63"/>
        <v>2</v>
      </c>
    </row>
    <row r="115" spans="1:37" ht="15" thickBot="1" x14ac:dyDescent="0.25">
      <c r="A115" s="75" t="s">
        <v>145</v>
      </c>
      <c r="B115" s="112" t="s">
        <v>136</v>
      </c>
      <c r="C115" s="53"/>
      <c r="D115" s="136"/>
      <c r="E115" s="12">
        <f>IFERROR(VLOOKUP(B115,[2]NUM13!$H$3:$K$147,3,FALSE),0)</f>
        <v>19</v>
      </c>
      <c r="F115" s="42">
        <f t="shared" si="98"/>
        <v>17</v>
      </c>
      <c r="G115" s="12"/>
      <c r="H115" s="51">
        <f t="shared" si="99"/>
        <v>0</v>
      </c>
      <c r="I115" s="51">
        <f t="shared" si="100"/>
        <v>0</v>
      </c>
      <c r="J115" s="12"/>
      <c r="K115" s="77">
        <f>IFERROR(VLOOKUP(B115,'[1]ACT NUM 13'!$H$3:$L$80,2,FALSE),0)</f>
        <v>0</v>
      </c>
      <c r="L115" s="77">
        <f>IFERROR(VLOOKUP(B115,'[1]ACT NUM 13'!$H$3:$L$80,3,FALSE),0)</f>
        <v>0</v>
      </c>
      <c r="M115" s="77">
        <f>IFERROR(VLOOKUP(B115,'[1]ACT NUM 13'!$H$3:$L$80,4,FALSE),0)</f>
        <v>0</v>
      </c>
      <c r="N115" s="77"/>
      <c r="O115" s="77"/>
      <c r="P115" s="77"/>
      <c r="Q115" s="77"/>
      <c r="R115" s="77"/>
      <c r="S115" s="77"/>
      <c r="T115" s="77"/>
      <c r="U115" s="77"/>
      <c r="V115" s="77"/>
      <c r="W115" s="12">
        <f t="shared" si="71"/>
        <v>0</v>
      </c>
      <c r="X115" s="77">
        <f>IFERROR(VLOOKUP(B115,'[1]ACT NUM 13'!$AA$3:$AE$41,2,FALSE),0)</f>
        <v>1</v>
      </c>
      <c r="Y115" s="77">
        <f>IFERROR(VLOOKUP(B115,'[1]ACT NUM 13'!$AA$3:$AE$41,3,FALSE),0)</f>
        <v>1</v>
      </c>
      <c r="Z115" s="77">
        <f>IFERROR(VLOOKUP(B115,'[1]ACT NUM 13'!$AA$3:$AE$41,4,FALSE),0)</f>
        <v>0</v>
      </c>
      <c r="AA115" s="77"/>
      <c r="AB115" s="77"/>
      <c r="AC115" s="77"/>
      <c r="AD115" s="77"/>
      <c r="AE115" s="77"/>
      <c r="AF115" s="77"/>
      <c r="AG115" s="77"/>
      <c r="AH115" s="77"/>
      <c r="AI115" s="77"/>
      <c r="AJ115" s="12">
        <f t="shared" si="63"/>
        <v>2</v>
      </c>
    </row>
    <row r="116" spans="1:37" ht="15" thickBot="1" x14ac:dyDescent="0.25">
      <c r="A116" s="75" t="s">
        <v>145</v>
      </c>
      <c r="B116" s="112" t="s">
        <v>137</v>
      </c>
      <c r="C116" s="53"/>
      <c r="D116" s="136"/>
      <c r="E116" s="12">
        <f>IFERROR(VLOOKUP(B116,[2]NUM13!$H$3:$K$147,3,FALSE),0)</f>
        <v>28</v>
      </c>
      <c r="F116" s="42">
        <f t="shared" si="98"/>
        <v>28</v>
      </c>
      <c r="G116" s="12"/>
      <c r="H116" s="51">
        <f t="shared" si="99"/>
        <v>0</v>
      </c>
      <c r="I116" s="51">
        <f t="shared" si="100"/>
        <v>0</v>
      </c>
      <c r="J116" s="12"/>
      <c r="K116" s="77">
        <f>IFERROR(VLOOKUP(B116,'[1]ACT NUM 13'!$H$3:$L$80,2,FALSE),0)</f>
        <v>0</v>
      </c>
      <c r="L116" s="77">
        <f>IFERROR(VLOOKUP(B116,'[1]ACT NUM 13'!$H$3:$L$80,3,FALSE),0)</f>
        <v>0</v>
      </c>
      <c r="M116" s="77">
        <f>IFERROR(VLOOKUP(B116,'[1]ACT NUM 13'!$H$3:$L$80,4,FALSE),0)</f>
        <v>0</v>
      </c>
      <c r="N116" s="77"/>
      <c r="O116" s="77"/>
      <c r="P116" s="77"/>
      <c r="Q116" s="77"/>
      <c r="R116" s="77"/>
      <c r="S116" s="77"/>
      <c r="T116" s="77"/>
      <c r="U116" s="77"/>
      <c r="V116" s="77"/>
      <c r="W116" s="12">
        <f t="shared" si="71"/>
        <v>0</v>
      </c>
      <c r="X116" s="77">
        <f>IFERROR(VLOOKUP(B116,'[1]ACT NUM 13'!$AA$3:$AE$41,2,FALSE),0)</f>
        <v>0</v>
      </c>
      <c r="Y116" s="77">
        <f>IFERROR(VLOOKUP(B116,'[1]ACT NUM 13'!$AA$3:$AE$41,3,FALSE),0)</f>
        <v>0</v>
      </c>
      <c r="Z116" s="77">
        <f>IFERROR(VLOOKUP(B116,'[1]ACT NUM 13'!$AA$3:$AE$41,4,FALSE),0)</f>
        <v>0</v>
      </c>
      <c r="AA116" s="77"/>
      <c r="AB116" s="77"/>
      <c r="AC116" s="77"/>
      <c r="AD116" s="77"/>
      <c r="AE116" s="77"/>
      <c r="AF116" s="77"/>
      <c r="AG116" s="77"/>
      <c r="AH116" s="77"/>
      <c r="AI116" s="77"/>
      <c r="AJ116" s="12">
        <f t="shared" si="63"/>
        <v>0</v>
      </c>
    </row>
    <row r="117" spans="1:37" ht="15" thickBot="1" x14ac:dyDescent="0.25">
      <c r="A117" s="75" t="s">
        <v>145</v>
      </c>
      <c r="B117" s="112" t="s">
        <v>138</v>
      </c>
      <c r="C117" s="53"/>
      <c r="D117" s="136"/>
      <c r="E117" s="12">
        <f>IFERROR(VLOOKUP(B117,[2]NUM13!$H$3:$K$147,3,FALSE),0)</f>
        <v>4</v>
      </c>
      <c r="F117" s="42">
        <f t="shared" si="98"/>
        <v>4</v>
      </c>
      <c r="G117" s="12"/>
      <c r="H117" s="51">
        <f t="shared" si="99"/>
        <v>0</v>
      </c>
      <c r="I117" s="51">
        <f t="shared" si="100"/>
        <v>0</v>
      </c>
      <c r="J117" s="12"/>
      <c r="K117" s="77">
        <f>IFERROR(VLOOKUP(B117,'[1]ACT NUM 13'!$H$3:$L$80,2,FALSE),0)</f>
        <v>0</v>
      </c>
      <c r="L117" s="77">
        <f>IFERROR(VLOOKUP(B117,'[1]ACT NUM 13'!$H$3:$L$80,3,FALSE),0)</f>
        <v>0</v>
      </c>
      <c r="M117" s="77">
        <f>IFERROR(VLOOKUP(B117,'[1]ACT NUM 13'!$H$3:$L$80,4,FALSE),0)</f>
        <v>0</v>
      </c>
      <c r="N117" s="77"/>
      <c r="O117" s="77"/>
      <c r="P117" s="77"/>
      <c r="Q117" s="77"/>
      <c r="R117" s="77"/>
      <c r="S117" s="77"/>
      <c r="T117" s="77"/>
      <c r="U117" s="77"/>
      <c r="V117" s="77"/>
      <c r="W117" s="12">
        <f t="shared" si="71"/>
        <v>0</v>
      </c>
      <c r="X117" s="77">
        <f>IFERROR(VLOOKUP(B117,'[1]ACT NUM 13'!$AA$3:$AE$41,2,FALSE),0)</f>
        <v>0</v>
      </c>
      <c r="Y117" s="77">
        <f>IFERROR(VLOOKUP(B117,'[1]ACT NUM 13'!$AA$3:$AE$41,3,FALSE),0)</f>
        <v>0</v>
      </c>
      <c r="Z117" s="77">
        <f>IFERROR(VLOOKUP(B117,'[1]ACT NUM 13'!$AA$3:$AE$41,4,FALSE),0)</f>
        <v>0</v>
      </c>
      <c r="AA117" s="77"/>
      <c r="AB117" s="77"/>
      <c r="AC117" s="77"/>
      <c r="AD117" s="77"/>
      <c r="AE117" s="77"/>
      <c r="AF117" s="77"/>
      <c r="AG117" s="77"/>
      <c r="AH117" s="77"/>
      <c r="AI117" s="77"/>
      <c r="AJ117" s="12">
        <f t="shared" si="63"/>
        <v>0</v>
      </c>
    </row>
    <row r="118" spans="1:37" ht="15" thickBot="1" x14ac:dyDescent="0.25">
      <c r="A118" s="75" t="s">
        <v>145</v>
      </c>
      <c r="B118" s="112" t="s">
        <v>139</v>
      </c>
      <c r="C118" s="53"/>
      <c r="D118" s="136"/>
      <c r="E118" s="12">
        <f>IFERROR(VLOOKUP(B118,[2]NUM13!$H$3:$K$147,3,FALSE),0)</f>
        <v>24</v>
      </c>
      <c r="F118" s="42">
        <f t="shared" si="98"/>
        <v>24</v>
      </c>
      <c r="G118" s="12"/>
      <c r="H118" s="51">
        <f t="shared" si="99"/>
        <v>0</v>
      </c>
      <c r="I118" s="51">
        <f t="shared" si="100"/>
        <v>0</v>
      </c>
      <c r="J118" s="12"/>
      <c r="K118" s="77">
        <f>IFERROR(VLOOKUP(B118,'[1]ACT NUM 13'!$H$3:$L$80,2,FALSE),0)</f>
        <v>0</v>
      </c>
      <c r="L118" s="77">
        <f>IFERROR(VLOOKUP(B118,'[1]ACT NUM 13'!$H$3:$L$80,3,FALSE),0)</f>
        <v>0</v>
      </c>
      <c r="M118" s="77">
        <f>IFERROR(VLOOKUP(B118,'[1]ACT NUM 13'!$H$3:$L$80,4,FALSE),0)</f>
        <v>0</v>
      </c>
      <c r="N118" s="77"/>
      <c r="O118" s="77"/>
      <c r="P118" s="77"/>
      <c r="Q118" s="77"/>
      <c r="R118" s="77"/>
      <c r="S118" s="77"/>
      <c r="T118" s="77"/>
      <c r="U118" s="77"/>
      <c r="V118" s="77"/>
      <c r="W118" s="12">
        <f t="shared" si="71"/>
        <v>0</v>
      </c>
      <c r="X118" s="77">
        <f>IFERROR(VLOOKUP(B118,'[1]ACT NUM 13'!$AA$3:$AE$41,2,FALSE),0)</f>
        <v>0</v>
      </c>
      <c r="Y118" s="77">
        <f>IFERROR(VLOOKUP(B118,'[1]ACT NUM 13'!$AA$3:$AE$41,3,FALSE),0)</f>
        <v>0</v>
      </c>
      <c r="Z118" s="77">
        <f>IFERROR(VLOOKUP(B118,'[1]ACT NUM 13'!$AA$3:$AE$41,4,FALSE),0)</f>
        <v>0</v>
      </c>
      <c r="AA118" s="77"/>
      <c r="AB118" s="77"/>
      <c r="AC118" s="77"/>
      <c r="AD118" s="77"/>
      <c r="AE118" s="77"/>
      <c r="AF118" s="77"/>
      <c r="AG118" s="77"/>
      <c r="AH118" s="77"/>
      <c r="AI118" s="77"/>
      <c r="AJ118" s="12">
        <f t="shared" si="63"/>
        <v>0</v>
      </c>
    </row>
    <row r="119" spans="1:37" ht="15" thickBot="1" x14ac:dyDescent="0.25">
      <c r="A119" s="75" t="s">
        <v>145</v>
      </c>
      <c r="B119" s="112" t="s">
        <v>140</v>
      </c>
      <c r="C119" s="53"/>
      <c r="D119" s="136"/>
      <c r="E119" s="12">
        <f>IFERROR(VLOOKUP(B119,[2]NUM13!$H$3:$K$147,3,FALSE),0)</f>
        <v>39</v>
      </c>
      <c r="F119" s="42">
        <f t="shared" si="98"/>
        <v>39</v>
      </c>
      <c r="G119" s="12"/>
      <c r="H119" s="51">
        <f t="shared" si="99"/>
        <v>0</v>
      </c>
      <c r="I119" s="51">
        <f t="shared" si="100"/>
        <v>0</v>
      </c>
      <c r="J119" s="12"/>
      <c r="K119" s="77">
        <f>IFERROR(VLOOKUP(B119,'[1]ACT NUM 13'!$H$3:$L$80,2,FALSE),0)</f>
        <v>0</v>
      </c>
      <c r="L119" s="77">
        <f>IFERROR(VLOOKUP(B119,'[1]ACT NUM 13'!$H$3:$L$80,3,FALSE),0)</f>
        <v>0</v>
      </c>
      <c r="M119" s="77">
        <f>IFERROR(VLOOKUP(B119,'[1]ACT NUM 13'!$H$3:$L$80,4,FALSE),0)</f>
        <v>0</v>
      </c>
      <c r="N119" s="77"/>
      <c r="O119" s="77"/>
      <c r="P119" s="77"/>
      <c r="Q119" s="77"/>
      <c r="R119" s="77"/>
      <c r="S119" s="77"/>
      <c r="T119" s="77"/>
      <c r="U119" s="77"/>
      <c r="V119" s="77"/>
      <c r="W119" s="12">
        <f t="shared" si="71"/>
        <v>0</v>
      </c>
      <c r="X119" s="77">
        <f>IFERROR(VLOOKUP(B119,'[1]ACT NUM 13'!$AA$3:$AE$41,2,FALSE),0)</f>
        <v>0</v>
      </c>
      <c r="Y119" s="77">
        <f>IFERROR(VLOOKUP(B119,'[1]ACT NUM 13'!$AA$3:$AE$41,3,FALSE),0)</f>
        <v>0</v>
      </c>
      <c r="Z119" s="77">
        <f>IFERROR(VLOOKUP(B119,'[1]ACT NUM 13'!$AA$3:$AE$41,4,FALSE),0)</f>
        <v>0</v>
      </c>
      <c r="AA119" s="77"/>
      <c r="AB119" s="77"/>
      <c r="AC119" s="77"/>
      <c r="AD119" s="77"/>
      <c r="AE119" s="77"/>
      <c r="AF119" s="77"/>
      <c r="AG119" s="77"/>
      <c r="AH119" s="77"/>
      <c r="AI119" s="77"/>
      <c r="AJ119" s="12">
        <f t="shared" si="63"/>
        <v>0</v>
      </c>
    </row>
    <row r="120" spans="1:37" ht="15" thickBot="1" x14ac:dyDescent="0.25">
      <c r="A120" s="75" t="s">
        <v>145</v>
      </c>
      <c r="B120" s="112" t="s">
        <v>141</v>
      </c>
      <c r="C120" s="53"/>
      <c r="D120" s="136"/>
      <c r="E120" s="12">
        <f>IFERROR(VLOOKUP(B120,[2]NUM13!$H$3:$K$147,3,FALSE),0)</f>
        <v>23</v>
      </c>
      <c r="F120" s="42">
        <f t="shared" si="98"/>
        <v>22</v>
      </c>
      <c r="G120" s="12"/>
      <c r="H120" s="51">
        <f t="shared" si="99"/>
        <v>0</v>
      </c>
      <c r="I120" s="51">
        <f t="shared" si="100"/>
        <v>0</v>
      </c>
      <c r="J120" s="12"/>
      <c r="K120" s="77">
        <f>IFERROR(VLOOKUP(B120,'[1]ACT NUM 13'!$H$3:$L$80,2,FALSE),0)</f>
        <v>0</v>
      </c>
      <c r="L120" s="77">
        <f>IFERROR(VLOOKUP(B120,'[1]ACT NUM 13'!$H$3:$L$80,3,FALSE),0)</f>
        <v>0</v>
      </c>
      <c r="M120" s="77">
        <f>IFERROR(VLOOKUP(B120,'[1]ACT NUM 13'!$H$3:$L$80,4,FALSE),0)</f>
        <v>0</v>
      </c>
      <c r="N120" s="77"/>
      <c r="O120" s="77"/>
      <c r="P120" s="77"/>
      <c r="Q120" s="77"/>
      <c r="R120" s="77"/>
      <c r="S120" s="77"/>
      <c r="T120" s="77"/>
      <c r="U120" s="77"/>
      <c r="V120" s="77"/>
      <c r="W120" s="12">
        <f t="shared" si="71"/>
        <v>0</v>
      </c>
      <c r="X120" s="77">
        <f>IFERROR(VLOOKUP(B120,'[1]ACT NUM 13'!$AA$3:$AE$41,2,FALSE),0)</f>
        <v>0</v>
      </c>
      <c r="Y120" s="77">
        <f>IFERROR(VLOOKUP(B120,'[1]ACT NUM 13'!$AA$3:$AE$41,3,FALSE),0)</f>
        <v>1</v>
      </c>
      <c r="Z120" s="77">
        <f>IFERROR(VLOOKUP(B120,'[1]ACT NUM 13'!$AA$3:$AE$41,4,FALSE),0)</f>
        <v>0</v>
      </c>
      <c r="AA120" s="77"/>
      <c r="AB120" s="77"/>
      <c r="AC120" s="77"/>
      <c r="AD120" s="77"/>
      <c r="AE120" s="77"/>
      <c r="AF120" s="77"/>
      <c r="AG120" s="77"/>
      <c r="AH120" s="77"/>
      <c r="AI120" s="77"/>
      <c r="AJ120" s="12">
        <f t="shared" si="63"/>
        <v>1</v>
      </c>
    </row>
    <row r="121" spans="1:37" ht="15" thickBot="1" x14ac:dyDescent="0.25">
      <c r="A121" s="75" t="s">
        <v>145</v>
      </c>
      <c r="B121" s="112" t="s">
        <v>142</v>
      </c>
      <c r="C121" s="53"/>
      <c r="D121" s="136"/>
      <c r="E121" s="12">
        <f>IFERROR(VLOOKUP(B121,[2]NUM13!$H$3:$K$147,3,FALSE),0)</f>
        <v>9</v>
      </c>
      <c r="F121" s="42">
        <f t="shared" si="98"/>
        <v>9</v>
      </c>
      <c r="G121" s="12"/>
      <c r="H121" s="51">
        <f t="shared" si="99"/>
        <v>0</v>
      </c>
      <c r="I121" s="51">
        <f t="shared" si="100"/>
        <v>0</v>
      </c>
      <c r="J121" s="12"/>
      <c r="K121" s="77">
        <f>IFERROR(VLOOKUP(B121,'[1]ACT NUM 13'!$H$3:$L$80,2,FALSE),0)</f>
        <v>0</v>
      </c>
      <c r="L121" s="77">
        <f>IFERROR(VLOOKUP(B121,'[1]ACT NUM 13'!$H$3:$L$80,3,FALSE),0)</f>
        <v>0</v>
      </c>
      <c r="M121" s="77">
        <f>IFERROR(VLOOKUP(B121,'[1]ACT NUM 13'!$H$3:$L$80,4,FALSE),0)</f>
        <v>0</v>
      </c>
      <c r="N121" s="77"/>
      <c r="O121" s="77"/>
      <c r="P121" s="77"/>
      <c r="Q121" s="77"/>
      <c r="R121" s="77"/>
      <c r="S121" s="77"/>
      <c r="T121" s="77"/>
      <c r="U121" s="77"/>
      <c r="V121" s="77"/>
      <c r="W121" s="12">
        <f t="shared" si="71"/>
        <v>0</v>
      </c>
      <c r="X121" s="77">
        <f>IFERROR(VLOOKUP(B121,'[1]ACT NUM 13'!$AA$3:$AE$41,2,FALSE),0)</f>
        <v>0</v>
      </c>
      <c r="Y121" s="77">
        <f>IFERROR(VLOOKUP(B121,'[1]ACT NUM 13'!$AA$3:$AE$41,3,FALSE),0)</f>
        <v>0</v>
      </c>
      <c r="Z121" s="77">
        <f>IFERROR(VLOOKUP(B121,'[1]ACT NUM 13'!$AA$3:$AE$41,4,FALSE),0)</f>
        <v>0</v>
      </c>
      <c r="AA121" s="77"/>
      <c r="AB121" s="77"/>
      <c r="AC121" s="77"/>
      <c r="AD121" s="77"/>
      <c r="AE121" s="77"/>
      <c r="AF121" s="77"/>
      <c r="AG121" s="77"/>
      <c r="AH121" s="77"/>
      <c r="AI121" s="77"/>
      <c r="AJ121" s="12">
        <f t="shared" si="63"/>
        <v>0</v>
      </c>
    </row>
    <row r="122" spans="1:37" ht="15" thickBot="1" x14ac:dyDescent="0.25">
      <c r="A122" s="75" t="s">
        <v>145</v>
      </c>
      <c r="B122" s="112" t="s">
        <v>143</v>
      </c>
      <c r="C122" s="53"/>
      <c r="D122" s="136"/>
      <c r="E122" s="12">
        <f>IFERROR(VLOOKUP(B122,[2]NUM13!$H$3:$K$147,3,FALSE),0)</f>
        <v>17</v>
      </c>
      <c r="F122" s="42">
        <f t="shared" si="98"/>
        <v>16</v>
      </c>
      <c r="G122" s="12"/>
      <c r="H122" s="51">
        <f t="shared" si="99"/>
        <v>0</v>
      </c>
      <c r="I122" s="51">
        <f t="shared" si="100"/>
        <v>0</v>
      </c>
      <c r="J122" s="12"/>
      <c r="K122" s="77">
        <f>IFERROR(VLOOKUP(B122,'[1]ACT NUM 13'!$H$3:$L$80,2,FALSE),0)</f>
        <v>0</v>
      </c>
      <c r="L122" s="77">
        <f>IFERROR(VLOOKUP(B122,'[1]ACT NUM 13'!$H$3:$L$80,3,FALSE),0)</f>
        <v>0</v>
      </c>
      <c r="M122" s="77">
        <f>IFERROR(VLOOKUP(B122,'[1]ACT NUM 13'!$H$3:$L$80,4,FALSE),0)</f>
        <v>1</v>
      </c>
      <c r="N122" s="77"/>
      <c r="O122" s="77"/>
      <c r="P122" s="77"/>
      <c r="Q122" s="77"/>
      <c r="R122" s="77"/>
      <c r="S122" s="77"/>
      <c r="T122" s="77"/>
      <c r="U122" s="77"/>
      <c r="V122" s="77"/>
      <c r="W122" s="12">
        <f t="shared" si="71"/>
        <v>1</v>
      </c>
      <c r="X122" s="77">
        <f>IFERROR(VLOOKUP(B122,'[1]ACT NUM 13'!$AA$3:$AE$41,2,FALSE),0)</f>
        <v>0</v>
      </c>
      <c r="Y122" s="77">
        <f>IFERROR(VLOOKUP(B122,'[1]ACT NUM 13'!$AA$3:$AE$41,3,FALSE),0)</f>
        <v>2</v>
      </c>
      <c r="Z122" s="77">
        <f>IFERROR(VLOOKUP(B122,'[1]ACT NUM 13'!$AA$3:$AE$41,4,FALSE),0)</f>
        <v>0</v>
      </c>
      <c r="AA122" s="77"/>
      <c r="AB122" s="77"/>
      <c r="AC122" s="77"/>
      <c r="AD122" s="77"/>
      <c r="AE122" s="77"/>
      <c r="AF122" s="77"/>
      <c r="AG122" s="77"/>
      <c r="AH122" s="77"/>
      <c r="AI122" s="77"/>
      <c r="AJ122" s="12">
        <f t="shared" si="63"/>
        <v>2</v>
      </c>
    </row>
    <row r="123" spans="1:37" ht="15" thickBot="1" x14ac:dyDescent="0.25">
      <c r="A123" s="75" t="s">
        <v>145</v>
      </c>
      <c r="B123" s="112" t="s">
        <v>144</v>
      </c>
      <c r="C123" s="53"/>
      <c r="D123" s="136"/>
      <c r="E123" s="12">
        <f>IFERROR(VLOOKUP(B123,[2]NUM13!$H$3:$K$147,3,FALSE),0)</f>
        <v>4</v>
      </c>
      <c r="F123" s="42">
        <f t="shared" si="98"/>
        <v>4</v>
      </c>
      <c r="G123" s="12"/>
      <c r="H123" s="51">
        <f t="shared" si="99"/>
        <v>0</v>
      </c>
      <c r="I123" s="51">
        <f t="shared" si="100"/>
        <v>0</v>
      </c>
      <c r="J123" s="12"/>
      <c r="K123" s="77">
        <f>IFERROR(VLOOKUP(B123,'[1]ACT NUM 13'!$H$3:$L$80,2,FALSE),0)</f>
        <v>0</v>
      </c>
      <c r="L123" s="77">
        <f>IFERROR(VLOOKUP(B123,'[1]ACT NUM 13'!$H$3:$L$80,3,FALSE),0)</f>
        <v>0</v>
      </c>
      <c r="M123" s="77">
        <f>IFERROR(VLOOKUP(B123,'[1]ACT NUM 13'!$H$3:$L$80,4,FALSE),0)</f>
        <v>0</v>
      </c>
      <c r="N123" s="77"/>
      <c r="O123" s="77"/>
      <c r="P123" s="77"/>
      <c r="Q123" s="77"/>
      <c r="R123" s="77"/>
      <c r="S123" s="77"/>
      <c r="T123" s="77"/>
      <c r="U123" s="77"/>
      <c r="V123" s="77"/>
      <c r="W123" s="12">
        <f t="shared" si="71"/>
        <v>0</v>
      </c>
      <c r="X123" s="77">
        <f>IFERROR(VLOOKUP(B123,'[1]ACT NUM 13'!$AA$3:$AE$41,2,FALSE),0)</f>
        <v>0</v>
      </c>
      <c r="Y123" s="77">
        <f>IFERROR(VLOOKUP(B123,'[1]ACT NUM 13'!$AA$3:$AE$41,3,FALSE),0)</f>
        <v>0</v>
      </c>
      <c r="Z123" s="77">
        <f>IFERROR(VLOOKUP(B123,'[1]ACT NUM 13'!$AA$3:$AE$41,4,FALSE),0)</f>
        <v>0</v>
      </c>
      <c r="AA123" s="77"/>
      <c r="AB123" s="77"/>
      <c r="AC123" s="77"/>
      <c r="AD123" s="77"/>
      <c r="AE123" s="77"/>
      <c r="AF123" s="77"/>
      <c r="AG123" s="77"/>
      <c r="AH123" s="77"/>
      <c r="AI123" s="77"/>
      <c r="AJ123" s="12">
        <f t="shared" si="63"/>
        <v>0</v>
      </c>
    </row>
    <row r="124" spans="1:37" ht="24" customHeight="1" thickBot="1" x14ac:dyDescent="0.25">
      <c r="A124" s="308" t="s">
        <v>180</v>
      </c>
      <c r="B124" s="309"/>
      <c r="C124" s="181">
        <f>+D124/Metas!S7</f>
        <v>0.93827834453580816</v>
      </c>
      <c r="D124" s="138">
        <f>E124/AK124</f>
        <v>0.20754716981132076</v>
      </c>
      <c r="E124" s="9">
        <f t="shared" ref="E124:K124" si="101">SUM(E112:E123)</f>
        <v>198</v>
      </c>
      <c r="F124" s="9">
        <f>SUM(F112:F123)</f>
        <v>193</v>
      </c>
      <c r="G124" s="9">
        <f t="shared" ref="G124" si="102">SUM(G112:G123)</f>
        <v>0</v>
      </c>
      <c r="H124" s="9">
        <f t="shared" si="101"/>
        <v>0</v>
      </c>
      <c r="I124" s="9">
        <f>SUM(I112:I123)</f>
        <v>0</v>
      </c>
      <c r="J124" s="9">
        <f t="shared" ref="J124" si="103">SUM(J112:J123)</f>
        <v>0</v>
      </c>
      <c r="K124" s="9">
        <f t="shared" si="101"/>
        <v>0</v>
      </c>
      <c r="L124" s="9">
        <f t="shared" ref="L124:Q124" si="104">SUM(L112:L123)</f>
        <v>0</v>
      </c>
      <c r="M124" s="9">
        <f t="shared" si="104"/>
        <v>2</v>
      </c>
      <c r="N124" s="9">
        <f t="shared" si="104"/>
        <v>0</v>
      </c>
      <c r="O124" s="9">
        <f t="shared" ref="O124" si="105">SUM(O112:O123)</f>
        <v>0</v>
      </c>
      <c r="P124" s="9">
        <f t="shared" si="104"/>
        <v>0</v>
      </c>
      <c r="Q124" s="9">
        <f t="shared" si="104"/>
        <v>0</v>
      </c>
      <c r="R124" s="9">
        <f t="shared" ref="R124:S124" si="106">SUM(R112:R123)</f>
        <v>0</v>
      </c>
      <c r="S124" s="9">
        <f t="shared" si="106"/>
        <v>0</v>
      </c>
      <c r="T124" s="9">
        <f t="shared" ref="T124:V124" si="107">SUM(T112:T123)</f>
        <v>0</v>
      </c>
      <c r="U124" s="9">
        <f t="shared" si="107"/>
        <v>0</v>
      </c>
      <c r="V124" s="9">
        <f t="shared" si="107"/>
        <v>0</v>
      </c>
      <c r="W124" s="9">
        <f t="shared" si="71"/>
        <v>2</v>
      </c>
      <c r="X124" s="9">
        <f t="shared" ref="X124:AD124" si="108">SUM(X112:X123)</f>
        <v>1</v>
      </c>
      <c r="Y124" s="9">
        <f t="shared" si="108"/>
        <v>6</v>
      </c>
      <c r="Z124" s="9">
        <f t="shared" si="108"/>
        <v>0</v>
      </c>
      <c r="AA124" s="9">
        <f t="shared" si="108"/>
        <v>0</v>
      </c>
      <c r="AB124" s="9">
        <f t="shared" ref="AB124" si="109">SUM(AB112:AB123)</f>
        <v>0</v>
      </c>
      <c r="AC124" s="9">
        <f t="shared" si="108"/>
        <v>0</v>
      </c>
      <c r="AD124" s="9">
        <f t="shared" si="108"/>
        <v>0</v>
      </c>
      <c r="AE124" s="9">
        <f t="shared" ref="AE124:AF124" si="110">SUM(AE112:AE123)</f>
        <v>0</v>
      </c>
      <c r="AF124" s="9">
        <f t="shared" si="110"/>
        <v>0</v>
      </c>
      <c r="AG124" s="9">
        <f t="shared" ref="AG124:AI124" si="111">SUM(AG112:AG123)</f>
        <v>0</v>
      </c>
      <c r="AH124" s="9">
        <f t="shared" si="111"/>
        <v>0</v>
      </c>
      <c r="AI124" s="9">
        <f t="shared" si="111"/>
        <v>0</v>
      </c>
      <c r="AJ124" s="9">
        <f t="shared" si="63"/>
        <v>7</v>
      </c>
      <c r="AK124" s="9">
        <v>954</v>
      </c>
    </row>
    <row r="125" spans="1:37" ht="15" thickBot="1" x14ac:dyDescent="0.25">
      <c r="A125" s="75" t="s">
        <v>159</v>
      </c>
      <c r="B125" s="112" t="s">
        <v>146</v>
      </c>
      <c r="C125" s="53"/>
      <c r="D125" s="136"/>
      <c r="E125" s="12">
        <f>IFERROR(VLOOKUP(B125,[2]NUM13!$H$3:$K$147,3,FALSE),0)</f>
        <v>349</v>
      </c>
      <c r="F125" s="42">
        <f t="shared" si="98"/>
        <v>344</v>
      </c>
      <c r="G125" s="12"/>
      <c r="H125" s="51">
        <f t="shared" ref="H125:H137" si="112">+G125+(Q125)-(AD125)</f>
        <v>0</v>
      </c>
      <c r="I125" s="51">
        <f t="shared" ref="I125:I137" si="113">+G125+(Q125+R125+S125+T125)-(AD125+AE125+AF125+AG125)</f>
        <v>0</v>
      </c>
      <c r="J125" s="12"/>
      <c r="K125" s="77">
        <f>IFERROR(VLOOKUP(B125,'[1]ACT NUM 13'!$H$3:$L$80,2,FALSE),0)</f>
        <v>6</v>
      </c>
      <c r="L125" s="77">
        <f>IFERROR(VLOOKUP(B125,'[1]ACT NUM 13'!$H$3:$L$80,3,FALSE),0)</f>
        <v>1</v>
      </c>
      <c r="M125" s="77">
        <f>IFERROR(VLOOKUP(B125,'[1]ACT NUM 13'!$H$3:$L$80,4,FALSE),0)</f>
        <v>5</v>
      </c>
      <c r="N125" s="77"/>
      <c r="O125" s="77"/>
      <c r="P125" s="77"/>
      <c r="Q125" s="77"/>
      <c r="R125" s="77"/>
      <c r="S125" s="77"/>
      <c r="T125" s="77"/>
      <c r="U125" s="77"/>
      <c r="V125" s="77"/>
      <c r="W125" s="12">
        <f t="shared" si="71"/>
        <v>12</v>
      </c>
      <c r="X125" s="77">
        <f>IFERROR(VLOOKUP(B125,'[1]ACT NUM 13'!$AA$3:$AE$41,2,FALSE),0)</f>
        <v>13</v>
      </c>
      <c r="Y125" s="77">
        <f>IFERROR(VLOOKUP(B125,'[1]ACT NUM 13'!$AA$3:$AE$41,3,FALSE),0)</f>
        <v>0</v>
      </c>
      <c r="Z125" s="77">
        <f>IFERROR(VLOOKUP(B125,'[1]ACT NUM 13'!$AA$3:$AE$41,4,FALSE),0)</f>
        <v>4</v>
      </c>
      <c r="AA125" s="77"/>
      <c r="AB125" s="77"/>
      <c r="AC125" s="77"/>
      <c r="AD125" s="77"/>
      <c r="AE125" s="77"/>
      <c r="AF125" s="77"/>
      <c r="AG125" s="77"/>
      <c r="AH125" s="77"/>
      <c r="AI125" s="77"/>
      <c r="AJ125" s="12">
        <f t="shared" si="63"/>
        <v>17</v>
      </c>
    </row>
    <row r="126" spans="1:37" ht="15" thickBot="1" x14ac:dyDescent="0.25">
      <c r="A126" s="75" t="s">
        <v>159</v>
      </c>
      <c r="B126" s="112" t="s">
        <v>147</v>
      </c>
      <c r="C126" s="53"/>
      <c r="D126" s="136"/>
      <c r="E126" s="12">
        <f>IFERROR(VLOOKUP(B126,[2]NUM13!$H$3:$K$147,3,FALSE),0)</f>
        <v>83</v>
      </c>
      <c r="F126" s="42">
        <f t="shared" si="98"/>
        <v>85</v>
      </c>
      <c r="G126" s="12"/>
      <c r="H126" s="51">
        <f t="shared" si="112"/>
        <v>0</v>
      </c>
      <c r="I126" s="51">
        <f t="shared" si="113"/>
        <v>0</v>
      </c>
      <c r="J126" s="12"/>
      <c r="K126" s="77">
        <f>IFERROR(VLOOKUP(B126,'[1]ACT NUM 13'!$H$3:$L$80,2,FALSE),0)</f>
        <v>8</v>
      </c>
      <c r="L126" s="77">
        <f>IFERROR(VLOOKUP(B126,'[1]ACT NUM 13'!$H$3:$L$80,3,FALSE),0)</f>
        <v>0</v>
      </c>
      <c r="M126" s="77">
        <f>IFERROR(VLOOKUP(B126,'[1]ACT NUM 13'!$H$3:$L$80,4,FALSE),0)</f>
        <v>0</v>
      </c>
      <c r="N126" s="77"/>
      <c r="O126" s="77"/>
      <c r="P126" s="77"/>
      <c r="Q126" s="77"/>
      <c r="R126" s="77"/>
      <c r="S126" s="77"/>
      <c r="T126" s="77"/>
      <c r="U126" s="77"/>
      <c r="V126" s="77"/>
      <c r="W126" s="12">
        <f t="shared" si="71"/>
        <v>8</v>
      </c>
      <c r="X126" s="77">
        <f>IFERROR(VLOOKUP(B126,'[1]ACT NUM 13'!$AA$3:$AE$41,2,FALSE),0)</f>
        <v>0</v>
      </c>
      <c r="Y126" s="77">
        <f>IFERROR(VLOOKUP(B126,'[1]ACT NUM 13'!$AA$3:$AE$41,3,FALSE),0)</f>
        <v>0</v>
      </c>
      <c r="Z126" s="77">
        <f>IFERROR(VLOOKUP(B126,'[1]ACT NUM 13'!$AA$3:$AE$41,4,FALSE),0)</f>
        <v>6</v>
      </c>
      <c r="AA126" s="77"/>
      <c r="AB126" s="77"/>
      <c r="AC126" s="77"/>
      <c r="AD126" s="77"/>
      <c r="AE126" s="77"/>
      <c r="AF126" s="77"/>
      <c r="AG126" s="77"/>
      <c r="AH126" s="77"/>
      <c r="AI126" s="77"/>
      <c r="AJ126" s="12">
        <f t="shared" si="63"/>
        <v>6</v>
      </c>
    </row>
    <row r="127" spans="1:37" ht="15" thickBot="1" x14ac:dyDescent="0.25">
      <c r="A127" s="75" t="s">
        <v>159</v>
      </c>
      <c r="B127" s="112" t="s">
        <v>148</v>
      </c>
      <c r="C127" s="53"/>
      <c r="D127" s="136"/>
      <c r="E127" s="12">
        <f>IFERROR(VLOOKUP(B127,[2]NUM13!$H$3:$K$147,3,FALSE),0)</f>
        <v>97</v>
      </c>
      <c r="F127" s="42">
        <f t="shared" si="98"/>
        <v>101</v>
      </c>
      <c r="G127" s="12"/>
      <c r="H127" s="51">
        <f t="shared" si="112"/>
        <v>0</v>
      </c>
      <c r="I127" s="51">
        <f t="shared" si="113"/>
        <v>0</v>
      </c>
      <c r="J127" s="12"/>
      <c r="K127" s="77">
        <f>IFERROR(VLOOKUP(B127,'[1]ACT NUM 13'!$H$3:$L$80,2,FALSE),0)</f>
        <v>2</v>
      </c>
      <c r="L127" s="77">
        <f>IFERROR(VLOOKUP(B127,'[1]ACT NUM 13'!$H$3:$L$80,3,FALSE),0)</f>
        <v>1</v>
      </c>
      <c r="M127" s="77">
        <f>IFERROR(VLOOKUP(B127,'[1]ACT NUM 13'!$H$3:$L$80,4,FALSE),0)</f>
        <v>1</v>
      </c>
      <c r="N127" s="77"/>
      <c r="O127" s="77"/>
      <c r="P127" s="77"/>
      <c r="Q127" s="77"/>
      <c r="R127" s="77"/>
      <c r="S127" s="77"/>
      <c r="T127" s="77"/>
      <c r="U127" s="77"/>
      <c r="V127" s="77"/>
      <c r="W127" s="12">
        <f t="shared" si="71"/>
        <v>4</v>
      </c>
      <c r="X127" s="77">
        <f>IFERROR(VLOOKUP(B127,'[1]ACT NUM 13'!$AA$3:$AE$41,2,FALSE),0)</f>
        <v>0</v>
      </c>
      <c r="Y127" s="77">
        <f>IFERROR(VLOOKUP(B127,'[1]ACT NUM 13'!$AA$3:$AE$41,3,FALSE),0)</f>
        <v>0</v>
      </c>
      <c r="Z127" s="77">
        <f>IFERROR(VLOOKUP(B127,'[1]ACT NUM 13'!$AA$3:$AE$41,4,FALSE),0)</f>
        <v>0</v>
      </c>
      <c r="AA127" s="77"/>
      <c r="AB127" s="77"/>
      <c r="AC127" s="77"/>
      <c r="AD127" s="77"/>
      <c r="AE127" s="77"/>
      <c r="AF127" s="77"/>
      <c r="AG127" s="77"/>
      <c r="AH127" s="77"/>
      <c r="AI127" s="77"/>
      <c r="AJ127" s="12">
        <f t="shared" si="63"/>
        <v>0</v>
      </c>
    </row>
    <row r="128" spans="1:37" ht="15" thickBot="1" x14ac:dyDescent="0.25">
      <c r="A128" s="75" t="s">
        <v>159</v>
      </c>
      <c r="B128" s="112" t="s">
        <v>149</v>
      </c>
      <c r="C128" s="53"/>
      <c r="D128" s="136"/>
      <c r="E128" s="12">
        <f>IFERROR(VLOOKUP(B128,[2]NUM13!$H$3:$K$147,3,FALSE),0)</f>
        <v>133</v>
      </c>
      <c r="F128" s="42">
        <f t="shared" si="98"/>
        <v>134</v>
      </c>
      <c r="G128" s="12"/>
      <c r="H128" s="51">
        <f t="shared" si="112"/>
        <v>0</v>
      </c>
      <c r="I128" s="51">
        <f t="shared" si="113"/>
        <v>0</v>
      </c>
      <c r="J128" s="12"/>
      <c r="K128" s="77">
        <f>IFERROR(VLOOKUP(B128,'[1]ACT NUM 13'!$H$3:$L$80,2,FALSE),0)</f>
        <v>0</v>
      </c>
      <c r="L128" s="77">
        <f>IFERROR(VLOOKUP(B128,'[1]ACT NUM 13'!$H$3:$L$80,3,FALSE),0)</f>
        <v>1</v>
      </c>
      <c r="M128" s="77">
        <f>IFERROR(VLOOKUP(B128,'[1]ACT NUM 13'!$H$3:$L$80,4,FALSE),0)</f>
        <v>1</v>
      </c>
      <c r="N128" s="77"/>
      <c r="O128" s="77"/>
      <c r="P128" s="77"/>
      <c r="Q128" s="77"/>
      <c r="R128" s="77"/>
      <c r="S128" s="77"/>
      <c r="T128" s="77"/>
      <c r="U128" s="77"/>
      <c r="V128" s="77"/>
      <c r="W128" s="12">
        <f t="shared" si="71"/>
        <v>2</v>
      </c>
      <c r="X128" s="77">
        <f>IFERROR(VLOOKUP(B128,'[1]ACT NUM 13'!$AA$3:$AE$41,2,FALSE),0)</f>
        <v>0</v>
      </c>
      <c r="Y128" s="77">
        <f>IFERROR(VLOOKUP(B128,'[1]ACT NUM 13'!$AA$3:$AE$41,3,FALSE),0)</f>
        <v>0</v>
      </c>
      <c r="Z128" s="77">
        <f>IFERROR(VLOOKUP(B128,'[1]ACT NUM 13'!$AA$3:$AE$41,4,FALSE),0)</f>
        <v>1</v>
      </c>
      <c r="AA128" s="77"/>
      <c r="AB128" s="77"/>
      <c r="AC128" s="77"/>
      <c r="AD128" s="77"/>
      <c r="AE128" s="77"/>
      <c r="AF128" s="77"/>
      <c r="AG128" s="77"/>
      <c r="AH128" s="77"/>
      <c r="AI128" s="77"/>
      <c r="AJ128" s="12">
        <f t="shared" si="63"/>
        <v>1</v>
      </c>
    </row>
    <row r="129" spans="1:37" ht="15" thickBot="1" x14ac:dyDescent="0.25">
      <c r="A129" s="75" t="s">
        <v>159</v>
      </c>
      <c r="B129" s="112" t="s">
        <v>150</v>
      </c>
      <c r="C129" s="53"/>
      <c r="D129" s="136"/>
      <c r="E129" s="12">
        <f>IFERROR(VLOOKUP(B129,[2]NUM13!$H$3:$K$147,3,FALSE),0)</f>
        <v>0</v>
      </c>
      <c r="F129" s="42">
        <f t="shared" si="98"/>
        <v>0</v>
      </c>
      <c r="G129" s="12"/>
      <c r="H129" s="51">
        <f t="shared" si="112"/>
        <v>0</v>
      </c>
      <c r="I129" s="51">
        <f t="shared" si="113"/>
        <v>0</v>
      </c>
      <c r="J129" s="12"/>
      <c r="K129" s="77">
        <f>IFERROR(VLOOKUP(B129,'[1]ACT NUM 13'!$H$3:$L$80,2,FALSE),0)</f>
        <v>0</v>
      </c>
      <c r="L129" s="77">
        <f>IFERROR(VLOOKUP(B129,'[1]ACT NUM 13'!$H$3:$L$80,3,FALSE),0)</f>
        <v>0</v>
      </c>
      <c r="M129" s="77">
        <f>IFERROR(VLOOKUP(B129,'[1]ACT NUM 13'!$H$3:$L$80,4,FALSE),0)</f>
        <v>0</v>
      </c>
      <c r="N129" s="77"/>
      <c r="O129" s="77"/>
      <c r="P129" s="77"/>
      <c r="Q129" s="77"/>
      <c r="R129" s="77"/>
      <c r="S129" s="77"/>
      <c r="T129" s="77"/>
      <c r="U129" s="77"/>
      <c r="V129" s="77"/>
      <c r="W129" s="12">
        <f t="shared" si="71"/>
        <v>0</v>
      </c>
      <c r="X129" s="77">
        <f>IFERROR(VLOOKUP(B129,'[1]ACT NUM 13'!$AA$3:$AE$41,2,FALSE),0)</f>
        <v>0</v>
      </c>
      <c r="Y129" s="77">
        <f>IFERROR(VLOOKUP(B129,'[1]ACT NUM 13'!$AA$3:$AE$41,3,FALSE),0)</f>
        <v>0</v>
      </c>
      <c r="Z129" s="77">
        <f>IFERROR(VLOOKUP(B129,'[1]ACT NUM 13'!$AA$3:$AE$41,4,FALSE),0)</f>
        <v>0</v>
      </c>
      <c r="AA129" s="77"/>
      <c r="AB129" s="77"/>
      <c r="AC129" s="77"/>
      <c r="AD129" s="77"/>
      <c r="AE129" s="77"/>
      <c r="AF129" s="77"/>
      <c r="AG129" s="77"/>
      <c r="AH129" s="77"/>
      <c r="AI129" s="77"/>
      <c r="AJ129" s="12">
        <f t="shared" si="63"/>
        <v>0</v>
      </c>
    </row>
    <row r="130" spans="1:37" ht="15" thickBot="1" x14ac:dyDescent="0.25">
      <c r="A130" s="75" t="s">
        <v>159</v>
      </c>
      <c r="B130" s="112" t="s">
        <v>151</v>
      </c>
      <c r="C130" s="53"/>
      <c r="D130" s="136"/>
      <c r="E130" s="12">
        <f>IFERROR(VLOOKUP(B130,[2]NUM13!$H$3:$K$147,3,FALSE),0)</f>
        <v>0</v>
      </c>
      <c r="F130" s="42">
        <f t="shared" si="98"/>
        <v>0</v>
      </c>
      <c r="G130" s="12"/>
      <c r="H130" s="51">
        <f t="shared" si="112"/>
        <v>0</v>
      </c>
      <c r="I130" s="51">
        <f t="shared" si="113"/>
        <v>0</v>
      </c>
      <c r="J130" s="12"/>
      <c r="K130" s="77">
        <f>IFERROR(VLOOKUP(B130,'[1]ACT NUM 13'!$H$3:$L$80,2,FALSE),0)</f>
        <v>0</v>
      </c>
      <c r="L130" s="77">
        <f>IFERROR(VLOOKUP(B130,'[1]ACT NUM 13'!$H$3:$L$80,3,FALSE),0)</f>
        <v>0</v>
      </c>
      <c r="M130" s="77">
        <f>IFERROR(VLOOKUP(B130,'[1]ACT NUM 13'!$H$3:$L$80,4,FALSE),0)</f>
        <v>0</v>
      </c>
      <c r="N130" s="77"/>
      <c r="O130" s="77"/>
      <c r="P130" s="77"/>
      <c r="Q130" s="77"/>
      <c r="R130" s="77"/>
      <c r="S130" s="77"/>
      <c r="T130" s="77"/>
      <c r="U130" s="77"/>
      <c r="V130" s="77"/>
      <c r="W130" s="12">
        <f t="shared" si="71"/>
        <v>0</v>
      </c>
      <c r="X130" s="77">
        <f>IFERROR(VLOOKUP(B130,'[1]ACT NUM 13'!$AA$3:$AE$41,2,FALSE),0)</f>
        <v>0</v>
      </c>
      <c r="Y130" s="77">
        <f>IFERROR(VLOOKUP(B130,'[1]ACT NUM 13'!$AA$3:$AE$41,3,FALSE),0)</f>
        <v>0</v>
      </c>
      <c r="Z130" s="77">
        <f>IFERROR(VLOOKUP(B130,'[1]ACT NUM 13'!$AA$3:$AE$41,4,FALSE),0)</f>
        <v>0</v>
      </c>
      <c r="AA130" s="77"/>
      <c r="AB130" s="77"/>
      <c r="AC130" s="77"/>
      <c r="AD130" s="77"/>
      <c r="AE130" s="77"/>
      <c r="AF130" s="77"/>
      <c r="AG130" s="77"/>
      <c r="AH130" s="77"/>
      <c r="AI130" s="77"/>
      <c r="AJ130" s="12">
        <f t="shared" si="63"/>
        <v>0</v>
      </c>
    </row>
    <row r="131" spans="1:37" ht="15" thickBot="1" x14ac:dyDescent="0.25">
      <c r="A131" s="75" t="s">
        <v>159</v>
      </c>
      <c r="B131" s="112" t="s">
        <v>152</v>
      </c>
      <c r="C131" s="53"/>
      <c r="D131" s="136"/>
      <c r="E131" s="12">
        <f>IFERROR(VLOOKUP(B131,[2]NUM13!$H$3:$K$147,3,FALSE),0)</f>
        <v>7</v>
      </c>
      <c r="F131" s="42">
        <f t="shared" si="98"/>
        <v>7</v>
      </c>
      <c r="G131" s="12"/>
      <c r="H131" s="51">
        <f t="shared" si="112"/>
        <v>0</v>
      </c>
      <c r="I131" s="51">
        <f t="shared" si="113"/>
        <v>0</v>
      </c>
      <c r="J131" s="12"/>
      <c r="K131" s="77">
        <f>IFERROR(VLOOKUP(B131,'[1]ACT NUM 13'!$H$3:$L$80,2,FALSE),0)</f>
        <v>0</v>
      </c>
      <c r="L131" s="77">
        <f>IFERROR(VLOOKUP(B131,'[1]ACT NUM 13'!$H$3:$L$80,3,FALSE),0)</f>
        <v>0</v>
      </c>
      <c r="M131" s="77">
        <f>IFERROR(VLOOKUP(B131,'[1]ACT NUM 13'!$H$3:$L$80,4,FALSE),0)</f>
        <v>0</v>
      </c>
      <c r="N131" s="77"/>
      <c r="O131" s="77"/>
      <c r="P131" s="77"/>
      <c r="Q131" s="77"/>
      <c r="R131" s="77"/>
      <c r="S131" s="77"/>
      <c r="T131" s="77"/>
      <c r="U131" s="77"/>
      <c r="V131" s="77"/>
      <c r="W131" s="12">
        <f t="shared" si="71"/>
        <v>0</v>
      </c>
      <c r="X131" s="77">
        <f>IFERROR(VLOOKUP(B131,'[1]ACT NUM 13'!$AA$3:$AE$41,2,FALSE),0)</f>
        <v>0</v>
      </c>
      <c r="Y131" s="77">
        <f>IFERROR(VLOOKUP(B131,'[1]ACT NUM 13'!$AA$3:$AE$41,3,FALSE),0)</f>
        <v>0</v>
      </c>
      <c r="Z131" s="77">
        <f>IFERROR(VLOOKUP(B131,'[1]ACT NUM 13'!$AA$3:$AE$41,4,FALSE),0)</f>
        <v>0</v>
      </c>
      <c r="AA131" s="77"/>
      <c r="AB131" s="77"/>
      <c r="AC131" s="77"/>
      <c r="AD131" s="77"/>
      <c r="AE131" s="77"/>
      <c r="AF131" s="77"/>
      <c r="AG131" s="77"/>
      <c r="AH131" s="77"/>
      <c r="AI131" s="77"/>
      <c r="AJ131" s="12">
        <f t="shared" si="63"/>
        <v>0</v>
      </c>
    </row>
    <row r="132" spans="1:37" ht="15" thickBot="1" x14ac:dyDescent="0.25">
      <c r="A132" s="75" t="s">
        <v>159</v>
      </c>
      <c r="B132" s="112" t="s">
        <v>153</v>
      </c>
      <c r="C132" s="53"/>
      <c r="D132" s="136"/>
      <c r="E132" s="12">
        <f>IFERROR(VLOOKUP(B132,[2]NUM13!$H$3:$K$147,3,FALSE),0)</f>
        <v>0</v>
      </c>
      <c r="F132" s="42">
        <f t="shared" si="98"/>
        <v>0</v>
      </c>
      <c r="G132" s="12"/>
      <c r="H132" s="51">
        <f t="shared" si="112"/>
        <v>0</v>
      </c>
      <c r="I132" s="51">
        <f t="shared" si="113"/>
        <v>0</v>
      </c>
      <c r="J132" s="12"/>
      <c r="K132" s="77">
        <f>IFERROR(VLOOKUP(B132,'[1]ACT NUM 13'!$H$3:$L$80,2,FALSE),0)</f>
        <v>0</v>
      </c>
      <c r="L132" s="77">
        <f>IFERROR(VLOOKUP(B132,'[1]ACT NUM 13'!$H$3:$L$80,3,FALSE),0)</f>
        <v>0</v>
      </c>
      <c r="M132" s="77">
        <f>IFERROR(VLOOKUP(B132,'[1]ACT NUM 13'!$H$3:$L$80,4,FALSE),0)</f>
        <v>0</v>
      </c>
      <c r="N132" s="77"/>
      <c r="O132" s="77"/>
      <c r="P132" s="77"/>
      <c r="Q132" s="77"/>
      <c r="R132" s="77"/>
      <c r="S132" s="77"/>
      <c r="T132" s="77"/>
      <c r="U132" s="77"/>
      <c r="V132" s="77"/>
      <c r="W132" s="12">
        <f t="shared" si="71"/>
        <v>0</v>
      </c>
      <c r="X132" s="77">
        <f>IFERROR(VLOOKUP(B132,'[1]ACT NUM 13'!$AA$3:$AE$41,2,FALSE),0)</f>
        <v>0</v>
      </c>
      <c r="Y132" s="77">
        <f>IFERROR(VLOOKUP(B132,'[1]ACT NUM 13'!$AA$3:$AE$41,3,FALSE),0)</f>
        <v>0</v>
      </c>
      <c r="Z132" s="77">
        <f>IFERROR(VLOOKUP(B132,'[1]ACT NUM 13'!$AA$3:$AE$41,4,FALSE),0)</f>
        <v>0</v>
      </c>
      <c r="AA132" s="77"/>
      <c r="AB132" s="77"/>
      <c r="AC132" s="77"/>
      <c r="AD132" s="77"/>
      <c r="AE132" s="77"/>
      <c r="AF132" s="77"/>
      <c r="AG132" s="77"/>
      <c r="AH132" s="77"/>
      <c r="AI132" s="77"/>
      <c r="AJ132" s="12">
        <f t="shared" si="63"/>
        <v>0</v>
      </c>
    </row>
    <row r="133" spans="1:37" ht="14.25" customHeight="1" thickBot="1" x14ac:dyDescent="0.25">
      <c r="A133" s="75" t="s">
        <v>159</v>
      </c>
      <c r="B133" s="112" t="s">
        <v>154</v>
      </c>
      <c r="C133" s="53"/>
      <c r="D133" s="136"/>
      <c r="E133" s="12">
        <f>IFERROR(VLOOKUP(B133,[2]NUM13!$H$3:$K$147,3,FALSE),0)</f>
        <v>0</v>
      </c>
      <c r="F133" s="42">
        <f t="shared" si="98"/>
        <v>1</v>
      </c>
      <c r="G133" s="12"/>
      <c r="H133" s="51">
        <f t="shared" si="112"/>
        <v>0</v>
      </c>
      <c r="I133" s="51">
        <f t="shared" si="113"/>
        <v>0</v>
      </c>
      <c r="J133" s="12"/>
      <c r="K133" s="77">
        <f>IFERROR(VLOOKUP(B133,'[1]ACT NUM 13'!$H$3:$L$80,2,FALSE),0)</f>
        <v>0</v>
      </c>
      <c r="L133" s="77">
        <f>IFERROR(VLOOKUP(B133,'[1]ACT NUM 13'!$H$3:$L$80,3,FALSE),0)</f>
        <v>0</v>
      </c>
      <c r="M133" s="77">
        <f>IFERROR(VLOOKUP(B133,'[1]ACT NUM 13'!$H$3:$L$80,4,FALSE),0)</f>
        <v>1</v>
      </c>
      <c r="N133" s="77"/>
      <c r="O133" s="77"/>
      <c r="P133" s="77"/>
      <c r="Q133" s="77"/>
      <c r="R133" s="77"/>
      <c r="S133" s="77"/>
      <c r="T133" s="77"/>
      <c r="U133" s="77"/>
      <c r="V133" s="77"/>
      <c r="W133" s="12">
        <f t="shared" si="71"/>
        <v>1</v>
      </c>
      <c r="X133" s="77">
        <f>IFERROR(VLOOKUP(B133,'[1]ACT NUM 13'!$AA$3:$AE$41,2,FALSE),0)</f>
        <v>0</v>
      </c>
      <c r="Y133" s="77">
        <f>IFERROR(VLOOKUP(B133,'[1]ACT NUM 13'!$AA$3:$AE$41,3,FALSE),0)</f>
        <v>0</v>
      </c>
      <c r="Z133" s="77">
        <f>IFERROR(VLOOKUP(B133,'[1]ACT NUM 13'!$AA$3:$AE$41,4,FALSE),0)</f>
        <v>0</v>
      </c>
      <c r="AA133" s="77"/>
      <c r="AB133" s="77"/>
      <c r="AC133" s="77"/>
      <c r="AD133" s="77"/>
      <c r="AE133" s="77"/>
      <c r="AF133" s="77"/>
      <c r="AG133" s="77"/>
      <c r="AH133" s="77"/>
      <c r="AI133" s="77"/>
      <c r="AJ133" s="12">
        <f t="shared" si="63"/>
        <v>0</v>
      </c>
    </row>
    <row r="134" spans="1:37" ht="15" thickBot="1" x14ac:dyDescent="0.25">
      <c r="A134" s="75" t="s">
        <v>159</v>
      </c>
      <c r="B134" s="112" t="s">
        <v>155</v>
      </c>
      <c r="C134" s="53"/>
      <c r="D134" s="136"/>
      <c r="E134" s="12">
        <f>IFERROR(VLOOKUP(B134,[2]NUM13!$H$3:$K$147,3,FALSE),0)</f>
        <v>0</v>
      </c>
      <c r="F134" s="42">
        <f t="shared" si="98"/>
        <v>0</v>
      </c>
      <c r="G134" s="12"/>
      <c r="H134" s="51">
        <f t="shared" si="112"/>
        <v>0</v>
      </c>
      <c r="I134" s="51">
        <f t="shared" si="113"/>
        <v>0</v>
      </c>
      <c r="J134" s="12"/>
      <c r="K134" s="77">
        <f>IFERROR(VLOOKUP(B134,'[1]ACT NUM 13'!$H$3:$L$80,2,FALSE),0)</f>
        <v>0</v>
      </c>
      <c r="L134" s="77">
        <f>IFERROR(VLOOKUP(B134,'[1]ACT NUM 13'!$H$3:$L$80,3,FALSE),0)</f>
        <v>0</v>
      </c>
      <c r="M134" s="77">
        <f>IFERROR(VLOOKUP(B134,'[1]ACT NUM 13'!$H$3:$L$80,4,FALSE),0)</f>
        <v>0</v>
      </c>
      <c r="N134" s="77"/>
      <c r="O134" s="77"/>
      <c r="P134" s="77"/>
      <c r="Q134" s="77"/>
      <c r="R134" s="77"/>
      <c r="S134" s="77"/>
      <c r="T134" s="77"/>
      <c r="U134" s="77"/>
      <c r="V134" s="77"/>
      <c r="W134" s="12">
        <f t="shared" si="71"/>
        <v>0</v>
      </c>
      <c r="X134" s="77">
        <f>IFERROR(VLOOKUP(B134,'[1]ACT NUM 13'!$AA$3:$AE$41,2,FALSE),0)</f>
        <v>0</v>
      </c>
      <c r="Y134" s="77">
        <f>IFERROR(VLOOKUP(B134,'[1]ACT NUM 13'!$AA$3:$AE$41,3,FALSE),0)</f>
        <v>0</v>
      </c>
      <c r="Z134" s="77">
        <f>IFERROR(VLOOKUP(B134,'[1]ACT NUM 13'!$AA$3:$AE$41,4,FALSE),0)</f>
        <v>0</v>
      </c>
      <c r="AA134" s="77"/>
      <c r="AB134" s="77"/>
      <c r="AC134" s="77"/>
      <c r="AD134" s="77"/>
      <c r="AE134" s="77"/>
      <c r="AF134" s="77"/>
      <c r="AG134" s="77"/>
      <c r="AH134" s="77"/>
      <c r="AI134" s="77"/>
      <c r="AJ134" s="12">
        <f t="shared" si="63"/>
        <v>0</v>
      </c>
    </row>
    <row r="135" spans="1:37" ht="15" thickBot="1" x14ac:dyDescent="0.25">
      <c r="A135" s="75" t="s">
        <v>159</v>
      </c>
      <c r="B135" s="112" t="s">
        <v>156</v>
      </c>
      <c r="C135" s="53"/>
      <c r="D135" s="136"/>
      <c r="E135" s="12">
        <f>IFERROR(VLOOKUP(B135,[2]NUM13!$H$3:$K$147,3,FALSE),0)</f>
        <v>0</v>
      </c>
      <c r="F135" s="42">
        <f t="shared" si="98"/>
        <v>0</v>
      </c>
      <c r="G135" s="12"/>
      <c r="H135" s="51">
        <f t="shared" si="112"/>
        <v>0</v>
      </c>
      <c r="I135" s="51">
        <f t="shared" si="113"/>
        <v>0</v>
      </c>
      <c r="J135" s="12"/>
      <c r="K135" s="77">
        <f>IFERROR(VLOOKUP(B135,'[1]ACT NUM 13'!$H$3:$L$80,2,FALSE),0)</f>
        <v>0</v>
      </c>
      <c r="L135" s="77">
        <f>IFERROR(VLOOKUP(B135,'[1]ACT NUM 13'!$H$3:$L$80,3,FALSE),0)</f>
        <v>0</v>
      </c>
      <c r="M135" s="77">
        <f>IFERROR(VLOOKUP(B135,'[1]ACT NUM 13'!$H$3:$L$80,4,FALSE),0)</f>
        <v>0</v>
      </c>
      <c r="N135" s="77"/>
      <c r="O135" s="77"/>
      <c r="P135" s="77"/>
      <c r="Q135" s="77"/>
      <c r="R135" s="77"/>
      <c r="S135" s="77"/>
      <c r="T135" s="77"/>
      <c r="U135" s="77"/>
      <c r="V135" s="77"/>
      <c r="W135" s="12">
        <f t="shared" si="71"/>
        <v>0</v>
      </c>
      <c r="X135" s="77">
        <f>IFERROR(VLOOKUP(B135,'[1]ACT NUM 13'!$AA$3:$AE$41,2,FALSE),0)</f>
        <v>0</v>
      </c>
      <c r="Y135" s="77">
        <f>IFERROR(VLOOKUP(B135,'[1]ACT NUM 13'!$AA$3:$AE$41,3,FALSE),0)</f>
        <v>0</v>
      </c>
      <c r="Z135" s="77">
        <f>IFERROR(VLOOKUP(B135,'[1]ACT NUM 13'!$AA$3:$AE$41,4,FALSE),0)</f>
        <v>0</v>
      </c>
      <c r="AA135" s="77"/>
      <c r="AB135" s="77"/>
      <c r="AC135" s="77"/>
      <c r="AD135" s="77"/>
      <c r="AE135" s="77"/>
      <c r="AF135" s="77"/>
      <c r="AG135" s="77"/>
      <c r="AH135" s="77"/>
      <c r="AI135" s="77"/>
      <c r="AJ135" s="12">
        <f>SUM(X135:AI135)</f>
        <v>0</v>
      </c>
    </row>
    <row r="136" spans="1:37" ht="15" thickBot="1" x14ac:dyDescent="0.25">
      <c r="A136" s="75" t="s">
        <v>159</v>
      </c>
      <c r="B136" s="112" t="s">
        <v>157</v>
      </c>
      <c r="C136" s="53"/>
      <c r="D136" s="136"/>
      <c r="E136" s="12">
        <f>IFERROR(VLOOKUP(B136,[2]NUM13!$H$3:$K$147,3,FALSE),0)</f>
        <v>0</v>
      </c>
      <c r="F136" s="42">
        <f t="shared" si="98"/>
        <v>0</v>
      </c>
      <c r="G136" s="12"/>
      <c r="H136" s="51">
        <f t="shared" si="112"/>
        <v>0</v>
      </c>
      <c r="I136" s="51">
        <f t="shared" si="113"/>
        <v>0</v>
      </c>
      <c r="J136" s="12"/>
      <c r="K136" s="77">
        <f>IFERROR(VLOOKUP(B136,'[1]ACT NUM 13'!$H$3:$L$80,2,FALSE),0)</f>
        <v>0</v>
      </c>
      <c r="L136" s="77">
        <f>IFERROR(VLOOKUP(B136,'[1]ACT NUM 13'!$H$3:$L$80,3,FALSE),0)</f>
        <v>0</v>
      </c>
      <c r="M136" s="77">
        <f>IFERROR(VLOOKUP(B136,'[1]ACT NUM 13'!$H$3:$L$80,4,FALSE),0)</f>
        <v>0</v>
      </c>
      <c r="N136" s="77"/>
      <c r="O136" s="77"/>
      <c r="P136" s="77"/>
      <c r="Q136" s="77"/>
      <c r="R136" s="77"/>
      <c r="S136" s="77"/>
      <c r="T136" s="77"/>
      <c r="U136" s="77"/>
      <c r="V136" s="77"/>
      <c r="W136" s="12">
        <f t="shared" si="71"/>
        <v>0</v>
      </c>
      <c r="X136" s="77">
        <f>IFERROR(VLOOKUP(B136,'[1]ACT NUM 13'!$AA$3:$AE$41,2,FALSE),0)</f>
        <v>0</v>
      </c>
      <c r="Y136" s="77">
        <f>IFERROR(VLOOKUP(B136,'[1]ACT NUM 13'!$AA$3:$AE$41,3,FALSE),0)</f>
        <v>0</v>
      </c>
      <c r="Z136" s="77">
        <f>IFERROR(VLOOKUP(B136,'[1]ACT NUM 13'!$AA$3:$AE$41,4,FALSE),0)</f>
        <v>0</v>
      </c>
      <c r="AA136" s="77"/>
      <c r="AB136" s="77"/>
      <c r="AC136" s="77"/>
      <c r="AD136" s="77"/>
      <c r="AE136" s="77"/>
      <c r="AF136" s="77"/>
      <c r="AG136" s="77"/>
      <c r="AH136" s="77"/>
      <c r="AI136" s="77"/>
      <c r="AJ136" s="12">
        <f t="shared" si="63"/>
        <v>0</v>
      </c>
    </row>
    <row r="137" spans="1:37" ht="15" thickBot="1" x14ac:dyDescent="0.25">
      <c r="A137" s="75" t="s">
        <v>159</v>
      </c>
      <c r="B137" s="112" t="s">
        <v>158</v>
      </c>
      <c r="C137" s="53"/>
      <c r="D137" s="136"/>
      <c r="E137" s="12">
        <f>IFERROR(VLOOKUP(B137,[2]NUM13!$H$3:$K$147,3,FALSE),0)</f>
        <v>0</v>
      </c>
      <c r="F137" s="42">
        <f t="shared" si="98"/>
        <v>0</v>
      </c>
      <c r="G137" s="12"/>
      <c r="H137" s="51">
        <f t="shared" si="112"/>
        <v>0</v>
      </c>
      <c r="I137" s="51">
        <f t="shared" si="113"/>
        <v>0</v>
      </c>
      <c r="J137" s="12"/>
      <c r="K137" s="77">
        <f>IFERROR(VLOOKUP(B137,'[1]ACT NUM 13'!$H$3:$L$80,2,FALSE),0)</f>
        <v>0</v>
      </c>
      <c r="L137" s="77">
        <f>IFERROR(VLOOKUP(B137,'[1]ACT NUM 13'!$H$3:$L$80,3,FALSE),0)</f>
        <v>0</v>
      </c>
      <c r="M137" s="77">
        <f>IFERROR(VLOOKUP(B137,'[1]ACT NUM 13'!$H$3:$L$80,4,FALSE),0)</f>
        <v>0</v>
      </c>
      <c r="N137" s="77"/>
      <c r="O137" s="77"/>
      <c r="P137" s="77"/>
      <c r="Q137" s="77"/>
      <c r="R137" s="77"/>
      <c r="S137" s="77"/>
      <c r="T137" s="77"/>
      <c r="U137" s="77"/>
      <c r="V137" s="77"/>
      <c r="W137" s="12">
        <f t="shared" si="71"/>
        <v>0</v>
      </c>
      <c r="X137" s="77">
        <f>IFERROR(VLOOKUP(B137,'[1]ACT NUM 13'!$AA$3:$AE$41,2,FALSE),0)</f>
        <v>0</v>
      </c>
      <c r="Y137" s="77">
        <f>IFERROR(VLOOKUP(B137,'[1]ACT NUM 13'!$AA$3:$AE$41,3,FALSE),0)</f>
        <v>0</v>
      </c>
      <c r="Z137" s="77">
        <f>IFERROR(VLOOKUP(B137,'[1]ACT NUM 13'!$AA$3:$AE$41,4,FALSE),0)</f>
        <v>0</v>
      </c>
      <c r="AA137" s="77"/>
      <c r="AB137" s="77"/>
      <c r="AC137" s="77"/>
      <c r="AD137" s="77"/>
      <c r="AE137" s="77"/>
      <c r="AF137" s="77"/>
      <c r="AG137" s="77"/>
      <c r="AH137" s="77"/>
      <c r="AI137" s="77"/>
      <c r="AJ137" s="12">
        <f t="shared" si="63"/>
        <v>0</v>
      </c>
    </row>
    <row r="138" spans="1:37" ht="15" thickBot="1" x14ac:dyDescent="0.25">
      <c r="A138" s="308" t="s">
        <v>181</v>
      </c>
      <c r="B138" s="309"/>
      <c r="C138" s="181">
        <f>+D138/Metas!S12</f>
        <v>0.81787180709081408</v>
      </c>
      <c r="D138" s="138">
        <f>E138/AK138</f>
        <v>0.15228773048030958</v>
      </c>
      <c r="E138" s="9">
        <f t="shared" ref="E138:K138" si="114">SUM(E125:E137)</f>
        <v>669</v>
      </c>
      <c r="F138" s="9">
        <f>SUM(F125:F137)</f>
        <v>672</v>
      </c>
      <c r="G138" s="9">
        <f t="shared" ref="G138" si="115">SUM(G125:G137)</f>
        <v>0</v>
      </c>
      <c r="H138" s="9">
        <f t="shared" si="114"/>
        <v>0</v>
      </c>
      <c r="I138" s="9">
        <f>SUM(I125:I137)</f>
        <v>0</v>
      </c>
      <c r="J138" s="9">
        <f t="shared" ref="J138" si="116">SUM(J125:J137)</f>
        <v>0</v>
      </c>
      <c r="K138" s="9">
        <f t="shared" si="114"/>
        <v>16</v>
      </c>
      <c r="L138" s="9">
        <f t="shared" ref="L138:Q138" si="117">SUM(L125:L137)</f>
        <v>3</v>
      </c>
      <c r="M138" s="9">
        <f t="shared" si="117"/>
        <v>8</v>
      </c>
      <c r="N138" s="9">
        <f t="shared" si="117"/>
        <v>0</v>
      </c>
      <c r="O138" s="9">
        <f t="shared" ref="O138" si="118">SUM(O125:O137)</f>
        <v>0</v>
      </c>
      <c r="P138" s="9">
        <f t="shared" si="117"/>
        <v>0</v>
      </c>
      <c r="Q138" s="9">
        <f t="shared" si="117"/>
        <v>0</v>
      </c>
      <c r="R138" s="9">
        <f t="shared" ref="R138:S138" si="119">SUM(R125:R137)</f>
        <v>0</v>
      </c>
      <c r="S138" s="9">
        <f t="shared" si="119"/>
        <v>0</v>
      </c>
      <c r="T138" s="9">
        <f t="shared" ref="T138:V138" si="120">SUM(T125:T137)</f>
        <v>0</v>
      </c>
      <c r="U138" s="9">
        <f t="shared" si="120"/>
        <v>0</v>
      </c>
      <c r="V138" s="9">
        <f t="shared" si="120"/>
        <v>0</v>
      </c>
      <c r="W138" s="9">
        <f t="shared" si="71"/>
        <v>27</v>
      </c>
      <c r="X138" s="9">
        <f t="shared" ref="X138:AD138" si="121">SUM(X125:X137)</f>
        <v>13</v>
      </c>
      <c r="Y138" s="9">
        <f t="shared" si="121"/>
        <v>0</v>
      </c>
      <c r="Z138" s="9">
        <f t="shared" si="121"/>
        <v>11</v>
      </c>
      <c r="AA138" s="9">
        <f t="shared" si="121"/>
        <v>0</v>
      </c>
      <c r="AB138" s="9">
        <f t="shared" ref="AB138" si="122">SUM(AB125:AB137)</f>
        <v>0</v>
      </c>
      <c r="AC138" s="9">
        <f t="shared" si="121"/>
        <v>0</v>
      </c>
      <c r="AD138" s="9">
        <f t="shared" si="121"/>
        <v>0</v>
      </c>
      <c r="AE138" s="9">
        <f t="shared" ref="AE138:AF138" si="123">SUM(AE125:AE137)</f>
        <v>0</v>
      </c>
      <c r="AF138" s="9">
        <f t="shared" si="123"/>
        <v>0</v>
      </c>
      <c r="AG138" s="9">
        <f t="shared" ref="AG138:AI138" si="124">SUM(AG125:AG137)</f>
        <v>0</v>
      </c>
      <c r="AH138" s="9">
        <f t="shared" si="124"/>
        <v>0</v>
      </c>
      <c r="AI138" s="9">
        <f t="shared" si="124"/>
        <v>0</v>
      </c>
      <c r="AJ138" s="9">
        <f t="shared" si="63"/>
        <v>24</v>
      </c>
      <c r="AK138" s="9">
        <v>4393</v>
      </c>
    </row>
    <row r="139" spans="1:37" ht="15" thickBot="1" x14ac:dyDescent="0.25">
      <c r="A139" s="75" t="s">
        <v>164</v>
      </c>
      <c r="B139" s="112" t="s">
        <v>160</v>
      </c>
      <c r="C139" s="53"/>
      <c r="D139" s="136"/>
      <c r="E139" s="12">
        <f>IFERROR(VLOOKUP(B139,[2]NUM13!$H$3:$K$147,3,FALSE),0)</f>
        <v>327</v>
      </c>
      <c r="F139" s="42">
        <f t="shared" si="98"/>
        <v>332</v>
      </c>
      <c r="G139" s="12"/>
      <c r="H139" s="51">
        <f t="shared" ref="H139:H142" si="125">+G139+(Q139)-(AD139)</f>
        <v>0</v>
      </c>
      <c r="I139" s="51">
        <f t="shared" ref="I139:I142" si="126">+G139+(Q139+R139+S139+T139)-(AD139+AE139+AF139+AG139)</f>
        <v>0</v>
      </c>
      <c r="J139" s="12"/>
      <c r="K139" s="77">
        <f>IFERROR(VLOOKUP(B139,'[1]ACT NUM 13'!$H$3:$L$80,2,FALSE),0)</f>
        <v>0</v>
      </c>
      <c r="L139" s="77">
        <f>IFERROR(VLOOKUP(B139,'[1]ACT NUM 13'!$H$3:$L$80,3,FALSE),0)</f>
        <v>0</v>
      </c>
      <c r="M139" s="77">
        <f>IFERROR(VLOOKUP(B139,'[1]ACT NUM 13'!$H$3:$L$80,4,FALSE),0)</f>
        <v>5</v>
      </c>
      <c r="N139" s="77"/>
      <c r="O139" s="77"/>
      <c r="P139" s="77"/>
      <c r="Q139" s="77"/>
      <c r="R139" s="77"/>
      <c r="S139" s="77"/>
      <c r="T139" s="77"/>
      <c r="U139" s="77"/>
      <c r="V139" s="77"/>
      <c r="W139" s="12">
        <f t="shared" si="71"/>
        <v>5</v>
      </c>
      <c r="X139" s="77">
        <f>IFERROR(VLOOKUP(B139,'[1]ACT NUM 13'!$AA$3:$AE$41,2,FALSE),0)</f>
        <v>0</v>
      </c>
      <c r="Y139" s="77">
        <f>IFERROR(VLOOKUP(B139,'[1]ACT NUM 13'!$AA$3:$AE$41,3,FALSE),0)</f>
        <v>0</v>
      </c>
      <c r="Z139" s="77">
        <f>IFERROR(VLOOKUP(B139,'[1]ACT NUM 13'!$AA$3:$AE$41,4,FALSE),0)</f>
        <v>0</v>
      </c>
      <c r="AA139" s="77"/>
      <c r="AB139" s="77"/>
      <c r="AC139" s="77"/>
      <c r="AD139" s="77"/>
      <c r="AE139" s="77"/>
      <c r="AF139" s="77"/>
      <c r="AG139" s="77"/>
      <c r="AH139" s="77"/>
      <c r="AI139" s="77"/>
      <c r="AJ139" s="12">
        <f t="shared" si="63"/>
        <v>0</v>
      </c>
    </row>
    <row r="140" spans="1:37" ht="15" thickBot="1" x14ac:dyDescent="0.25">
      <c r="A140" s="75" t="s">
        <v>164</v>
      </c>
      <c r="B140" s="112" t="s">
        <v>161</v>
      </c>
      <c r="C140" s="53"/>
      <c r="D140" s="136"/>
      <c r="E140" s="12">
        <f>IFERROR(VLOOKUP(B140,[2]NUM13!$H$3:$K$147,3,FALSE),0)</f>
        <v>5</v>
      </c>
      <c r="F140" s="42">
        <f t="shared" si="98"/>
        <v>5</v>
      </c>
      <c r="G140" s="12"/>
      <c r="H140" s="51">
        <f t="shared" si="125"/>
        <v>0</v>
      </c>
      <c r="I140" s="51">
        <f t="shared" si="126"/>
        <v>0</v>
      </c>
      <c r="J140" s="12"/>
      <c r="K140" s="77">
        <f>IFERROR(VLOOKUP(B140,'[1]ACT NUM 13'!$H$3:$L$80,2,FALSE),0)</f>
        <v>0</v>
      </c>
      <c r="L140" s="77">
        <f>IFERROR(VLOOKUP(B140,'[1]ACT NUM 13'!$H$3:$L$80,3,FALSE),0)</f>
        <v>0</v>
      </c>
      <c r="M140" s="77">
        <f>IFERROR(VLOOKUP(B140,'[1]ACT NUM 13'!$H$3:$L$80,4,FALSE),0)</f>
        <v>0</v>
      </c>
      <c r="N140" s="77"/>
      <c r="O140" s="77"/>
      <c r="P140" s="77"/>
      <c r="Q140" s="77"/>
      <c r="R140" s="77"/>
      <c r="S140" s="77"/>
      <c r="T140" s="77"/>
      <c r="U140" s="77"/>
      <c r="V140" s="77"/>
      <c r="W140" s="12">
        <f t="shared" si="71"/>
        <v>0</v>
      </c>
      <c r="X140" s="77">
        <f>IFERROR(VLOOKUP(B140,'[1]ACT NUM 13'!$AA$3:$AE$41,2,FALSE),0)</f>
        <v>0</v>
      </c>
      <c r="Y140" s="77">
        <f>IFERROR(VLOOKUP(B140,'[1]ACT NUM 13'!$AA$3:$AE$41,3,FALSE),0)</f>
        <v>0</v>
      </c>
      <c r="Z140" s="77">
        <f>IFERROR(VLOOKUP(B140,'[1]ACT NUM 13'!$AA$3:$AE$41,4,FALSE),0)</f>
        <v>0</v>
      </c>
      <c r="AA140" s="77"/>
      <c r="AB140" s="77"/>
      <c r="AC140" s="77"/>
      <c r="AD140" s="77"/>
      <c r="AE140" s="77"/>
      <c r="AF140" s="77"/>
      <c r="AG140" s="77"/>
      <c r="AH140" s="77"/>
      <c r="AI140" s="77"/>
      <c r="AJ140" s="12">
        <f t="shared" si="63"/>
        <v>0</v>
      </c>
    </row>
    <row r="141" spans="1:37" ht="15" thickBot="1" x14ac:dyDescent="0.25">
      <c r="A141" s="75" t="s">
        <v>164</v>
      </c>
      <c r="B141" s="112" t="s">
        <v>162</v>
      </c>
      <c r="C141" s="53"/>
      <c r="D141" s="136"/>
      <c r="E141" s="12">
        <f>IFERROR(VLOOKUP(B141,[2]NUM13!$H$3:$K$147,3,FALSE),0)</f>
        <v>3</v>
      </c>
      <c r="F141" s="42">
        <f t="shared" si="98"/>
        <v>3</v>
      </c>
      <c r="G141" s="12"/>
      <c r="H141" s="51">
        <f t="shared" si="125"/>
        <v>0</v>
      </c>
      <c r="I141" s="51">
        <f t="shared" si="126"/>
        <v>0</v>
      </c>
      <c r="J141" s="12"/>
      <c r="K141" s="77">
        <f>IFERROR(VLOOKUP(B141,'[1]ACT NUM 13'!$H$3:$L$80,2,FALSE),0)</f>
        <v>0</v>
      </c>
      <c r="L141" s="77">
        <f>IFERROR(VLOOKUP(B141,'[1]ACT NUM 13'!$H$3:$L$80,3,FALSE),0)</f>
        <v>0</v>
      </c>
      <c r="M141" s="77">
        <f>IFERROR(VLOOKUP(B141,'[1]ACT NUM 13'!$H$3:$L$80,4,FALSE),0)</f>
        <v>0</v>
      </c>
      <c r="N141" s="77"/>
      <c r="O141" s="77"/>
      <c r="P141" s="77"/>
      <c r="Q141" s="77"/>
      <c r="R141" s="77"/>
      <c r="S141" s="77"/>
      <c r="T141" s="77"/>
      <c r="U141" s="77"/>
      <c r="V141" s="77"/>
      <c r="W141" s="12">
        <f t="shared" si="71"/>
        <v>0</v>
      </c>
      <c r="X141" s="77">
        <f>IFERROR(VLOOKUP(B141,'[1]ACT NUM 13'!$AA$3:$AE$41,2,FALSE),0)</f>
        <v>0</v>
      </c>
      <c r="Y141" s="77">
        <f>IFERROR(VLOOKUP(B141,'[1]ACT NUM 13'!$AA$3:$AE$41,3,FALSE),0)</f>
        <v>0</v>
      </c>
      <c r="Z141" s="77">
        <f>IFERROR(VLOOKUP(B141,'[1]ACT NUM 13'!$AA$3:$AE$41,4,FALSE),0)</f>
        <v>0</v>
      </c>
      <c r="AA141" s="77"/>
      <c r="AB141" s="77"/>
      <c r="AC141" s="77"/>
      <c r="AD141" s="77"/>
      <c r="AE141" s="77"/>
      <c r="AF141" s="77"/>
      <c r="AG141" s="77"/>
      <c r="AH141" s="77"/>
      <c r="AI141" s="77"/>
      <c r="AJ141" s="12">
        <f t="shared" si="63"/>
        <v>0</v>
      </c>
    </row>
    <row r="142" spans="1:37" ht="15" thickBot="1" x14ac:dyDescent="0.25">
      <c r="A142" s="75" t="s">
        <v>164</v>
      </c>
      <c r="B142" s="112" t="s">
        <v>163</v>
      </c>
      <c r="C142" s="53"/>
      <c r="D142" s="136"/>
      <c r="E142" s="12">
        <f>IFERROR(VLOOKUP(B142,[2]NUM13!$H$3:$K$147,3,FALSE),0)</f>
        <v>1</v>
      </c>
      <c r="F142" s="42">
        <f>+E142+(K142+L142+M142+N142)-(X142+Y142+Z142+AA142)</f>
        <v>1</v>
      </c>
      <c r="G142" s="12"/>
      <c r="H142" s="51">
        <f t="shared" si="125"/>
        <v>0</v>
      </c>
      <c r="I142" s="51">
        <f t="shared" si="126"/>
        <v>0</v>
      </c>
      <c r="J142" s="12"/>
      <c r="K142" s="77">
        <f>IFERROR(VLOOKUP(B142,'[1]ACT NUM 13'!$H$3:$L$80,2,FALSE),0)</f>
        <v>0</v>
      </c>
      <c r="L142" s="77">
        <f>IFERROR(VLOOKUP(B142,'[1]ACT NUM 13'!$H$3:$L$80,3,FALSE),0)</f>
        <v>0</v>
      </c>
      <c r="M142" s="77">
        <f>IFERROR(VLOOKUP(B142,'[1]ACT NUM 13'!$H$3:$L$80,4,FALSE),0)</f>
        <v>0</v>
      </c>
      <c r="N142" s="77"/>
      <c r="O142" s="77"/>
      <c r="P142" s="77"/>
      <c r="Q142" s="77"/>
      <c r="R142" s="77"/>
      <c r="S142" s="77"/>
      <c r="T142" s="77"/>
      <c r="U142" s="77"/>
      <c r="V142" s="77"/>
      <c r="W142" s="12">
        <f t="shared" si="71"/>
        <v>0</v>
      </c>
      <c r="X142" s="77">
        <f>IFERROR(VLOOKUP(B142,'[1]ACT NUM 13'!$AA$3:$AE$41,2,FALSE),0)</f>
        <v>0</v>
      </c>
      <c r="Y142" s="77">
        <f>IFERROR(VLOOKUP(B142,'[1]ACT NUM 13'!$AA$3:$AE$41,3,FALSE),0)</f>
        <v>0</v>
      </c>
      <c r="Z142" s="77">
        <f>IFERROR(VLOOKUP(B142,'[1]ACT NUM 13'!$AA$3:$AE$41,4,FALSE),0)</f>
        <v>0</v>
      </c>
      <c r="AA142" s="77"/>
      <c r="AB142" s="77"/>
      <c r="AC142" s="77"/>
      <c r="AD142" s="77"/>
      <c r="AE142" s="77"/>
      <c r="AF142" s="77"/>
      <c r="AG142" s="77"/>
      <c r="AH142" s="77"/>
      <c r="AI142" s="77"/>
      <c r="AJ142" s="12">
        <f t="shared" si="63"/>
        <v>0</v>
      </c>
    </row>
    <row r="143" spans="1:37" ht="15" thickBot="1" x14ac:dyDescent="0.25">
      <c r="A143" s="308" t="s">
        <v>182</v>
      </c>
      <c r="B143" s="309"/>
      <c r="C143" s="181">
        <f>+D143/Metas!S14</f>
        <v>0.92839838016587384</v>
      </c>
      <c r="D143" s="138">
        <f>E143/AK143</f>
        <v>0.21761658031088082</v>
      </c>
      <c r="E143" s="9">
        <f t="shared" ref="E143:K143" si="127">SUM(E139:E142)</f>
        <v>336</v>
      </c>
      <c r="F143" s="9">
        <f>SUM(F139:F142)</f>
        <v>341</v>
      </c>
      <c r="G143" s="9">
        <f t="shared" ref="G143" si="128">SUM(G139:G142)</f>
        <v>0</v>
      </c>
      <c r="H143" s="9">
        <f t="shared" si="127"/>
        <v>0</v>
      </c>
      <c r="I143" s="9">
        <f>SUM(I139:I142)</f>
        <v>0</v>
      </c>
      <c r="J143" s="9">
        <f t="shared" ref="J143" si="129">SUM(J139:J142)</f>
        <v>0</v>
      </c>
      <c r="K143" s="9">
        <f t="shared" si="127"/>
        <v>0</v>
      </c>
      <c r="L143" s="9">
        <f t="shared" ref="L143:Q143" si="130">SUM(L139:L142)</f>
        <v>0</v>
      </c>
      <c r="M143" s="9">
        <f t="shared" si="130"/>
        <v>5</v>
      </c>
      <c r="N143" s="9">
        <f t="shared" si="130"/>
        <v>0</v>
      </c>
      <c r="O143" s="9">
        <f t="shared" ref="O143" si="131">SUM(O139:O142)</f>
        <v>0</v>
      </c>
      <c r="P143" s="9">
        <f t="shared" si="130"/>
        <v>0</v>
      </c>
      <c r="Q143" s="9">
        <f t="shared" si="130"/>
        <v>0</v>
      </c>
      <c r="R143" s="9">
        <f t="shared" ref="R143:S143" si="132">SUM(R139:R142)</f>
        <v>0</v>
      </c>
      <c r="S143" s="9">
        <f t="shared" si="132"/>
        <v>0</v>
      </c>
      <c r="T143" s="9">
        <f t="shared" ref="T143:V143" si="133">SUM(T139:T142)</f>
        <v>0</v>
      </c>
      <c r="U143" s="9">
        <f t="shared" si="133"/>
        <v>0</v>
      </c>
      <c r="V143" s="9">
        <f t="shared" si="133"/>
        <v>0</v>
      </c>
      <c r="W143" s="9">
        <f t="shared" si="71"/>
        <v>5</v>
      </c>
      <c r="X143" s="9">
        <f t="shared" ref="X143:AD143" si="134">SUM(X139:X142)</f>
        <v>0</v>
      </c>
      <c r="Y143" s="9">
        <f t="shared" si="134"/>
        <v>0</v>
      </c>
      <c r="Z143" s="9">
        <f t="shared" si="134"/>
        <v>0</v>
      </c>
      <c r="AA143" s="9">
        <f t="shared" si="134"/>
        <v>0</v>
      </c>
      <c r="AB143" s="9">
        <f t="shared" ref="AB143" si="135">SUM(AB139:AB142)</f>
        <v>0</v>
      </c>
      <c r="AC143" s="9">
        <f t="shared" si="134"/>
        <v>0</v>
      </c>
      <c r="AD143" s="9">
        <f t="shared" si="134"/>
        <v>0</v>
      </c>
      <c r="AE143" s="9">
        <f t="shared" ref="AE143:AF143" si="136">SUM(AE139:AE142)</f>
        <v>0</v>
      </c>
      <c r="AF143" s="9">
        <f t="shared" si="136"/>
        <v>0</v>
      </c>
      <c r="AG143" s="9">
        <f t="shared" ref="AG143:AI143" si="137">SUM(AG139:AG142)</f>
        <v>0</v>
      </c>
      <c r="AH143" s="9">
        <f t="shared" si="137"/>
        <v>0</v>
      </c>
      <c r="AI143" s="9">
        <f t="shared" si="137"/>
        <v>0</v>
      </c>
      <c r="AJ143" s="9">
        <f t="shared" si="63"/>
        <v>0</v>
      </c>
      <c r="AK143" s="9">
        <v>1544</v>
      </c>
    </row>
    <row r="144" spans="1:37" ht="15" thickBot="1" x14ac:dyDescent="0.25">
      <c r="A144" s="75" t="s">
        <v>172</v>
      </c>
      <c r="B144" s="112" t="s">
        <v>165</v>
      </c>
      <c r="C144" s="53"/>
      <c r="D144" s="136"/>
      <c r="E144" s="12">
        <f>IFERROR(VLOOKUP(B144,[2]NUM13!$H$3:$K$147,3,FALSE),0)</f>
        <v>72</v>
      </c>
      <c r="F144" s="42">
        <f t="shared" si="98"/>
        <v>73</v>
      </c>
      <c r="G144" s="12"/>
      <c r="H144" s="51">
        <f t="shared" ref="H144:H150" si="138">+G144+(Q144)-(AD144)</f>
        <v>0</v>
      </c>
      <c r="I144" s="51">
        <f t="shared" ref="I144:I150" si="139">+G144+(Q144+R144+S144+T144)-(AD144+AE144+AF144+AG144)</f>
        <v>0</v>
      </c>
      <c r="J144" s="12"/>
      <c r="K144" s="77">
        <f>IFERROR(VLOOKUP(B144,'[1]ACT NUM 13'!$H$3:$L$80,2,FALSE),0)</f>
        <v>0</v>
      </c>
      <c r="L144" s="77">
        <f>IFERROR(VLOOKUP(B144,'[1]ACT NUM 13'!$H$3:$L$80,3,FALSE),0)</f>
        <v>1</v>
      </c>
      <c r="M144" s="77">
        <f>IFERROR(VLOOKUP(B144,'[1]ACT NUM 13'!$H$3:$L$80,4,FALSE),0)</f>
        <v>0</v>
      </c>
      <c r="N144" s="77"/>
      <c r="O144" s="77"/>
      <c r="P144" s="77"/>
      <c r="Q144" s="77"/>
      <c r="R144" s="77"/>
      <c r="S144" s="77"/>
      <c r="T144" s="77"/>
      <c r="U144" s="77"/>
      <c r="V144" s="77"/>
      <c r="W144" s="12">
        <f t="shared" si="71"/>
        <v>1</v>
      </c>
      <c r="X144" s="77">
        <f>IFERROR(VLOOKUP(B144,'[1]ACT NUM 13'!$AA$3:$AE$41,2,FALSE),0)</f>
        <v>0</v>
      </c>
      <c r="Y144" s="77">
        <f>IFERROR(VLOOKUP(B144,'[1]ACT NUM 13'!$AA$3:$AE$41,3,FALSE),0)</f>
        <v>0</v>
      </c>
      <c r="Z144" s="77">
        <f>IFERROR(VLOOKUP(B144,'[1]ACT NUM 13'!$AA$3:$AE$41,4,FALSE),0)</f>
        <v>0</v>
      </c>
      <c r="AA144" s="77"/>
      <c r="AB144" s="77"/>
      <c r="AC144" s="77"/>
      <c r="AD144" s="77"/>
      <c r="AE144" s="77"/>
      <c r="AF144" s="77"/>
      <c r="AG144" s="77"/>
      <c r="AH144" s="77"/>
      <c r="AI144" s="77"/>
      <c r="AJ144" s="12">
        <f t="shared" si="63"/>
        <v>0</v>
      </c>
    </row>
    <row r="145" spans="1:37" ht="15" thickBot="1" x14ac:dyDescent="0.25">
      <c r="A145" s="75" t="s">
        <v>172</v>
      </c>
      <c r="B145" s="112" t="s">
        <v>166</v>
      </c>
      <c r="C145" s="53"/>
      <c r="D145" s="136"/>
      <c r="E145" s="12">
        <f>IFERROR(VLOOKUP(B145,[2]NUM13!$H$3:$K$147,3,FALSE),0)</f>
        <v>6</v>
      </c>
      <c r="F145" s="42">
        <f t="shared" si="98"/>
        <v>6</v>
      </c>
      <c r="G145" s="12"/>
      <c r="H145" s="51">
        <f t="shared" si="138"/>
        <v>0</v>
      </c>
      <c r="I145" s="51">
        <f t="shared" si="139"/>
        <v>0</v>
      </c>
      <c r="J145" s="12"/>
      <c r="K145" s="77">
        <f>IFERROR(VLOOKUP(B145,'[1]ACT NUM 13'!$H$3:$L$80,2,FALSE),0)</f>
        <v>0</v>
      </c>
      <c r="L145" s="77">
        <f>IFERROR(VLOOKUP(B145,'[1]ACT NUM 13'!$H$3:$L$80,3,FALSE),0)</f>
        <v>0</v>
      </c>
      <c r="M145" s="77">
        <f>IFERROR(VLOOKUP(B145,'[1]ACT NUM 13'!$H$3:$L$80,4,FALSE),0)</f>
        <v>0</v>
      </c>
      <c r="N145" s="77"/>
      <c r="O145" s="77"/>
      <c r="P145" s="77"/>
      <c r="Q145" s="77"/>
      <c r="R145" s="77"/>
      <c r="S145" s="77"/>
      <c r="T145" s="77"/>
      <c r="U145" s="77"/>
      <c r="V145" s="77"/>
      <c r="W145" s="12">
        <f t="shared" si="71"/>
        <v>0</v>
      </c>
      <c r="X145" s="77">
        <f>IFERROR(VLOOKUP(B145,'[1]ACT NUM 13'!$AA$3:$AE$41,2,FALSE),0)</f>
        <v>0</v>
      </c>
      <c r="Y145" s="77">
        <f>IFERROR(VLOOKUP(B145,'[1]ACT NUM 13'!$AA$3:$AE$41,3,FALSE),0)</f>
        <v>0</v>
      </c>
      <c r="Z145" s="77">
        <f>IFERROR(VLOOKUP(B145,'[1]ACT NUM 13'!$AA$3:$AE$41,4,FALSE),0)</f>
        <v>0</v>
      </c>
      <c r="AA145" s="77"/>
      <c r="AB145" s="77"/>
      <c r="AC145" s="77"/>
      <c r="AD145" s="77"/>
      <c r="AE145" s="77"/>
      <c r="AF145" s="77"/>
      <c r="AG145" s="77"/>
      <c r="AH145" s="77"/>
      <c r="AI145" s="77"/>
      <c r="AJ145" s="12">
        <f t="shared" ref="AJ145:AJ151" si="140">SUM(X145:AI145)</f>
        <v>0</v>
      </c>
    </row>
    <row r="146" spans="1:37" ht="15" thickBot="1" x14ac:dyDescent="0.25">
      <c r="A146" s="75" t="s">
        <v>172</v>
      </c>
      <c r="B146" s="112" t="s">
        <v>167</v>
      </c>
      <c r="C146" s="53"/>
      <c r="D146" s="136"/>
      <c r="E146" s="12">
        <f>IFERROR(VLOOKUP(B146,[2]NUM13!$H$3:$K$147,3,FALSE),0)</f>
        <v>15</v>
      </c>
      <c r="F146" s="42">
        <f t="shared" si="98"/>
        <v>15</v>
      </c>
      <c r="G146" s="12"/>
      <c r="H146" s="51">
        <f t="shared" si="138"/>
        <v>0</v>
      </c>
      <c r="I146" s="51">
        <f t="shared" si="139"/>
        <v>0</v>
      </c>
      <c r="J146" s="12"/>
      <c r="K146" s="77">
        <f>IFERROR(VLOOKUP(B146,'[1]ACT NUM 13'!$H$3:$L$80,2,FALSE),0)</f>
        <v>0</v>
      </c>
      <c r="L146" s="77">
        <f>IFERROR(VLOOKUP(B146,'[1]ACT NUM 13'!$H$3:$L$80,3,FALSE),0)</f>
        <v>0</v>
      </c>
      <c r="M146" s="77">
        <f>IFERROR(VLOOKUP(B146,'[1]ACT NUM 13'!$H$3:$L$80,4,FALSE),0)</f>
        <v>0</v>
      </c>
      <c r="N146" s="77"/>
      <c r="O146" s="77"/>
      <c r="P146" s="77"/>
      <c r="Q146" s="77"/>
      <c r="R146" s="77"/>
      <c r="S146" s="77"/>
      <c r="T146" s="77"/>
      <c r="U146" s="77"/>
      <c r="V146" s="77"/>
      <c r="W146" s="12">
        <f t="shared" si="71"/>
        <v>0</v>
      </c>
      <c r="X146" s="77">
        <f>IFERROR(VLOOKUP(B146,'[1]ACT NUM 13'!$AA$3:$AE$41,2,FALSE),0)</f>
        <v>0</v>
      </c>
      <c r="Y146" s="77">
        <f>IFERROR(VLOOKUP(B146,'[1]ACT NUM 13'!$AA$3:$AE$41,3,FALSE),0)</f>
        <v>0</v>
      </c>
      <c r="Z146" s="77">
        <f>IFERROR(VLOOKUP(B146,'[1]ACT NUM 13'!$AA$3:$AE$41,4,FALSE),0)</f>
        <v>0</v>
      </c>
      <c r="AA146" s="77"/>
      <c r="AB146" s="77"/>
      <c r="AC146" s="77"/>
      <c r="AD146" s="77"/>
      <c r="AE146" s="77"/>
      <c r="AF146" s="77"/>
      <c r="AG146" s="77"/>
      <c r="AH146" s="77"/>
      <c r="AI146" s="77"/>
      <c r="AJ146" s="12">
        <f t="shared" si="140"/>
        <v>0</v>
      </c>
    </row>
    <row r="147" spans="1:37" ht="15" thickBot="1" x14ac:dyDescent="0.25">
      <c r="A147" s="75" t="s">
        <v>172</v>
      </c>
      <c r="B147" s="112" t="s">
        <v>168</v>
      </c>
      <c r="C147" s="53"/>
      <c r="D147" s="136"/>
      <c r="E147" s="12">
        <f>IFERROR(VLOOKUP(B147,[2]NUM13!$H$3:$K$147,3,FALSE),0)</f>
        <v>20</v>
      </c>
      <c r="F147" s="42">
        <f t="shared" si="98"/>
        <v>20</v>
      </c>
      <c r="G147" s="12"/>
      <c r="H147" s="51">
        <f t="shared" si="138"/>
        <v>0</v>
      </c>
      <c r="I147" s="51">
        <f t="shared" si="139"/>
        <v>0</v>
      </c>
      <c r="J147" s="12"/>
      <c r="K147" s="77">
        <f>IFERROR(VLOOKUP(B147,'[1]ACT NUM 13'!$H$3:$L$80,2,FALSE),0)</f>
        <v>0</v>
      </c>
      <c r="L147" s="77">
        <f>IFERROR(VLOOKUP(B147,'[1]ACT NUM 13'!$H$3:$L$80,3,FALSE),0)</f>
        <v>0</v>
      </c>
      <c r="M147" s="77">
        <f>IFERROR(VLOOKUP(B147,'[1]ACT NUM 13'!$H$3:$L$80,4,FALSE),0)</f>
        <v>0</v>
      </c>
      <c r="N147" s="77"/>
      <c r="O147" s="77"/>
      <c r="P147" s="77"/>
      <c r="Q147" s="77"/>
      <c r="R147" s="77"/>
      <c r="S147" s="77"/>
      <c r="T147" s="77"/>
      <c r="U147" s="77"/>
      <c r="V147" s="77"/>
      <c r="W147" s="12">
        <f>SUM(K147:V147)</f>
        <v>0</v>
      </c>
      <c r="X147" s="77">
        <f>IFERROR(VLOOKUP(B147,'[1]ACT NUM 13'!$AA$3:$AE$41,2,FALSE),0)</f>
        <v>0</v>
      </c>
      <c r="Y147" s="77">
        <f>IFERROR(VLOOKUP(B147,'[1]ACT NUM 13'!$AA$3:$AE$41,3,FALSE),0)</f>
        <v>0</v>
      </c>
      <c r="Z147" s="77">
        <f>IFERROR(VLOOKUP(B147,'[1]ACT NUM 13'!$AA$3:$AE$41,4,FALSE),0)</f>
        <v>0</v>
      </c>
      <c r="AA147" s="77"/>
      <c r="AB147" s="77"/>
      <c r="AC147" s="77"/>
      <c r="AD147" s="77"/>
      <c r="AE147" s="77"/>
      <c r="AF147" s="77"/>
      <c r="AG147" s="77"/>
      <c r="AH147" s="77"/>
      <c r="AI147" s="77"/>
      <c r="AJ147" s="12">
        <f t="shared" si="140"/>
        <v>0</v>
      </c>
    </row>
    <row r="148" spans="1:37" ht="15" thickBot="1" x14ac:dyDescent="0.25">
      <c r="A148" s="75" t="s">
        <v>172</v>
      </c>
      <c r="B148" s="112" t="s">
        <v>169</v>
      </c>
      <c r="C148" s="53"/>
      <c r="D148" s="136"/>
      <c r="E148" s="12">
        <f>IFERROR(VLOOKUP(B148,[2]NUM13!$H$3:$K$147,3,FALSE),0)</f>
        <v>38</v>
      </c>
      <c r="F148" s="42">
        <f t="shared" si="98"/>
        <v>39</v>
      </c>
      <c r="G148" s="12"/>
      <c r="H148" s="51">
        <f t="shared" si="138"/>
        <v>0</v>
      </c>
      <c r="I148" s="51">
        <f t="shared" si="139"/>
        <v>0</v>
      </c>
      <c r="J148" s="12"/>
      <c r="K148" s="77">
        <f>IFERROR(VLOOKUP(B148,'[1]ACT NUM 13'!$H$3:$L$80,2,FALSE),0)</f>
        <v>1</v>
      </c>
      <c r="L148" s="77">
        <f>IFERROR(VLOOKUP(B148,'[1]ACT NUM 13'!$H$3:$L$80,3,FALSE),0)</f>
        <v>0</v>
      </c>
      <c r="M148" s="77">
        <f>IFERROR(VLOOKUP(B148,'[1]ACT NUM 13'!$H$3:$L$80,4,FALSE),0)</f>
        <v>0</v>
      </c>
      <c r="N148" s="77"/>
      <c r="O148" s="77"/>
      <c r="P148" s="77"/>
      <c r="Q148" s="77"/>
      <c r="R148" s="77"/>
      <c r="S148" s="77"/>
      <c r="T148" s="77"/>
      <c r="U148" s="77"/>
      <c r="V148" s="77"/>
      <c r="W148" s="12">
        <f>SUM(K148:V148)</f>
        <v>1</v>
      </c>
      <c r="X148" s="77">
        <f>IFERROR(VLOOKUP(B148,'[1]ACT NUM 13'!$AA$3:$AE$41,2,FALSE),0)</f>
        <v>0</v>
      </c>
      <c r="Y148" s="77">
        <f>IFERROR(VLOOKUP(B148,'[1]ACT NUM 13'!$AA$3:$AE$41,3,FALSE),0)</f>
        <v>0</v>
      </c>
      <c r="Z148" s="77">
        <f>IFERROR(VLOOKUP(B148,'[1]ACT NUM 13'!$AA$3:$AE$41,4,FALSE),0)</f>
        <v>0</v>
      </c>
      <c r="AA148" s="77"/>
      <c r="AB148" s="77"/>
      <c r="AC148" s="77"/>
      <c r="AD148" s="77"/>
      <c r="AE148" s="77"/>
      <c r="AF148" s="77"/>
      <c r="AG148" s="77"/>
      <c r="AH148" s="77"/>
      <c r="AI148" s="77"/>
      <c r="AJ148" s="12">
        <f t="shared" si="140"/>
        <v>0</v>
      </c>
    </row>
    <row r="149" spans="1:37" ht="15" thickBot="1" x14ac:dyDescent="0.25">
      <c r="A149" s="75" t="s">
        <v>172</v>
      </c>
      <c r="B149" s="112" t="s">
        <v>170</v>
      </c>
      <c r="C149" s="53"/>
      <c r="D149" s="136"/>
      <c r="E149" s="12">
        <f>IFERROR(VLOOKUP(B149,[2]NUM13!$H$3:$K$147,3,FALSE),0)</f>
        <v>24</v>
      </c>
      <c r="F149" s="42">
        <f t="shared" si="98"/>
        <v>24</v>
      </c>
      <c r="G149" s="12"/>
      <c r="H149" s="51">
        <f t="shared" si="138"/>
        <v>0</v>
      </c>
      <c r="I149" s="51">
        <f t="shared" si="139"/>
        <v>0</v>
      </c>
      <c r="J149" s="12"/>
      <c r="K149" s="77">
        <f>IFERROR(VLOOKUP(B149,'[1]ACT NUM 13'!$H$3:$L$80,2,FALSE),0)</f>
        <v>0</v>
      </c>
      <c r="L149" s="77">
        <f>IFERROR(VLOOKUP(B149,'[1]ACT NUM 13'!$H$3:$L$80,3,FALSE),0)</f>
        <v>0</v>
      </c>
      <c r="M149" s="77">
        <f>IFERROR(VLOOKUP(B149,'[1]ACT NUM 13'!$H$3:$L$80,4,FALSE),0)</f>
        <v>0</v>
      </c>
      <c r="N149" s="77"/>
      <c r="O149" s="77"/>
      <c r="P149" s="77"/>
      <c r="Q149" s="77"/>
      <c r="R149" s="77"/>
      <c r="S149" s="77"/>
      <c r="T149" s="77"/>
      <c r="U149" s="77"/>
      <c r="V149" s="77"/>
      <c r="W149" s="12">
        <f>SUM(K149:V149)</f>
        <v>0</v>
      </c>
      <c r="X149" s="77">
        <f>IFERROR(VLOOKUP(B149,'[1]ACT NUM 13'!$AA$3:$AE$41,2,FALSE),0)</f>
        <v>0</v>
      </c>
      <c r="Y149" s="77">
        <f>IFERROR(VLOOKUP(B149,'[1]ACT NUM 13'!$AA$3:$AE$41,3,FALSE),0)</f>
        <v>0</v>
      </c>
      <c r="Z149" s="77">
        <f>IFERROR(VLOOKUP(B149,'[1]ACT NUM 13'!$AA$3:$AE$41,4,FALSE),0)</f>
        <v>0</v>
      </c>
      <c r="AA149" s="77"/>
      <c r="AB149" s="77"/>
      <c r="AC149" s="77"/>
      <c r="AD149" s="77"/>
      <c r="AE149" s="77"/>
      <c r="AF149" s="77"/>
      <c r="AG149" s="77"/>
      <c r="AH149" s="77"/>
      <c r="AI149" s="77"/>
      <c r="AJ149" s="12">
        <f>SUM(X149:AI149)</f>
        <v>0</v>
      </c>
    </row>
    <row r="150" spans="1:37" ht="15" thickBot="1" x14ac:dyDescent="0.25">
      <c r="A150" s="75" t="s">
        <v>172</v>
      </c>
      <c r="B150" s="112" t="s">
        <v>171</v>
      </c>
      <c r="C150" s="53"/>
      <c r="D150" s="136"/>
      <c r="E150" s="12">
        <f>IFERROR(VLOOKUP(B150,[2]NUM13!$H$3:$K$147,3,FALSE),0)</f>
        <v>14</v>
      </c>
      <c r="F150" s="42">
        <f t="shared" si="98"/>
        <v>14</v>
      </c>
      <c r="G150" s="12"/>
      <c r="H150" s="51">
        <f t="shared" si="138"/>
        <v>0</v>
      </c>
      <c r="I150" s="51">
        <f t="shared" si="139"/>
        <v>0</v>
      </c>
      <c r="J150" s="12"/>
      <c r="K150" s="77">
        <f>IFERROR(VLOOKUP(B150,'[1]ACT NUM 13'!$H$3:$L$80,2,FALSE),0)</f>
        <v>0</v>
      </c>
      <c r="L150" s="77">
        <f>IFERROR(VLOOKUP(B150,'[1]ACT NUM 13'!$H$3:$L$80,3,FALSE),0)</f>
        <v>0</v>
      </c>
      <c r="M150" s="77">
        <f>IFERROR(VLOOKUP(B150,'[1]ACT NUM 13'!$H$3:$L$80,4,FALSE),0)</f>
        <v>0</v>
      </c>
      <c r="N150" s="77"/>
      <c r="O150" s="77"/>
      <c r="P150" s="77"/>
      <c r="Q150" s="77"/>
      <c r="R150" s="77"/>
      <c r="S150" s="77"/>
      <c r="T150" s="77"/>
      <c r="U150" s="77"/>
      <c r="V150" s="77"/>
      <c r="W150" s="12">
        <f>SUM(K150:V150)</f>
        <v>0</v>
      </c>
      <c r="X150" s="77">
        <f>IFERROR(VLOOKUP(B150,'[1]ACT NUM 13'!$AA$3:$AE$41,2,FALSE),0)</f>
        <v>0</v>
      </c>
      <c r="Y150" s="77">
        <f>IFERROR(VLOOKUP(B150,'[1]ACT NUM 13'!$AA$3:$AE$41,3,FALSE),0)</f>
        <v>0</v>
      </c>
      <c r="Z150" s="77">
        <f>IFERROR(VLOOKUP(B150,'[1]ACT NUM 13'!$AA$3:$AE$41,4,FALSE),0)</f>
        <v>0</v>
      </c>
      <c r="AA150" s="77"/>
      <c r="AB150" s="77"/>
      <c r="AC150" s="77"/>
      <c r="AD150" s="77"/>
      <c r="AE150" s="77"/>
      <c r="AF150" s="77"/>
      <c r="AG150" s="77"/>
      <c r="AH150" s="77"/>
      <c r="AI150" s="77"/>
      <c r="AJ150" s="12">
        <f>SUM(X150:AI150)</f>
        <v>0</v>
      </c>
    </row>
    <row r="151" spans="1:37" ht="15" thickBot="1" x14ac:dyDescent="0.25">
      <c r="A151" s="308" t="s">
        <v>183</v>
      </c>
      <c r="B151" s="309"/>
      <c r="C151" s="181">
        <f>+D151/Metas!S15</f>
        <v>0.94050017690360477</v>
      </c>
      <c r="D151" s="138">
        <f>E151/AK151</f>
        <v>0.30632090761750408</v>
      </c>
      <c r="E151" s="9">
        <f t="shared" ref="E151:K151" si="141">SUM(E144:E150)</f>
        <v>189</v>
      </c>
      <c r="F151" s="9">
        <f>SUM(F144:F150)</f>
        <v>191</v>
      </c>
      <c r="G151" s="9">
        <f t="shared" ref="G151" si="142">SUM(G144:G150)</f>
        <v>0</v>
      </c>
      <c r="H151" s="9">
        <f t="shared" si="141"/>
        <v>0</v>
      </c>
      <c r="I151" s="9">
        <f>SUM(I144:I150)</f>
        <v>0</v>
      </c>
      <c r="J151" s="9">
        <f t="shared" ref="J151" si="143">SUM(J144:J150)</f>
        <v>0</v>
      </c>
      <c r="K151" s="9">
        <f t="shared" si="141"/>
        <v>1</v>
      </c>
      <c r="L151" s="9">
        <f t="shared" ref="L151:Q151" si="144">SUM(L144:L150)</f>
        <v>1</v>
      </c>
      <c r="M151" s="9">
        <f t="shared" si="144"/>
        <v>0</v>
      </c>
      <c r="N151" s="9">
        <f t="shared" si="144"/>
        <v>0</v>
      </c>
      <c r="O151" s="9">
        <f t="shared" ref="O151" si="145">SUM(O144:O150)</f>
        <v>0</v>
      </c>
      <c r="P151" s="9">
        <f t="shared" si="144"/>
        <v>0</v>
      </c>
      <c r="Q151" s="9">
        <f t="shared" si="144"/>
        <v>0</v>
      </c>
      <c r="R151" s="9">
        <f t="shared" ref="R151:S151" si="146">SUM(R144:R150)</f>
        <v>0</v>
      </c>
      <c r="S151" s="9">
        <f t="shared" si="146"/>
        <v>0</v>
      </c>
      <c r="T151" s="9">
        <f t="shared" ref="T151:V151" si="147">SUM(T144:T150)</f>
        <v>0</v>
      </c>
      <c r="U151" s="9">
        <f t="shared" si="147"/>
        <v>0</v>
      </c>
      <c r="V151" s="9">
        <f t="shared" si="147"/>
        <v>0</v>
      </c>
      <c r="W151" s="9">
        <f>SUM(K151:V151)</f>
        <v>2</v>
      </c>
      <c r="X151" s="9">
        <f t="shared" ref="X151:AD151" si="148">SUM(X144:X150)</f>
        <v>0</v>
      </c>
      <c r="Y151" s="9">
        <f t="shared" si="148"/>
        <v>0</v>
      </c>
      <c r="Z151" s="9">
        <f t="shared" si="148"/>
        <v>0</v>
      </c>
      <c r="AA151" s="9">
        <f t="shared" si="148"/>
        <v>0</v>
      </c>
      <c r="AB151" s="9">
        <f t="shared" ref="AB151" si="149">SUM(AB144:AB150)</f>
        <v>0</v>
      </c>
      <c r="AC151" s="9">
        <f t="shared" si="148"/>
        <v>0</v>
      </c>
      <c r="AD151" s="9">
        <f t="shared" si="148"/>
        <v>0</v>
      </c>
      <c r="AE151" s="9">
        <f t="shared" ref="AE151:AF151" si="150">SUM(AE144:AE150)</f>
        <v>0</v>
      </c>
      <c r="AF151" s="9">
        <f t="shared" si="150"/>
        <v>0</v>
      </c>
      <c r="AG151" s="9">
        <f t="shared" ref="AG151:AI151" si="151">SUM(AG144:AG150)</f>
        <v>0</v>
      </c>
      <c r="AH151" s="9">
        <f t="shared" si="151"/>
        <v>0</v>
      </c>
      <c r="AI151" s="9">
        <f t="shared" si="151"/>
        <v>0</v>
      </c>
      <c r="AJ151" s="9">
        <f t="shared" si="140"/>
        <v>0</v>
      </c>
      <c r="AK151" s="9">
        <v>617</v>
      </c>
    </row>
    <row r="152" spans="1:37" ht="15" x14ac:dyDescent="0.25">
      <c r="B152" s="80" t="s">
        <v>188</v>
      </c>
      <c r="C152" s="192"/>
      <c r="D152" s="70"/>
      <c r="E152" s="62">
        <f t="shared" ref="E152:AJ152" si="152">+E26+E38+E49+E64+E75+E81+E92+E111+E124+E138+E143+E151</f>
        <v>13346</v>
      </c>
      <c r="F152" s="62">
        <f>+F26+F38+F49+F64+F75+F81+F92+F111+F124+F138+F143+F151</f>
        <v>13848</v>
      </c>
      <c r="G152" s="62">
        <f t="shared" ref="G152" si="153">+G26+G38+G49+G64+G75+G81+G92+G111+G124+G138+G143+G151</f>
        <v>0</v>
      </c>
      <c r="H152" s="62">
        <f t="shared" si="152"/>
        <v>0</v>
      </c>
      <c r="I152" s="62">
        <f>+I26+I38+I49+I64+I75+I81+I92+I111+I124+I138+I143+I151</f>
        <v>0</v>
      </c>
      <c r="J152" s="62">
        <f t="shared" ref="J152" si="154">+J26+J38+J49+J64+J75+J81+J92+J111+J124+J138+J143+J151</f>
        <v>0</v>
      </c>
      <c r="K152" s="62">
        <f t="shared" si="152"/>
        <v>234</v>
      </c>
      <c r="L152" s="62">
        <f t="shared" si="152"/>
        <v>169</v>
      </c>
      <c r="M152" s="62">
        <f t="shared" si="152"/>
        <v>225</v>
      </c>
      <c r="N152" s="62">
        <f t="shared" si="152"/>
        <v>0</v>
      </c>
      <c r="O152" s="62">
        <f t="shared" ref="O152" si="155">+O26+O38+O49+O64+O75+O81+O92+O111+O124+O138+O143+O151</f>
        <v>0</v>
      </c>
      <c r="P152" s="62">
        <f t="shared" si="152"/>
        <v>0</v>
      </c>
      <c r="Q152" s="62">
        <f t="shared" si="152"/>
        <v>0</v>
      </c>
      <c r="R152" s="62">
        <f t="shared" ref="R152:S152" si="156">+R26+R38+R49+R64+R75+R81+R92+R111+R124+R138+R143+R151</f>
        <v>0</v>
      </c>
      <c r="S152" s="62">
        <f t="shared" si="156"/>
        <v>0</v>
      </c>
      <c r="T152" s="62">
        <f t="shared" ref="T152:V152" si="157">+T26+T38+T49+T64+T75+T81+T92+T111+T124+T138+T143+T151</f>
        <v>0</v>
      </c>
      <c r="U152" s="62">
        <f t="shared" si="157"/>
        <v>0</v>
      </c>
      <c r="V152" s="62">
        <f t="shared" si="157"/>
        <v>0</v>
      </c>
      <c r="W152" s="62">
        <f>+W26+W38+W49+W64+W75+W81+W92+W111+W124+W138+W143+W151</f>
        <v>628</v>
      </c>
      <c r="X152" s="62">
        <f t="shared" si="152"/>
        <v>43</v>
      </c>
      <c r="Y152" s="62">
        <f t="shared" si="152"/>
        <v>38</v>
      </c>
      <c r="Z152" s="62">
        <f t="shared" si="152"/>
        <v>45</v>
      </c>
      <c r="AA152" s="62">
        <f t="shared" si="152"/>
        <v>0</v>
      </c>
      <c r="AB152" s="62">
        <f t="shared" ref="AB152" si="158">+AB26+AB38+AB49+AB64+AB75+AB81+AB92+AB111+AB124+AB138+AB143+AB151</f>
        <v>0</v>
      </c>
      <c r="AC152" s="62">
        <f t="shared" si="152"/>
        <v>0</v>
      </c>
      <c r="AD152" s="62">
        <f t="shared" si="152"/>
        <v>0</v>
      </c>
      <c r="AE152" s="62">
        <f t="shared" ref="AE152:AF152" si="159">+AE26+AE38+AE49+AE64+AE75+AE81+AE92+AE111+AE124+AE138+AE143+AE151</f>
        <v>0</v>
      </c>
      <c r="AF152" s="62">
        <f t="shared" si="159"/>
        <v>0</v>
      </c>
      <c r="AG152" s="62">
        <f t="shared" ref="AG152:AI152" si="160">+AG26+AG38+AG49+AG64+AG75+AG81+AG92+AG111+AG124+AG138+AG143+AG151</f>
        <v>0</v>
      </c>
      <c r="AH152" s="62">
        <f t="shared" si="160"/>
        <v>0</v>
      </c>
      <c r="AI152" s="62">
        <f t="shared" si="160"/>
        <v>0</v>
      </c>
      <c r="AJ152" s="62">
        <f t="shared" si="152"/>
        <v>126</v>
      </c>
      <c r="AK152" s="62">
        <f>+AK151+AK143+AK138+AK124+AK111+AK92+AK81+AK75+AK64+AK49+AK38+AK26</f>
        <v>78206</v>
      </c>
    </row>
    <row r="153" spans="1:37" x14ac:dyDescent="0.2">
      <c r="C153" s="189"/>
      <c r="D153" s="139"/>
    </row>
  </sheetData>
  <mergeCells count="23">
    <mergeCell ref="E1:AK1"/>
    <mergeCell ref="A26:B26"/>
    <mergeCell ref="A38:B38"/>
    <mergeCell ref="A49:B49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  <mergeCell ref="A138:B138"/>
    <mergeCell ref="A143:B143"/>
    <mergeCell ref="A151:B151"/>
    <mergeCell ref="A64:B64"/>
    <mergeCell ref="A75:B75"/>
    <mergeCell ref="A81:B81"/>
    <mergeCell ref="A92:B92"/>
    <mergeCell ref="A111:B111"/>
    <mergeCell ref="A124:B124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H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5" x14ac:dyDescent="0.25"/>
  <cols>
    <col min="1" max="1" width="24.28515625" style="97" bestFit="1" customWidth="1"/>
    <col min="2" max="2" width="47" style="97" bestFit="1" customWidth="1"/>
    <col min="3" max="3" width="14.42578125" style="54" customWidth="1"/>
    <col min="4" max="4" width="11.28515625" style="97" bestFit="1" customWidth="1"/>
    <col min="5" max="6" width="11.7109375" style="103" customWidth="1"/>
    <col min="7" max="7" width="14.42578125" style="97" customWidth="1"/>
    <col min="8" max="8" width="17.140625" style="97" customWidth="1"/>
    <col min="9" max="224" width="11.42578125" style="97"/>
    <col min="225" max="225" width="31.5703125" style="97" bestFit="1" customWidth="1"/>
    <col min="226" max="226" width="39" style="97" customWidth="1"/>
    <col min="227" max="227" width="14.42578125" style="97" customWidth="1"/>
    <col min="228" max="228" width="10.85546875" style="97" bestFit="1" customWidth="1"/>
    <col min="229" max="229" width="22.28515625" style="97" customWidth="1"/>
    <col min="230" max="230" width="25.28515625" style="97" customWidth="1"/>
    <col min="231" max="231" width="20" style="97" customWidth="1"/>
    <col min="232" max="232" width="26.7109375" style="97" customWidth="1"/>
    <col min="233" max="480" width="11.42578125" style="97"/>
    <col min="481" max="481" width="31.5703125" style="97" bestFit="1" customWidth="1"/>
    <col min="482" max="482" width="39" style="97" customWidth="1"/>
    <col min="483" max="483" width="14.42578125" style="97" customWidth="1"/>
    <col min="484" max="484" width="10.85546875" style="97" bestFit="1" customWidth="1"/>
    <col min="485" max="485" width="22.28515625" style="97" customWidth="1"/>
    <col min="486" max="486" width="25.28515625" style="97" customWidth="1"/>
    <col min="487" max="487" width="20" style="97" customWidth="1"/>
    <col min="488" max="488" width="26.7109375" style="97" customWidth="1"/>
    <col min="489" max="736" width="11.42578125" style="97"/>
    <col min="737" max="737" width="31.5703125" style="97" bestFit="1" customWidth="1"/>
    <col min="738" max="738" width="39" style="97" customWidth="1"/>
    <col min="739" max="739" width="14.42578125" style="97" customWidth="1"/>
    <col min="740" max="740" width="10.85546875" style="97" bestFit="1" customWidth="1"/>
    <col min="741" max="741" width="22.28515625" style="97" customWidth="1"/>
    <col min="742" max="742" width="25.28515625" style="97" customWidth="1"/>
    <col min="743" max="743" width="20" style="97" customWidth="1"/>
    <col min="744" max="744" width="26.7109375" style="97" customWidth="1"/>
    <col min="745" max="992" width="11.42578125" style="97"/>
    <col min="993" max="993" width="31.5703125" style="97" bestFit="1" customWidth="1"/>
    <col min="994" max="994" width="39" style="97" customWidth="1"/>
    <col min="995" max="995" width="14.42578125" style="97" customWidth="1"/>
    <col min="996" max="996" width="10.85546875" style="97" bestFit="1" customWidth="1"/>
    <col min="997" max="997" width="22.28515625" style="97" customWidth="1"/>
    <col min="998" max="998" width="25.28515625" style="97" customWidth="1"/>
    <col min="999" max="999" width="20" style="97" customWidth="1"/>
    <col min="1000" max="1000" width="26.7109375" style="97" customWidth="1"/>
    <col min="1001" max="1248" width="11.42578125" style="97"/>
    <col min="1249" max="1249" width="31.5703125" style="97" bestFit="1" customWidth="1"/>
    <col min="1250" max="1250" width="39" style="97" customWidth="1"/>
    <col min="1251" max="1251" width="14.42578125" style="97" customWidth="1"/>
    <col min="1252" max="1252" width="10.85546875" style="97" bestFit="1" customWidth="1"/>
    <col min="1253" max="1253" width="22.28515625" style="97" customWidth="1"/>
    <col min="1254" max="1254" width="25.28515625" style="97" customWidth="1"/>
    <col min="1255" max="1255" width="20" style="97" customWidth="1"/>
    <col min="1256" max="1256" width="26.7109375" style="97" customWidth="1"/>
    <col min="1257" max="1504" width="11.42578125" style="97"/>
    <col min="1505" max="1505" width="31.5703125" style="97" bestFit="1" customWidth="1"/>
    <col min="1506" max="1506" width="39" style="97" customWidth="1"/>
    <col min="1507" max="1507" width="14.42578125" style="97" customWidth="1"/>
    <col min="1508" max="1508" width="10.85546875" style="97" bestFit="1" customWidth="1"/>
    <col min="1509" max="1509" width="22.28515625" style="97" customWidth="1"/>
    <col min="1510" max="1510" width="25.28515625" style="97" customWidth="1"/>
    <col min="1511" max="1511" width="20" style="97" customWidth="1"/>
    <col min="1512" max="1512" width="26.7109375" style="97" customWidth="1"/>
    <col min="1513" max="1760" width="11.42578125" style="97"/>
    <col min="1761" max="1761" width="31.5703125" style="97" bestFit="1" customWidth="1"/>
    <col min="1762" max="1762" width="39" style="97" customWidth="1"/>
    <col min="1763" max="1763" width="14.42578125" style="97" customWidth="1"/>
    <col min="1764" max="1764" width="10.85546875" style="97" bestFit="1" customWidth="1"/>
    <col min="1765" max="1765" width="22.28515625" style="97" customWidth="1"/>
    <col min="1766" max="1766" width="25.28515625" style="97" customWidth="1"/>
    <col min="1767" max="1767" width="20" style="97" customWidth="1"/>
    <col min="1768" max="1768" width="26.7109375" style="97" customWidth="1"/>
    <col min="1769" max="2016" width="11.42578125" style="97"/>
    <col min="2017" max="2017" width="31.5703125" style="97" bestFit="1" customWidth="1"/>
    <col min="2018" max="2018" width="39" style="97" customWidth="1"/>
    <col min="2019" max="2019" width="14.42578125" style="97" customWidth="1"/>
    <col min="2020" max="2020" width="10.85546875" style="97" bestFit="1" customWidth="1"/>
    <col min="2021" max="2021" width="22.28515625" style="97" customWidth="1"/>
    <col min="2022" max="2022" width="25.28515625" style="97" customWidth="1"/>
    <col min="2023" max="2023" width="20" style="97" customWidth="1"/>
    <col min="2024" max="2024" width="26.7109375" style="97" customWidth="1"/>
    <col min="2025" max="2272" width="11.42578125" style="97"/>
    <col min="2273" max="2273" width="31.5703125" style="97" bestFit="1" customWidth="1"/>
    <col min="2274" max="2274" width="39" style="97" customWidth="1"/>
    <col min="2275" max="2275" width="14.42578125" style="97" customWidth="1"/>
    <col min="2276" max="2276" width="10.85546875" style="97" bestFit="1" customWidth="1"/>
    <col min="2277" max="2277" width="22.28515625" style="97" customWidth="1"/>
    <col min="2278" max="2278" width="25.28515625" style="97" customWidth="1"/>
    <col min="2279" max="2279" width="20" style="97" customWidth="1"/>
    <col min="2280" max="2280" width="26.7109375" style="97" customWidth="1"/>
    <col min="2281" max="2528" width="11.42578125" style="97"/>
    <col min="2529" max="2529" width="31.5703125" style="97" bestFit="1" customWidth="1"/>
    <col min="2530" max="2530" width="39" style="97" customWidth="1"/>
    <col min="2531" max="2531" width="14.42578125" style="97" customWidth="1"/>
    <col min="2532" max="2532" width="10.85546875" style="97" bestFit="1" customWidth="1"/>
    <col min="2533" max="2533" width="22.28515625" style="97" customWidth="1"/>
    <col min="2534" max="2534" width="25.28515625" style="97" customWidth="1"/>
    <col min="2535" max="2535" width="20" style="97" customWidth="1"/>
    <col min="2536" max="2536" width="26.7109375" style="97" customWidth="1"/>
    <col min="2537" max="2784" width="11.42578125" style="97"/>
    <col min="2785" max="2785" width="31.5703125" style="97" bestFit="1" customWidth="1"/>
    <col min="2786" max="2786" width="39" style="97" customWidth="1"/>
    <col min="2787" max="2787" width="14.42578125" style="97" customWidth="1"/>
    <col min="2788" max="2788" width="10.85546875" style="97" bestFit="1" customWidth="1"/>
    <col min="2789" max="2789" width="22.28515625" style="97" customWidth="1"/>
    <col min="2790" max="2790" width="25.28515625" style="97" customWidth="1"/>
    <col min="2791" max="2791" width="20" style="97" customWidth="1"/>
    <col min="2792" max="2792" width="26.7109375" style="97" customWidth="1"/>
    <col min="2793" max="3040" width="11.42578125" style="97"/>
    <col min="3041" max="3041" width="31.5703125" style="97" bestFit="1" customWidth="1"/>
    <col min="3042" max="3042" width="39" style="97" customWidth="1"/>
    <col min="3043" max="3043" width="14.42578125" style="97" customWidth="1"/>
    <col min="3044" max="3044" width="10.85546875" style="97" bestFit="1" customWidth="1"/>
    <col min="3045" max="3045" width="22.28515625" style="97" customWidth="1"/>
    <col min="3046" max="3046" width="25.28515625" style="97" customWidth="1"/>
    <col min="3047" max="3047" width="20" style="97" customWidth="1"/>
    <col min="3048" max="3048" width="26.7109375" style="97" customWidth="1"/>
    <col min="3049" max="3296" width="11.42578125" style="97"/>
    <col min="3297" max="3297" width="31.5703125" style="97" bestFit="1" customWidth="1"/>
    <col min="3298" max="3298" width="39" style="97" customWidth="1"/>
    <col min="3299" max="3299" width="14.42578125" style="97" customWidth="1"/>
    <col min="3300" max="3300" width="10.85546875" style="97" bestFit="1" customWidth="1"/>
    <col min="3301" max="3301" width="22.28515625" style="97" customWidth="1"/>
    <col min="3302" max="3302" width="25.28515625" style="97" customWidth="1"/>
    <col min="3303" max="3303" width="20" style="97" customWidth="1"/>
    <col min="3304" max="3304" width="26.7109375" style="97" customWidth="1"/>
    <col min="3305" max="3552" width="11.42578125" style="97"/>
    <col min="3553" max="3553" width="31.5703125" style="97" bestFit="1" customWidth="1"/>
    <col min="3554" max="3554" width="39" style="97" customWidth="1"/>
    <col min="3555" max="3555" width="14.42578125" style="97" customWidth="1"/>
    <col min="3556" max="3556" width="10.85546875" style="97" bestFit="1" customWidth="1"/>
    <col min="3557" max="3557" width="22.28515625" style="97" customWidth="1"/>
    <col min="3558" max="3558" width="25.28515625" style="97" customWidth="1"/>
    <col min="3559" max="3559" width="20" style="97" customWidth="1"/>
    <col min="3560" max="3560" width="26.7109375" style="97" customWidth="1"/>
    <col min="3561" max="3808" width="11.42578125" style="97"/>
    <col min="3809" max="3809" width="31.5703125" style="97" bestFit="1" customWidth="1"/>
    <col min="3810" max="3810" width="39" style="97" customWidth="1"/>
    <col min="3811" max="3811" width="14.42578125" style="97" customWidth="1"/>
    <col min="3812" max="3812" width="10.85546875" style="97" bestFit="1" customWidth="1"/>
    <col min="3813" max="3813" width="22.28515625" style="97" customWidth="1"/>
    <col min="3814" max="3814" width="25.28515625" style="97" customWidth="1"/>
    <col min="3815" max="3815" width="20" style="97" customWidth="1"/>
    <col min="3816" max="3816" width="26.7109375" style="97" customWidth="1"/>
    <col min="3817" max="4064" width="11.42578125" style="97"/>
    <col min="4065" max="4065" width="31.5703125" style="97" bestFit="1" customWidth="1"/>
    <col min="4066" max="4066" width="39" style="97" customWidth="1"/>
    <col min="4067" max="4067" width="14.42578125" style="97" customWidth="1"/>
    <col min="4068" max="4068" width="10.85546875" style="97" bestFit="1" customWidth="1"/>
    <col min="4069" max="4069" width="22.28515625" style="97" customWidth="1"/>
    <col min="4070" max="4070" width="25.28515625" style="97" customWidth="1"/>
    <col min="4071" max="4071" width="20" style="97" customWidth="1"/>
    <col min="4072" max="4072" width="26.7109375" style="97" customWidth="1"/>
    <col min="4073" max="4320" width="11.42578125" style="97"/>
    <col min="4321" max="4321" width="31.5703125" style="97" bestFit="1" customWidth="1"/>
    <col min="4322" max="4322" width="39" style="97" customWidth="1"/>
    <col min="4323" max="4323" width="14.42578125" style="97" customWidth="1"/>
    <col min="4324" max="4324" width="10.85546875" style="97" bestFit="1" customWidth="1"/>
    <col min="4325" max="4325" width="22.28515625" style="97" customWidth="1"/>
    <col min="4326" max="4326" width="25.28515625" style="97" customWidth="1"/>
    <col min="4327" max="4327" width="20" style="97" customWidth="1"/>
    <col min="4328" max="4328" width="26.7109375" style="97" customWidth="1"/>
    <col min="4329" max="4576" width="11.42578125" style="97"/>
    <col min="4577" max="4577" width="31.5703125" style="97" bestFit="1" customWidth="1"/>
    <col min="4578" max="4578" width="39" style="97" customWidth="1"/>
    <col min="4579" max="4579" width="14.42578125" style="97" customWidth="1"/>
    <col min="4580" max="4580" width="10.85546875" style="97" bestFit="1" customWidth="1"/>
    <col min="4581" max="4581" width="22.28515625" style="97" customWidth="1"/>
    <col min="4582" max="4582" width="25.28515625" style="97" customWidth="1"/>
    <col min="4583" max="4583" width="20" style="97" customWidth="1"/>
    <col min="4584" max="4584" width="26.7109375" style="97" customWidth="1"/>
    <col min="4585" max="4832" width="11.42578125" style="97"/>
    <col min="4833" max="4833" width="31.5703125" style="97" bestFit="1" customWidth="1"/>
    <col min="4834" max="4834" width="39" style="97" customWidth="1"/>
    <col min="4835" max="4835" width="14.42578125" style="97" customWidth="1"/>
    <col min="4836" max="4836" width="10.85546875" style="97" bestFit="1" customWidth="1"/>
    <col min="4837" max="4837" width="22.28515625" style="97" customWidth="1"/>
    <col min="4838" max="4838" width="25.28515625" style="97" customWidth="1"/>
    <col min="4839" max="4839" width="20" style="97" customWidth="1"/>
    <col min="4840" max="4840" width="26.7109375" style="97" customWidth="1"/>
    <col min="4841" max="5088" width="11.42578125" style="97"/>
    <col min="5089" max="5089" width="31.5703125" style="97" bestFit="1" customWidth="1"/>
    <col min="5090" max="5090" width="39" style="97" customWidth="1"/>
    <col min="5091" max="5091" width="14.42578125" style="97" customWidth="1"/>
    <col min="5092" max="5092" width="10.85546875" style="97" bestFit="1" customWidth="1"/>
    <col min="5093" max="5093" width="22.28515625" style="97" customWidth="1"/>
    <col min="5094" max="5094" width="25.28515625" style="97" customWidth="1"/>
    <col min="5095" max="5095" width="20" style="97" customWidth="1"/>
    <col min="5096" max="5096" width="26.7109375" style="97" customWidth="1"/>
    <col min="5097" max="5344" width="11.42578125" style="97"/>
    <col min="5345" max="5345" width="31.5703125" style="97" bestFit="1" customWidth="1"/>
    <col min="5346" max="5346" width="39" style="97" customWidth="1"/>
    <col min="5347" max="5347" width="14.42578125" style="97" customWidth="1"/>
    <col min="5348" max="5348" width="10.85546875" style="97" bestFit="1" customWidth="1"/>
    <col min="5349" max="5349" width="22.28515625" style="97" customWidth="1"/>
    <col min="5350" max="5350" width="25.28515625" style="97" customWidth="1"/>
    <col min="5351" max="5351" width="20" style="97" customWidth="1"/>
    <col min="5352" max="5352" width="26.7109375" style="97" customWidth="1"/>
    <col min="5353" max="5600" width="11.42578125" style="97"/>
    <col min="5601" max="5601" width="31.5703125" style="97" bestFit="1" customWidth="1"/>
    <col min="5602" max="5602" width="39" style="97" customWidth="1"/>
    <col min="5603" max="5603" width="14.42578125" style="97" customWidth="1"/>
    <col min="5604" max="5604" width="10.85546875" style="97" bestFit="1" customWidth="1"/>
    <col min="5605" max="5605" width="22.28515625" style="97" customWidth="1"/>
    <col min="5606" max="5606" width="25.28515625" style="97" customWidth="1"/>
    <col min="5607" max="5607" width="20" style="97" customWidth="1"/>
    <col min="5608" max="5608" width="26.7109375" style="97" customWidth="1"/>
    <col min="5609" max="5856" width="11.42578125" style="97"/>
    <col min="5857" max="5857" width="31.5703125" style="97" bestFit="1" customWidth="1"/>
    <col min="5858" max="5858" width="39" style="97" customWidth="1"/>
    <col min="5859" max="5859" width="14.42578125" style="97" customWidth="1"/>
    <col min="5860" max="5860" width="10.85546875" style="97" bestFit="1" customWidth="1"/>
    <col min="5861" max="5861" width="22.28515625" style="97" customWidth="1"/>
    <col min="5862" max="5862" width="25.28515625" style="97" customWidth="1"/>
    <col min="5863" max="5863" width="20" style="97" customWidth="1"/>
    <col min="5864" max="5864" width="26.7109375" style="97" customWidth="1"/>
    <col min="5865" max="6112" width="11.42578125" style="97"/>
    <col min="6113" max="6113" width="31.5703125" style="97" bestFit="1" customWidth="1"/>
    <col min="6114" max="6114" width="39" style="97" customWidth="1"/>
    <col min="6115" max="6115" width="14.42578125" style="97" customWidth="1"/>
    <col min="6116" max="6116" width="10.85546875" style="97" bestFit="1" customWidth="1"/>
    <col min="6117" max="6117" width="22.28515625" style="97" customWidth="1"/>
    <col min="6118" max="6118" width="25.28515625" style="97" customWidth="1"/>
    <col min="6119" max="6119" width="20" style="97" customWidth="1"/>
    <col min="6120" max="6120" width="26.7109375" style="97" customWidth="1"/>
    <col min="6121" max="6368" width="11.42578125" style="97"/>
    <col min="6369" max="6369" width="31.5703125" style="97" bestFit="1" customWidth="1"/>
    <col min="6370" max="6370" width="39" style="97" customWidth="1"/>
    <col min="6371" max="6371" width="14.42578125" style="97" customWidth="1"/>
    <col min="6372" max="6372" width="10.85546875" style="97" bestFit="1" customWidth="1"/>
    <col min="6373" max="6373" width="22.28515625" style="97" customWidth="1"/>
    <col min="6374" max="6374" width="25.28515625" style="97" customWidth="1"/>
    <col min="6375" max="6375" width="20" style="97" customWidth="1"/>
    <col min="6376" max="6376" width="26.7109375" style="97" customWidth="1"/>
    <col min="6377" max="6624" width="11.42578125" style="97"/>
    <col min="6625" max="6625" width="31.5703125" style="97" bestFit="1" customWidth="1"/>
    <col min="6626" max="6626" width="39" style="97" customWidth="1"/>
    <col min="6627" max="6627" width="14.42578125" style="97" customWidth="1"/>
    <col min="6628" max="6628" width="10.85546875" style="97" bestFit="1" customWidth="1"/>
    <col min="6629" max="6629" width="22.28515625" style="97" customWidth="1"/>
    <col min="6630" max="6630" width="25.28515625" style="97" customWidth="1"/>
    <col min="6631" max="6631" width="20" style="97" customWidth="1"/>
    <col min="6632" max="6632" width="26.7109375" style="97" customWidth="1"/>
    <col min="6633" max="6880" width="11.42578125" style="97"/>
    <col min="6881" max="6881" width="31.5703125" style="97" bestFit="1" customWidth="1"/>
    <col min="6882" max="6882" width="39" style="97" customWidth="1"/>
    <col min="6883" max="6883" width="14.42578125" style="97" customWidth="1"/>
    <col min="6884" max="6884" width="10.85546875" style="97" bestFit="1" customWidth="1"/>
    <col min="6885" max="6885" width="22.28515625" style="97" customWidth="1"/>
    <col min="6886" max="6886" width="25.28515625" style="97" customWidth="1"/>
    <col min="6887" max="6887" width="20" style="97" customWidth="1"/>
    <col min="6888" max="6888" width="26.7109375" style="97" customWidth="1"/>
    <col min="6889" max="7136" width="11.42578125" style="97"/>
    <col min="7137" max="7137" width="31.5703125" style="97" bestFit="1" customWidth="1"/>
    <col min="7138" max="7138" width="39" style="97" customWidth="1"/>
    <col min="7139" max="7139" width="14.42578125" style="97" customWidth="1"/>
    <col min="7140" max="7140" width="10.85546875" style="97" bestFit="1" customWidth="1"/>
    <col min="7141" max="7141" width="22.28515625" style="97" customWidth="1"/>
    <col min="7142" max="7142" width="25.28515625" style="97" customWidth="1"/>
    <col min="7143" max="7143" width="20" style="97" customWidth="1"/>
    <col min="7144" max="7144" width="26.7109375" style="97" customWidth="1"/>
    <col min="7145" max="7392" width="11.42578125" style="97"/>
    <col min="7393" max="7393" width="31.5703125" style="97" bestFit="1" customWidth="1"/>
    <col min="7394" max="7394" width="39" style="97" customWidth="1"/>
    <col min="7395" max="7395" width="14.42578125" style="97" customWidth="1"/>
    <col min="7396" max="7396" width="10.85546875" style="97" bestFit="1" customWidth="1"/>
    <col min="7397" max="7397" width="22.28515625" style="97" customWidth="1"/>
    <col min="7398" max="7398" width="25.28515625" style="97" customWidth="1"/>
    <col min="7399" max="7399" width="20" style="97" customWidth="1"/>
    <col min="7400" max="7400" width="26.7109375" style="97" customWidth="1"/>
    <col min="7401" max="7648" width="11.42578125" style="97"/>
    <col min="7649" max="7649" width="31.5703125" style="97" bestFit="1" customWidth="1"/>
    <col min="7650" max="7650" width="39" style="97" customWidth="1"/>
    <col min="7651" max="7651" width="14.42578125" style="97" customWidth="1"/>
    <col min="7652" max="7652" width="10.85546875" style="97" bestFit="1" customWidth="1"/>
    <col min="7653" max="7653" width="22.28515625" style="97" customWidth="1"/>
    <col min="7654" max="7654" width="25.28515625" style="97" customWidth="1"/>
    <col min="7655" max="7655" width="20" style="97" customWidth="1"/>
    <col min="7656" max="7656" width="26.7109375" style="97" customWidth="1"/>
    <col min="7657" max="7904" width="11.42578125" style="97"/>
    <col min="7905" max="7905" width="31.5703125" style="97" bestFit="1" customWidth="1"/>
    <col min="7906" max="7906" width="39" style="97" customWidth="1"/>
    <col min="7907" max="7907" width="14.42578125" style="97" customWidth="1"/>
    <col min="7908" max="7908" width="10.85546875" style="97" bestFit="1" customWidth="1"/>
    <col min="7909" max="7909" width="22.28515625" style="97" customWidth="1"/>
    <col min="7910" max="7910" width="25.28515625" style="97" customWidth="1"/>
    <col min="7911" max="7911" width="20" style="97" customWidth="1"/>
    <col min="7912" max="7912" width="26.7109375" style="97" customWidth="1"/>
    <col min="7913" max="8160" width="11.42578125" style="97"/>
    <col min="8161" max="8161" width="31.5703125" style="97" bestFit="1" customWidth="1"/>
    <col min="8162" max="8162" width="39" style="97" customWidth="1"/>
    <col min="8163" max="8163" width="14.42578125" style="97" customWidth="1"/>
    <col min="8164" max="8164" width="10.85546875" style="97" bestFit="1" customWidth="1"/>
    <col min="8165" max="8165" width="22.28515625" style="97" customWidth="1"/>
    <col min="8166" max="8166" width="25.28515625" style="97" customWidth="1"/>
    <col min="8167" max="8167" width="20" style="97" customWidth="1"/>
    <col min="8168" max="8168" width="26.7109375" style="97" customWidth="1"/>
    <col min="8169" max="8416" width="11.42578125" style="97"/>
    <col min="8417" max="8417" width="31.5703125" style="97" bestFit="1" customWidth="1"/>
    <col min="8418" max="8418" width="39" style="97" customWidth="1"/>
    <col min="8419" max="8419" width="14.42578125" style="97" customWidth="1"/>
    <col min="8420" max="8420" width="10.85546875" style="97" bestFit="1" customWidth="1"/>
    <col min="8421" max="8421" width="22.28515625" style="97" customWidth="1"/>
    <col min="8422" max="8422" width="25.28515625" style="97" customWidth="1"/>
    <col min="8423" max="8423" width="20" style="97" customWidth="1"/>
    <col min="8424" max="8424" width="26.7109375" style="97" customWidth="1"/>
    <col min="8425" max="8672" width="11.42578125" style="97"/>
    <col min="8673" max="8673" width="31.5703125" style="97" bestFit="1" customWidth="1"/>
    <col min="8674" max="8674" width="39" style="97" customWidth="1"/>
    <col min="8675" max="8675" width="14.42578125" style="97" customWidth="1"/>
    <col min="8676" max="8676" width="10.85546875" style="97" bestFit="1" customWidth="1"/>
    <col min="8677" max="8677" width="22.28515625" style="97" customWidth="1"/>
    <col min="8678" max="8678" width="25.28515625" style="97" customWidth="1"/>
    <col min="8679" max="8679" width="20" style="97" customWidth="1"/>
    <col min="8680" max="8680" width="26.7109375" style="97" customWidth="1"/>
    <col min="8681" max="8928" width="11.42578125" style="97"/>
    <col min="8929" max="8929" width="31.5703125" style="97" bestFit="1" customWidth="1"/>
    <col min="8930" max="8930" width="39" style="97" customWidth="1"/>
    <col min="8931" max="8931" width="14.42578125" style="97" customWidth="1"/>
    <col min="8932" max="8932" width="10.85546875" style="97" bestFit="1" customWidth="1"/>
    <col min="8933" max="8933" width="22.28515625" style="97" customWidth="1"/>
    <col min="8934" max="8934" width="25.28515625" style="97" customWidth="1"/>
    <col min="8935" max="8935" width="20" style="97" customWidth="1"/>
    <col min="8936" max="8936" width="26.7109375" style="97" customWidth="1"/>
    <col min="8937" max="9184" width="11.42578125" style="97"/>
    <col min="9185" max="9185" width="31.5703125" style="97" bestFit="1" customWidth="1"/>
    <col min="9186" max="9186" width="39" style="97" customWidth="1"/>
    <col min="9187" max="9187" width="14.42578125" style="97" customWidth="1"/>
    <col min="9188" max="9188" width="10.85546875" style="97" bestFit="1" customWidth="1"/>
    <col min="9189" max="9189" width="22.28515625" style="97" customWidth="1"/>
    <col min="9190" max="9190" width="25.28515625" style="97" customWidth="1"/>
    <col min="9191" max="9191" width="20" style="97" customWidth="1"/>
    <col min="9192" max="9192" width="26.7109375" style="97" customWidth="1"/>
    <col min="9193" max="9440" width="11.42578125" style="97"/>
    <col min="9441" max="9441" width="31.5703125" style="97" bestFit="1" customWidth="1"/>
    <col min="9442" max="9442" width="39" style="97" customWidth="1"/>
    <col min="9443" max="9443" width="14.42578125" style="97" customWidth="1"/>
    <col min="9444" max="9444" width="10.85546875" style="97" bestFit="1" customWidth="1"/>
    <col min="9445" max="9445" width="22.28515625" style="97" customWidth="1"/>
    <col min="9446" max="9446" width="25.28515625" style="97" customWidth="1"/>
    <col min="9447" max="9447" width="20" style="97" customWidth="1"/>
    <col min="9448" max="9448" width="26.7109375" style="97" customWidth="1"/>
    <col min="9449" max="9696" width="11.42578125" style="97"/>
    <col min="9697" max="9697" width="31.5703125" style="97" bestFit="1" customWidth="1"/>
    <col min="9698" max="9698" width="39" style="97" customWidth="1"/>
    <col min="9699" max="9699" width="14.42578125" style="97" customWidth="1"/>
    <col min="9700" max="9700" width="10.85546875" style="97" bestFit="1" customWidth="1"/>
    <col min="9701" max="9701" width="22.28515625" style="97" customWidth="1"/>
    <col min="9702" max="9702" width="25.28515625" style="97" customWidth="1"/>
    <col min="9703" max="9703" width="20" style="97" customWidth="1"/>
    <col min="9704" max="9704" width="26.7109375" style="97" customWidth="1"/>
    <col min="9705" max="9952" width="11.42578125" style="97"/>
    <col min="9953" max="9953" width="31.5703125" style="97" bestFit="1" customWidth="1"/>
    <col min="9954" max="9954" width="39" style="97" customWidth="1"/>
    <col min="9955" max="9955" width="14.42578125" style="97" customWidth="1"/>
    <col min="9956" max="9956" width="10.85546875" style="97" bestFit="1" customWidth="1"/>
    <col min="9957" max="9957" width="22.28515625" style="97" customWidth="1"/>
    <col min="9958" max="9958" width="25.28515625" style="97" customWidth="1"/>
    <col min="9959" max="9959" width="20" style="97" customWidth="1"/>
    <col min="9960" max="9960" width="26.7109375" style="97" customWidth="1"/>
    <col min="9961" max="10208" width="11.42578125" style="97"/>
    <col min="10209" max="10209" width="31.5703125" style="97" bestFit="1" customWidth="1"/>
    <col min="10210" max="10210" width="39" style="97" customWidth="1"/>
    <col min="10211" max="10211" width="14.42578125" style="97" customWidth="1"/>
    <col min="10212" max="10212" width="10.85546875" style="97" bestFit="1" customWidth="1"/>
    <col min="10213" max="10213" width="22.28515625" style="97" customWidth="1"/>
    <col min="10214" max="10214" width="25.28515625" style="97" customWidth="1"/>
    <col min="10215" max="10215" width="20" style="97" customWidth="1"/>
    <col min="10216" max="10216" width="26.7109375" style="97" customWidth="1"/>
    <col min="10217" max="10464" width="11.42578125" style="97"/>
    <col min="10465" max="10465" width="31.5703125" style="97" bestFit="1" customWidth="1"/>
    <col min="10466" max="10466" width="39" style="97" customWidth="1"/>
    <col min="10467" max="10467" width="14.42578125" style="97" customWidth="1"/>
    <col min="10468" max="10468" width="10.85546875" style="97" bestFit="1" customWidth="1"/>
    <col min="10469" max="10469" width="22.28515625" style="97" customWidth="1"/>
    <col min="10470" max="10470" width="25.28515625" style="97" customWidth="1"/>
    <col min="10471" max="10471" width="20" style="97" customWidth="1"/>
    <col min="10472" max="10472" width="26.7109375" style="97" customWidth="1"/>
    <col min="10473" max="10720" width="11.42578125" style="97"/>
    <col min="10721" max="10721" width="31.5703125" style="97" bestFit="1" customWidth="1"/>
    <col min="10722" max="10722" width="39" style="97" customWidth="1"/>
    <col min="10723" max="10723" width="14.42578125" style="97" customWidth="1"/>
    <col min="10724" max="10724" width="10.85546875" style="97" bestFit="1" customWidth="1"/>
    <col min="10725" max="10725" width="22.28515625" style="97" customWidth="1"/>
    <col min="10726" max="10726" width="25.28515625" style="97" customWidth="1"/>
    <col min="10727" max="10727" width="20" style="97" customWidth="1"/>
    <col min="10728" max="10728" width="26.7109375" style="97" customWidth="1"/>
    <col min="10729" max="10976" width="11.42578125" style="97"/>
    <col min="10977" max="10977" width="31.5703125" style="97" bestFit="1" customWidth="1"/>
    <col min="10978" max="10978" width="39" style="97" customWidth="1"/>
    <col min="10979" max="10979" width="14.42578125" style="97" customWidth="1"/>
    <col min="10980" max="10980" width="10.85546875" style="97" bestFit="1" customWidth="1"/>
    <col min="10981" max="10981" width="22.28515625" style="97" customWidth="1"/>
    <col min="10982" max="10982" width="25.28515625" style="97" customWidth="1"/>
    <col min="10983" max="10983" width="20" style="97" customWidth="1"/>
    <col min="10984" max="10984" width="26.7109375" style="97" customWidth="1"/>
    <col min="10985" max="11232" width="11.42578125" style="97"/>
    <col min="11233" max="11233" width="31.5703125" style="97" bestFit="1" customWidth="1"/>
    <col min="11234" max="11234" width="39" style="97" customWidth="1"/>
    <col min="11235" max="11235" width="14.42578125" style="97" customWidth="1"/>
    <col min="11236" max="11236" width="10.85546875" style="97" bestFit="1" customWidth="1"/>
    <col min="11237" max="11237" width="22.28515625" style="97" customWidth="1"/>
    <col min="11238" max="11238" width="25.28515625" style="97" customWidth="1"/>
    <col min="11239" max="11239" width="20" style="97" customWidth="1"/>
    <col min="11240" max="11240" width="26.7109375" style="97" customWidth="1"/>
    <col min="11241" max="11488" width="11.42578125" style="97"/>
    <col min="11489" max="11489" width="31.5703125" style="97" bestFit="1" customWidth="1"/>
    <col min="11490" max="11490" width="39" style="97" customWidth="1"/>
    <col min="11491" max="11491" width="14.42578125" style="97" customWidth="1"/>
    <col min="11492" max="11492" width="10.85546875" style="97" bestFit="1" customWidth="1"/>
    <col min="11493" max="11493" width="22.28515625" style="97" customWidth="1"/>
    <col min="11494" max="11494" width="25.28515625" style="97" customWidth="1"/>
    <col min="11495" max="11495" width="20" style="97" customWidth="1"/>
    <col min="11496" max="11496" width="26.7109375" style="97" customWidth="1"/>
    <col min="11497" max="11744" width="11.42578125" style="97"/>
    <col min="11745" max="11745" width="31.5703125" style="97" bestFit="1" customWidth="1"/>
    <col min="11746" max="11746" width="39" style="97" customWidth="1"/>
    <col min="11747" max="11747" width="14.42578125" style="97" customWidth="1"/>
    <col min="11748" max="11748" width="10.85546875" style="97" bestFit="1" customWidth="1"/>
    <col min="11749" max="11749" width="22.28515625" style="97" customWidth="1"/>
    <col min="11750" max="11750" width="25.28515625" style="97" customWidth="1"/>
    <col min="11751" max="11751" width="20" style="97" customWidth="1"/>
    <col min="11752" max="11752" width="26.7109375" style="97" customWidth="1"/>
    <col min="11753" max="12000" width="11.42578125" style="97"/>
    <col min="12001" max="12001" width="31.5703125" style="97" bestFit="1" customWidth="1"/>
    <col min="12002" max="12002" width="39" style="97" customWidth="1"/>
    <col min="12003" max="12003" width="14.42578125" style="97" customWidth="1"/>
    <col min="12004" max="12004" width="10.85546875" style="97" bestFit="1" customWidth="1"/>
    <col min="12005" max="12005" width="22.28515625" style="97" customWidth="1"/>
    <col min="12006" max="12006" width="25.28515625" style="97" customWidth="1"/>
    <col min="12007" max="12007" width="20" style="97" customWidth="1"/>
    <col min="12008" max="12008" width="26.7109375" style="97" customWidth="1"/>
    <col min="12009" max="12256" width="11.42578125" style="97"/>
    <col min="12257" max="12257" width="31.5703125" style="97" bestFit="1" customWidth="1"/>
    <col min="12258" max="12258" width="39" style="97" customWidth="1"/>
    <col min="12259" max="12259" width="14.42578125" style="97" customWidth="1"/>
    <col min="12260" max="12260" width="10.85546875" style="97" bestFit="1" customWidth="1"/>
    <col min="12261" max="12261" width="22.28515625" style="97" customWidth="1"/>
    <col min="12262" max="12262" width="25.28515625" style="97" customWidth="1"/>
    <col min="12263" max="12263" width="20" style="97" customWidth="1"/>
    <col min="12264" max="12264" width="26.7109375" style="97" customWidth="1"/>
    <col min="12265" max="12512" width="11.42578125" style="97"/>
    <col min="12513" max="12513" width="31.5703125" style="97" bestFit="1" customWidth="1"/>
    <col min="12514" max="12514" width="39" style="97" customWidth="1"/>
    <col min="12515" max="12515" width="14.42578125" style="97" customWidth="1"/>
    <col min="12516" max="12516" width="10.85546875" style="97" bestFit="1" customWidth="1"/>
    <col min="12517" max="12517" width="22.28515625" style="97" customWidth="1"/>
    <col min="12518" max="12518" width="25.28515625" style="97" customWidth="1"/>
    <col min="12519" max="12519" width="20" style="97" customWidth="1"/>
    <col min="12520" max="12520" width="26.7109375" style="97" customWidth="1"/>
    <col min="12521" max="12768" width="11.42578125" style="97"/>
    <col min="12769" max="12769" width="31.5703125" style="97" bestFit="1" customWidth="1"/>
    <col min="12770" max="12770" width="39" style="97" customWidth="1"/>
    <col min="12771" max="12771" width="14.42578125" style="97" customWidth="1"/>
    <col min="12772" max="12772" width="10.85546875" style="97" bestFit="1" customWidth="1"/>
    <col min="12773" max="12773" width="22.28515625" style="97" customWidth="1"/>
    <col min="12774" max="12774" width="25.28515625" style="97" customWidth="1"/>
    <col min="12775" max="12775" width="20" style="97" customWidth="1"/>
    <col min="12776" max="12776" width="26.7109375" style="97" customWidth="1"/>
    <col min="12777" max="13024" width="11.42578125" style="97"/>
    <col min="13025" max="13025" width="31.5703125" style="97" bestFit="1" customWidth="1"/>
    <col min="13026" max="13026" width="39" style="97" customWidth="1"/>
    <col min="13027" max="13027" width="14.42578125" style="97" customWidth="1"/>
    <col min="13028" max="13028" width="10.85546875" style="97" bestFit="1" customWidth="1"/>
    <col min="13029" max="13029" width="22.28515625" style="97" customWidth="1"/>
    <col min="13030" max="13030" width="25.28515625" style="97" customWidth="1"/>
    <col min="13031" max="13031" width="20" style="97" customWidth="1"/>
    <col min="13032" max="13032" width="26.7109375" style="97" customWidth="1"/>
    <col min="13033" max="13280" width="11.42578125" style="97"/>
    <col min="13281" max="13281" width="31.5703125" style="97" bestFit="1" customWidth="1"/>
    <col min="13282" max="13282" width="39" style="97" customWidth="1"/>
    <col min="13283" max="13283" width="14.42578125" style="97" customWidth="1"/>
    <col min="13284" max="13284" width="10.85546875" style="97" bestFit="1" customWidth="1"/>
    <col min="13285" max="13285" width="22.28515625" style="97" customWidth="1"/>
    <col min="13286" max="13286" width="25.28515625" style="97" customWidth="1"/>
    <col min="13287" max="13287" width="20" style="97" customWidth="1"/>
    <col min="13288" max="13288" width="26.7109375" style="97" customWidth="1"/>
    <col min="13289" max="13536" width="11.42578125" style="97"/>
    <col min="13537" max="13537" width="31.5703125" style="97" bestFit="1" customWidth="1"/>
    <col min="13538" max="13538" width="39" style="97" customWidth="1"/>
    <col min="13539" max="13539" width="14.42578125" style="97" customWidth="1"/>
    <col min="13540" max="13540" width="10.85546875" style="97" bestFit="1" customWidth="1"/>
    <col min="13541" max="13541" width="22.28515625" style="97" customWidth="1"/>
    <col min="13542" max="13542" width="25.28515625" style="97" customWidth="1"/>
    <col min="13543" max="13543" width="20" style="97" customWidth="1"/>
    <col min="13544" max="13544" width="26.7109375" style="97" customWidth="1"/>
    <col min="13545" max="13792" width="11.42578125" style="97"/>
    <col min="13793" max="13793" width="31.5703125" style="97" bestFit="1" customWidth="1"/>
    <col min="13794" max="13794" width="39" style="97" customWidth="1"/>
    <col min="13795" max="13795" width="14.42578125" style="97" customWidth="1"/>
    <col min="13796" max="13796" width="10.85546875" style="97" bestFit="1" customWidth="1"/>
    <col min="13797" max="13797" width="22.28515625" style="97" customWidth="1"/>
    <col min="13798" max="13798" width="25.28515625" style="97" customWidth="1"/>
    <col min="13799" max="13799" width="20" style="97" customWidth="1"/>
    <col min="13800" max="13800" width="26.7109375" style="97" customWidth="1"/>
    <col min="13801" max="14048" width="11.42578125" style="97"/>
    <col min="14049" max="14049" width="31.5703125" style="97" bestFit="1" customWidth="1"/>
    <col min="14050" max="14050" width="39" style="97" customWidth="1"/>
    <col min="14051" max="14051" width="14.42578125" style="97" customWidth="1"/>
    <col min="14052" max="14052" width="10.85546875" style="97" bestFit="1" customWidth="1"/>
    <col min="14053" max="14053" width="22.28515625" style="97" customWidth="1"/>
    <col min="14054" max="14054" width="25.28515625" style="97" customWidth="1"/>
    <col min="14055" max="14055" width="20" style="97" customWidth="1"/>
    <col min="14056" max="14056" width="26.7109375" style="97" customWidth="1"/>
    <col min="14057" max="14304" width="11.42578125" style="97"/>
    <col min="14305" max="14305" width="31.5703125" style="97" bestFit="1" customWidth="1"/>
    <col min="14306" max="14306" width="39" style="97" customWidth="1"/>
    <col min="14307" max="14307" width="14.42578125" style="97" customWidth="1"/>
    <col min="14308" max="14308" width="10.85546875" style="97" bestFit="1" customWidth="1"/>
    <col min="14309" max="14309" width="22.28515625" style="97" customWidth="1"/>
    <col min="14310" max="14310" width="25.28515625" style="97" customWidth="1"/>
    <col min="14311" max="14311" width="20" style="97" customWidth="1"/>
    <col min="14312" max="14312" width="26.7109375" style="97" customWidth="1"/>
    <col min="14313" max="14560" width="11.42578125" style="97"/>
    <col min="14561" max="14561" width="31.5703125" style="97" bestFit="1" customWidth="1"/>
    <col min="14562" max="14562" width="39" style="97" customWidth="1"/>
    <col min="14563" max="14563" width="14.42578125" style="97" customWidth="1"/>
    <col min="14564" max="14564" width="10.85546875" style="97" bestFit="1" customWidth="1"/>
    <col min="14565" max="14565" width="22.28515625" style="97" customWidth="1"/>
    <col min="14566" max="14566" width="25.28515625" style="97" customWidth="1"/>
    <col min="14567" max="14567" width="20" style="97" customWidth="1"/>
    <col min="14568" max="14568" width="26.7109375" style="97" customWidth="1"/>
    <col min="14569" max="14816" width="11.42578125" style="97"/>
    <col min="14817" max="14817" width="31.5703125" style="97" bestFit="1" customWidth="1"/>
    <col min="14818" max="14818" width="39" style="97" customWidth="1"/>
    <col min="14819" max="14819" width="14.42578125" style="97" customWidth="1"/>
    <col min="14820" max="14820" width="10.85546875" style="97" bestFit="1" customWidth="1"/>
    <col min="14821" max="14821" width="22.28515625" style="97" customWidth="1"/>
    <col min="14822" max="14822" width="25.28515625" style="97" customWidth="1"/>
    <col min="14823" max="14823" width="20" style="97" customWidth="1"/>
    <col min="14824" max="14824" width="26.7109375" style="97" customWidth="1"/>
    <col min="14825" max="15072" width="11.42578125" style="97"/>
    <col min="15073" max="15073" width="31.5703125" style="97" bestFit="1" customWidth="1"/>
    <col min="15074" max="15074" width="39" style="97" customWidth="1"/>
    <col min="15075" max="15075" width="14.42578125" style="97" customWidth="1"/>
    <col min="15076" max="15076" width="10.85546875" style="97" bestFit="1" customWidth="1"/>
    <col min="15077" max="15077" width="22.28515625" style="97" customWidth="1"/>
    <col min="15078" max="15078" width="25.28515625" style="97" customWidth="1"/>
    <col min="15079" max="15079" width="20" style="97" customWidth="1"/>
    <col min="15080" max="15080" width="26.7109375" style="97" customWidth="1"/>
    <col min="15081" max="15328" width="11.42578125" style="97"/>
    <col min="15329" max="15329" width="31.5703125" style="97" bestFit="1" customWidth="1"/>
    <col min="15330" max="15330" width="39" style="97" customWidth="1"/>
    <col min="15331" max="15331" width="14.42578125" style="97" customWidth="1"/>
    <col min="15332" max="15332" width="10.85546875" style="97" bestFit="1" customWidth="1"/>
    <col min="15333" max="15333" width="22.28515625" style="97" customWidth="1"/>
    <col min="15334" max="15334" width="25.28515625" style="97" customWidth="1"/>
    <col min="15335" max="15335" width="20" style="97" customWidth="1"/>
    <col min="15336" max="15336" width="26.7109375" style="97" customWidth="1"/>
    <col min="15337" max="15584" width="11.42578125" style="97"/>
    <col min="15585" max="15585" width="31.5703125" style="97" bestFit="1" customWidth="1"/>
    <col min="15586" max="15586" width="39" style="97" customWidth="1"/>
    <col min="15587" max="15587" width="14.42578125" style="97" customWidth="1"/>
    <col min="15588" max="15588" width="10.85546875" style="97" bestFit="1" customWidth="1"/>
    <col min="15589" max="15589" width="22.28515625" style="97" customWidth="1"/>
    <col min="15590" max="15590" width="25.28515625" style="97" customWidth="1"/>
    <col min="15591" max="15591" width="20" style="97" customWidth="1"/>
    <col min="15592" max="15592" width="26.7109375" style="97" customWidth="1"/>
    <col min="15593" max="15840" width="11.42578125" style="97"/>
    <col min="15841" max="15841" width="31.5703125" style="97" bestFit="1" customWidth="1"/>
    <col min="15842" max="15842" width="39" style="97" customWidth="1"/>
    <col min="15843" max="15843" width="14.42578125" style="97" customWidth="1"/>
    <col min="15844" max="15844" width="10.85546875" style="97" bestFit="1" customWidth="1"/>
    <col min="15845" max="15845" width="22.28515625" style="97" customWidth="1"/>
    <col min="15846" max="15846" width="25.28515625" style="97" customWidth="1"/>
    <col min="15847" max="15847" width="20" style="97" customWidth="1"/>
    <col min="15848" max="15848" width="26.7109375" style="97" customWidth="1"/>
    <col min="15849" max="16096" width="11.42578125" style="97"/>
    <col min="16097" max="16097" width="31.5703125" style="97" bestFit="1" customWidth="1"/>
    <col min="16098" max="16098" width="39" style="97" customWidth="1"/>
    <col min="16099" max="16099" width="14.42578125" style="97" customWidth="1"/>
    <col min="16100" max="16100" width="10.85546875" style="97" bestFit="1" customWidth="1"/>
    <col min="16101" max="16101" width="22.28515625" style="97" customWidth="1"/>
    <col min="16102" max="16102" width="25.28515625" style="97" customWidth="1"/>
    <col min="16103" max="16103" width="20" style="97" customWidth="1"/>
    <col min="16104" max="16104" width="26.7109375" style="97" customWidth="1"/>
    <col min="16105" max="16384" width="11.42578125" style="97"/>
  </cols>
  <sheetData>
    <row r="1" spans="1:8" s="204" customFormat="1" ht="83.25" customHeight="1" thickTop="1" thickBot="1" x14ac:dyDescent="0.3">
      <c r="A1" s="282" t="s">
        <v>0</v>
      </c>
      <c r="B1" s="282" t="s">
        <v>1</v>
      </c>
      <c r="C1" s="285" t="s">
        <v>189</v>
      </c>
      <c r="D1" s="421" t="s">
        <v>186</v>
      </c>
      <c r="E1" s="410" t="s">
        <v>333</v>
      </c>
      <c r="F1" s="411"/>
      <c r="G1" s="411"/>
      <c r="H1" s="412"/>
    </row>
    <row r="2" spans="1:8" s="204" customFormat="1" ht="15" customHeight="1" x14ac:dyDescent="0.25">
      <c r="A2" s="307"/>
      <c r="B2" s="283"/>
      <c r="C2" s="286"/>
      <c r="D2" s="289"/>
      <c r="E2" s="413" t="s">
        <v>2</v>
      </c>
      <c r="F2" s="414"/>
      <c r="G2" s="413" t="s">
        <v>3</v>
      </c>
      <c r="H2" s="415"/>
    </row>
    <row r="3" spans="1:8" s="204" customFormat="1" ht="15" customHeight="1" x14ac:dyDescent="0.25">
      <c r="A3" s="307"/>
      <c r="B3" s="283"/>
      <c r="C3" s="286"/>
      <c r="D3" s="289"/>
      <c r="E3" s="291"/>
      <c r="F3" s="292"/>
      <c r="G3" s="291"/>
      <c r="H3" s="416"/>
    </row>
    <row r="4" spans="1:8" s="204" customFormat="1" ht="15" customHeight="1" x14ac:dyDescent="0.25">
      <c r="A4" s="307"/>
      <c r="B4" s="283"/>
      <c r="C4" s="286"/>
      <c r="D4" s="289"/>
      <c r="E4" s="291"/>
      <c r="F4" s="292"/>
      <c r="G4" s="291"/>
      <c r="H4" s="416"/>
    </row>
    <row r="5" spans="1:8" s="204" customFormat="1" ht="15" customHeight="1" x14ac:dyDescent="0.25">
      <c r="A5" s="307"/>
      <c r="B5" s="283"/>
      <c r="C5" s="286"/>
      <c r="D5" s="289"/>
      <c r="E5" s="291"/>
      <c r="F5" s="292"/>
      <c r="G5" s="291"/>
      <c r="H5" s="416"/>
    </row>
    <row r="6" spans="1:8" s="204" customFormat="1" ht="15" customHeight="1" x14ac:dyDescent="0.25">
      <c r="A6" s="307"/>
      <c r="B6" s="283"/>
      <c r="C6" s="286"/>
      <c r="D6" s="289"/>
      <c r="E6" s="291"/>
      <c r="F6" s="292"/>
      <c r="G6" s="291"/>
      <c r="H6" s="416"/>
    </row>
    <row r="7" spans="1:8" s="204" customFormat="1" ht="15" customHeight="1" x14ac:dyDescent="0.25">
      <c r="A7" s="307"/>
      <c r="B7" s="283"/>
      <c r="C7" s="286"/>
      <c r="D7" s="289"/>
      <c r="E7" s="291"/>
      <c r="F7" s="292"/>
      <c r="G7" s="291"/>
      <c r="H7" s="416"/>
    </row>
    <row r="8" spans="1:8" s="204" customFormat="1" ht="15" customHeight="1" x14ac:dyDescent="0.25">
      <c r="A8" s="307"/>
      <c r="B8" s="283"/>
      <c r="C8" s="286"/>
      <c r="D8" s="289"/>
      <c r="E8" s="291"/>
      <c r="F8" s="292"/>
      <c r="G8" s="291"/>
      <c r="H8" s="416"/>
    </row>
    <row r="9" spans="1:8" s="204" customFormat="1" ht="15.75" customHeight="1" thickBot="1" x14ac:dyDescent="0.3">
      <c r="A9" s="307"/>
      <c r="B9" s="283"/>
      <c r="C9" s="286"/>
      <c r="D9" s="289"/>
      <c r="E9" s="293"/>
      <c r="F9" s="294"/>
      <c r="G9" s="293"/>
      <c r="H9" s="417"/>
    </row>
    <row r="10" spans="1:8" s="204" customFormat="1" ht="81.75" customHeight="1" thickTop="1" thickBot="1" x14ac:dyDescent="0.3">
      <c r="A10" s="284"/>
      <c r="B10" s="284"/>
      <c r="C10" s="286"/>
      <c r="D10" s="290"/>
      <c r="E10" s="295" t="s">
        <v>334</v>
      </c>
      <c r="F10" s="296"/>
      <c r="G10" s="295" t="s">
        <v>335</v>
      </c>
      <c r="H10" s="418"/>
    </row>
    <row r="11" spans="1:8" s="204" customFormat="1" ht="15.75" thickBot="1" x14ac:dyDescent="0.3">
      <c r="A11" s="223"/>
      <c r="B11" s="223"/>
      <c r="C11" s="287"/>
      <c r="D11" s="223" t="s">
        <v>187</v>
      </c>
      <c r="E11" s="224" t="s">
        <v>17</v>
      </c>
      <c r="F11" s="224" t="s">
        <v>19</v>
      </c>
      <c r="G11" s="224" t="s">
        <v>17</v>
      </c>
      <c r="H11" s="224" t="s">
        <v>19</v>
      </c>
    </row>
    <row r="12" spans="1:8" ht="15.75" thickBot="1" x14ac:dyDescent="0.3">
      <c r="A12" s="72" t="s">
        <v>51</v>
      </c>
      <c r="B12" s="111" t="s">
        <v>38</v>
      </c>
      <c r="C12" s="53"/>
      <c r="D12" s="98"/>
      <c r="E12" s="12"/>
      <c r="F12" s="12"/>
      <c r="G12" s="12"/>
      <c r="H12" s="12"/>
    </row>
    <row r="13" spans="1:8" ht="15.75" thickBot="1" x14ac:dyDescent="0.3">
      <c r="A13" s="72" t="s">
        <v>51</v>
      </c>
      <c r="B13" s="111" t="s">
        <v>39</v>
      </c>
      <c r="C13" s="53"/>
      <c r="D13" s="98"/>
      <c r="E13" s="12"/>
      <c r="F13" s="12"/>
      <c r="G13" s="12"/>
      <c r="H13" s="12"/>
    </row>
    <row r="14" spans="1:8" ht="15.75" thickBot="1" x14ac:dyDescent="0.3">
      <c r="A14" s="72" t="s">
        <v>51</v>
      </c>
      <c r="B14" s="111" t="s">
        <v>40</v>
      </c>
      <c r="C14" s="53"/>
      <c r="D14" s="98"/>
      <c r="E14" s="12"/>
      <c r="F14" s="12"/>
      <c r="G14" s="12"/>
      <c r="H14" s="12"/>
    </row>
    <row r="15" spans="1:8" ht="15.75" thickBot="1" x14ac:dyDescent="0.3">
      <c r="A15" s="72" t="s">
        <v>51</v>
      </c>
      <c r="B15" s="111" t="s">
        <v>41</v>
      </c>
      <c r="C15" s="53"/>
      <c r="D15" s="98"/>
      <c r="E15" s="12"/>
      <c r="F15" s="12"/>
      <c r="G15" s="12"/>
      <c r="H15" s="12"/>
    </row>
    <row r="16" spans="1:8" ht="15.75" thickBot="1" x14ac:dyDescent="0.3">
      <c r="A16" s="72" t="s">
        <v>51</v>
      </c>
      <c r="B16" s="111" t="s">
        <v>42</v>
      </c>
      <c r="C16" s="55"/>
      <c r="D16" s="98"/>
      <c r="E16" s="12"/>
      <c r="F16" s="12"/>
      <c r="G16" s="12"/>
      <c r="H16" s="12"/>
    </row>
    <row r="17" spans="1:8" ht="15.75" thickBot="1" x14ac:dyDescent="0.3">
      <c r="A17" s="72" t="s">
        <v>51</v>
      </c>
      <c r="B17" s="111" t="s">
        <v>43</v>
      </c>
      <c r="C17" s="53"/>
      <c r="D17" s="98"/>
      <c r="E17" s="12"/>
      <c r="F17" s="12"/>
      <c r="G17" s="12"/>
      <c r="H17" s="12"/>
    </row>
    <row r="18" spans="1:8" ht="15.75" thickBot="1" x14ac:dyDescent="0.3">
      <c r="A18" s="72" t="s">
        <v>51</v>
      </c>
      <c r="B18" s="111" t="s">
        <v>44</v>
      </c>
      <c r="C18" s="53"/>
      <c r="D18" s="98"/>
      <c r="E18" s="12"/>
      <c r="F18" s="12"/>
      <c r="G18" s="12"/>
      <c r="H18" s="12"/>
    </row>
    <row r="19" spans="1:8" ht="15.75" thickBot="1" x14ac:dyDescent="0.3">
      <c r="A19" s="72" t="s">
        <v>51</v>
      </c>
      <c r="B19" s="111" t="s">
        <v>45</v>
      </c>
      <c r="C19" s="53"/>
      <c r="D19" s="98"/>
      <c r="E19" s="12"/>
      <c r="F19" s="12"/>
      <c r="G19" s="12"/>
      <c r="H19" s="12"/>
    </row>
    <row r="20" spans="1:8" ht="15.75" thickBot="1" x14ac:dyDescent="0.3">
      <c r="A20" s="72" t="s">
        <v>51</v>
      </c>
      <c r="B20" s="111" t="s">
        <v>46</v>
      </c>
      <c r="C20" s="53"/>
      <c r="D20" s="98"/>
      <c r="E20" s="12"/>
      <c r="F20" s="12"/>
      <c r="G20" s="12"/>
      <c r="H20" s="12"/>
    </row>
    <row r="21" spans="1:8" ht="15.75" thickBot="1" x14ac:dyDescent="0.3">
      <c r="A21" s="72" t="s">
        <v>51</v>
      </c>
      <c r="B21" s="111" t="s">
        <v>47</v>
      </c>
      <c r="C21" s="56"/>
      <c r="D21" s="98"/>
      <c r="E21" s="12"/>
      <c r="F21" s="12"/>
      <c r="G21" s="12"/>
      <c r="H21" s="12"/>
    </row>
    <row r="22" spans="1:8" ht="15.75" thickBot="1" x14ac:dyDescent="0.3">
      <c r="A22" s="72" t="s">
        <v>51</v>
      </c>
      <c r="B22" s="111" t="s">
        <v>48</v>
      </c>
      <c r="C22" s="53"/>
      <c r="D22" s="98"/>
      <c r="E22" s="12"/>
      <c r="F22" s="12"/>
      <c r="G22" s="12"/>
      <c r="H22" s="12"/>
    </row>
    <row r="23" spans="1:8" ht="15.75" thickBot="1" x14ac:dyDescent="0.3">
      <c r="A23" s="72" t="s">
        <v>51</v>
      </c>
      <c r="B23" s="111" t="s">
        <v>49</v>
      </c>
      <c r="C23" s="53"/>
      <c r="D23" s="98"/>
      <c r="E23" s="12"/>
      <c r="F23" s="12"/>
      <c r="G23" s="12"/>
      <c r="H23" s="12"/>
    </row>
    <row r="24" spans="1:8" ht="15.75" thickBot="1" x14ac:dyDescent="0.3">
      <c r="A24" s="72" t="s">
        <v>51</v>
      </c>
      <c r="B24" s="111" t="s">
        <v>50</v>
      </c>
      <c r="C24" s="53"/>
      <c r="D24" s="98"/>
      <c r="E24" s="12"/>
      <c r="F24" s="12"/>
      <c r="G24" s="12"/>
      <c r="H24" s="12"/>
    </row>
    <row r="25" spans="1:8" ht="15.75" thickBot="1" x14ac:dyDescent="0.3">
      <c r="A25" s="72" t="s">
        <v>51</v>
      </c>
      <c r="B25" s="111" t="s">
        <v>389</v>
      </c>
      <c r="C25" s="53"/>
      <c r="D25" s="98"/>
      <c r="E25" s="12"/>
      <c r="F25" s="12"/>
      <c r="G25" s="12"/>
      <c r="H25" s="12"/>
    </row>
    <row r="26" spans="1:8" ht="15.75" thickBot="1" x14ac:dyDescent="0.3">
      <c r="A26" s="419" t="s">
        <v>173</v>
      </c>
      <c r="B26" s="420"/>
      <c r="C26" s="181" t="e">
        <f>+D26/Metas!T10</f>
        <v>#DIV/0!</v>
      </c>
      <c r="D26" s="186" t="e">
        <f>+F26/H26</f>
        <v>#DIV/0!</v>
      </c>
      <c r="E26" s="107">
        <f>SUM(E12:E25)</f>
        <v>0</v>
      </c>
      <c r="F26" s="107">
        <f>SUM(F12:F25)</f>
        <v>0</v>
      </c>
      <c r="G26" s="107">
        <f t="shared" ref="G26" si="0">SUM(G12:G25)</f>
        <v>0</v>
      </c>
      <c r="H26" s="107">
        <f t="shared" ref="H26" si="1">SUM(H12:H25)</f>
        <v>0</v>
      </c>
    </row>
    <row r="27" spans="1:8" ht="15.75" thickBot="1" x14ac:dyDescent="0.3">
      <c r="A27" s="72" t="s">
        <v>52</v>
      </c>
      <c r="B27" s="111" t="s">
        <v>53</v>
      </c>
      <c r="C27" s="53"/>
      <c r="D27" s="98"/>
      <c r="E27" s="12"/>
      <c r="F27" s="12"/>
      <c r="G27" s="12"/>
      <c r="H27" s="12"/>
    </row>
    <row r="28" spans="1:8" ht="15.75" thickBot="1" x14ac:dyDescent="0.3">
      <c r="A28" s="72" t="s">
        <v>52</v>
      </c>
      <c r="B28" s="111" t="s">
        <v>54</v>
      </c>
      <c r="C28" s="53"/>
      <c r="D28" s="98"/>
      <c r="E28" s="12"/>
      <c r="F28" s="12"/>
      <c r="G28" s="12"/>
      <c r="H28" s="12"/>
    </row>
    <row r="29" spans="1:8" ht="15.75" thickBot="1" x14ac:dyDescent="0.3">
      <c r="A29" s="72" t="s">
        <v>52</v>
      </c>
      <c r="B29" s="111" t="s">
        <v>55</v>
      </c>
      <c r="C29" s="53"/>
      <c r="D29" s="98"/>
      <c r="E29" s="12"/>
      <c r="F29" s="12"/>
      <c r="G29" s="12"/>
      <c r="H29" s="12"/>
    </row>
    <row r="30" spans="1:8" ht="15.75" thickBot="1" x14ac:dyDescent="0.3">
      <c r="A30" s="72" t="s">
        <v>52</v>
      </c>
      <c r="B30" s="111" t="s">
        <v>56</v>
      </c>
      <c r="C30" s="53"/>
      <c r="D30" s="98"/>
      <c r="E30" s="12"/>
      <c r="F30" s="12"/>
      <c r="G30" s="12"/>
      <c r="H30" s="12"/>
    </row>
    <row r="31" spans="1:8" ht="15.75" thickBot="1" x14ac:dyDescent="0.3">
      <c r="A31" s="72" t="s">
        <v>52</v>
      </c>
      <c r="B31" s="111" t="s">
        <v>57</v>
      </c>
      <c r="C31" s="53"/>
      <c r="D31" s="98"/>
      <c r="E31" s="12"/>
      <c r="F31" s="12"/>
      <c r="G31" s="12"/>
      <c r="H31" s="12"/>
    </row>
    <row r="32" spans="1:8" ht="15.75" thickBot="1" x14ac:dyDescent="0.3">
      <c r="A32" s="72" t="s">
        <v>52</v>
      </c>
      <c r="B32" s="111" t="s">
        <v>58</v>
      </c>
      <c r="C32" s="53"/>
      <c r="D32" s="98"/>
      <c r="E32" s="12"/>
      <c r="F32" s="12"/>
      <c r="G32" s="12"/>
      <c r="H32" s="12"/>
    </row>
    <row r="33" spans="1:8" ht="15.75" thickBot="1" x14ac:dyDescent="0.3">
      <c r="A33" s="72" t="s">
        <v>52</v>
      </c>
      <c r="B33" s="111" t="s">
        <v>59</v>
      </c>
      <c r="C33" s="53"/>
      <c r="D33" s="98"/>
      <c r="E33" s="12"/>
      <c r="F33" s="12"/>
      <c r="G33" s="12"/>
      <c r="H33" s="12"/>
    </row>
    <row r="34" spans="1:8" ht="15.75" thickBot="1" x14ac:dyDescent="0.3">
      <c r="A34" s="72" t="s">
        <v>52</v>
      </c>
      <c r="B34" s="111" t="s">
        <v>60</v>
      </c>
      <c r="C34" s="53"/>
      <c r="D34" s="98"/>
      <c r="E34" s="12"/>
      <c r="F34" s="12"/>
      <c r="G34" s="12"/>
      <c r="H34" s="12"/>
    </row>
    <row r="35" spans="1:8" ht="15.75" thickBot="1" x14ac:dyDescent="0.3">
      <c r="A35" s="72" t="s">
        <v>52</v>
      </c>
      <c r="B35" s="111" t="s">
        <v>61</v>
      </c>
      <c r="C35" s="53"/>
      <c r="D35" s="98"/>
      <c r="E35" s="12"/>
      <c r="F35" s="12"/>
      <c r="G35" s="12"/>
      <c r="H35" s="12"/>
    </row>
    <row r="36" spans="1:8" ht="15.75" thickBot="1" x14ac:dyDescent="0.3">
      <c r="A36" s="72" t="s">
        <v>52</v>
      </c>
      <c r="B36" s="111" t="s">
        <v>62</v>
      </c>
      <c r="C36" s="53"/>
      <c r="D36" s="98"/>
      <c r="E36" s="12"/>
      <c r="F36" s="12"/>
      <c r="G36" s="12"/>
      <c r="H36" s="12"/>
    </row>
    <row r="37" spans="1:8" ht="15.75" thickBot="1" x14ac:dyDescent="0.3">
      <c r="A37" s="72" t="s">
        <v>52</v>
      </c>
      <c r="B37" s="111" t="s">
        <v>341</v>
      </c>
      <c r="C37" s="53"/>
      <c r="D37" s="98"/>
      <c r="E37" s="12"/>
      <c r="F37" s="12"/>
      <c r="G37" s="12"/>
      <c r="H37" s="12"/>
    </row>
    <row r="38" spans="1:8" ht="15.75" thickBot="1" x14ac:dyDescent="0.3">
      <c r="A38" s="419" t="s">
        <v>174</v>
      </c>
      <c r="B38" s="420"/>
      <c r="C38" s="181" t="e">
        <f>+D38/Metas!T8</f>
        <v>#DIV/0!</v>
      </c>
      <c r="D38" s="186" t="e">
        <f>+F38/H38</f>
        <v>#DIV/0!</v>
      </c>
      <c r="E38" s="107">
        <f>SUM(E27:E37)</f>
        <v>0</v>
      </c>
      <c r="F38" s="107">
        <f>SUM(F27:F37)</f>
        <v>0</v>
      </c>
      <c r="G38" s="107">
        <f>SUM(G27:G37)</f>
        <v>0</v>
      </c>
      <c r="H38" s="107">
        <f>SUM(H27:H37)</f>
        <v>0</v>
      </c>
    </row>
    <row r="39" spans="1:8" ht="15.75" thickBot="1" x14ac:dyDescent="0.3">
      <c r="A39" s="72" t="s">
        <v>73</v>
      </c>
      <c r="B39" s="72" t="s">
        <v>63</v>
      </c>
      <c r="C39" s="53"/>
      <c r="D39" s="98"/>
      <c r="E39" s="12"/>
      <c r="F39" s="12"/>
      <c r="G39" s="12"/>
      <c r="H39" s="12"/>
    </row>
    <row r="40" spans="1:8" ht="15.75" thickBot="1" x14ac:dyDescent="0.3">
      <c r="A40" s="111" t="s">
        <v>73</v>
      </c>
      <c r="B40" s="111" t="s">
        <v>64</v>
      </c>
      <c r="C40" s="53"/>
      <c r="D40" s="98"/>
      <c r="E40" s="12"/>
      <c r="F40" s="12"/>
      <c r="G40" s="12"/>
      <c r="H40" s="12"/>
    </row>
    <row r="41" spans="1:8" ht="15.75" thickBot="1" x14ac:dyDescent="0.3">
      <c r="A41" s="111" t="s">
        <v>73</v>
      </c>
      <c r="B41" s="111" t="s">
        <v>65</v>
      </c>
      <c r="C41" s="53"/>
      <c r="D41" s="98"/>
      <c r="E41" s="12"/>
      <c r="F41" s="12"/>
      <c r="G41" s="12"/>
      <c r="H41" s="12"/>
    </row>
    <row r="42" spans="1:8" ht="15.75" thickBot="1" x14ac:dyDescent="0.3">
      <c r="A42" s="111" t="s">
        <v>73</v>
      </c>
      <c r="B42" s="111" t="s">
        <v>66</v>
      </c>
      <c r="C42" s="53"/>
      <c r="D42" s="98"/>
      <c r="E42" s="12"/>
      <c r="F42" s="12"/>
      <c r="G42" s="12"/>
      <c r="H42" s="12"/>
    </row>
    <row r="43" spans="1:8" ht="15.75" thickBot="1" x14ac:dyDescent="0.3">
      <c r="A43" s="111" t="s">
        <v>73</v>
      </c>
      <c r="B43" s="111" t="s">
        <v>67</v>
      </c>
      <c r="C43" s="53"/>
      <c r="D43" s="98"/>
      <c r="E43" s="12"/>
      <c r="F43" s="12"/>
      <c r="G43" s="12"/>
      <c r="H43" s="12"/>
    </row>
    <row r="44" spans="1:8" ht="15.75" thickBot="1" x14ac:dyDescent="0.3">
      <c r="A44" s="111" t="s">
        <v>73</v>
      </c>
      <c r="B44" s="111" t="s">
        <v>68</v>
      </c>
      <c r="C44" s="53"/>
      <c r="D44" s="98"/>
      <c r="E44" s="12"/>
      <c r="F44" s="12"/>
      <c r="G44" s="12"/>
      <c r="H44" s="12"/>
    </row>
    <row r="45" spans="1:8" ht="15.75" thickBot="1" x14ac:dyDescent="0.3">
      <c r="A45" s="111" t="s">
        <v>73</v>
      </c>
      <c r="B45" s="111" t="s">
        <v>69</v>
      </c>
      <c r="C45" s="53"/>
      <c r="D45" s="98"/>
      <c r="E45" s="12"/>
      <c r="F45" s="12"/>
      <c r="G45" s="12"/>
      <c r="H45" s="12"/>
    </row>
    <row r="46" spans="1:8" ht="15.75" thickBot="1" x14ac:dyDescent="0.3">
      <c r="A46" s="111" t="s">
        <v>73</v>
      </c>
      <c r="B46" s="111" t="s">
        <v>70</v>
      </c>
      <c r="C46" s="53"/>
      <c r="D46" s="98"/>
      <c r="E46" s="12"/>
      <c r="F46" s="12"/>
      <c r="G46" s="12"/>
      <c r="H46" s="12"/>
    </row>
    <row r="47" spans="1:8" ht="15.75" thickBot="1" x14ac:dyDescent="0.3">
      <c r="A47" s="111" t="s">
        <v>73</v>
      </c>
      <c r="B47" s="111" t="s">
        <v>71</v>
      </c>
      <c r="C47" s="53"/>
      <c r="D47" s="98"/>
      <c r="E47" s="12"/>
      <c r="F47" s="12"/>
      <c r="G47" s="12"/>
      <c r="H47" s="12"/>
    </row>
    <row r="48" spans="1:8" ht="15.75" thickBot="1" x14ac:dyDescent="0.3">
      <c r="A48" s="111" t="s">
        <v>73</v>
      </c>
      <c r="B48" s="111" t="s">
        <v>72</v>
      </c>
      <c r="C48" s="53"/>
      <c r="D48" s="98"/>
      <c r="E48" s="12"/>
      <c r="F48" s="12"/>
      <c r="G48" s="12"/>
      <c r="H48" s="12"/>
    </row>
    <row r="49" spans="1:8" ht="15.75" thickBot="1" x14ac:dyDescent="0.3">
      <c r="A49" s="419" t="s">
        <v>175</v>
      </c>
      <c r="B49" s="420"/>
      <c r="C49" s="181" t="e">
        <f>+D49/Metas!T17</f>
        <v>#DIV/0!</v>
      </c>
      <c r="D49" s="186" t="e">
        <f>+F49/H49</f>
        <v>#DIV/0!</v>
      </c>
      <c r="E49" s="107">
        <f>SUM(E39:E48)</f>
        <v>0</v>
      </c>
      <c r="F49" s="107">
        <f>SUM(F39:F48)</f>
        <v>0</v>
      </c>
      <c r="G49" s="107">
        <f>SUM(G39:G48)</f>
        <v>0</v>
      </c>
      <c r="H49" s="107">
        <f>SUM(H39:H48)</f>
        <v>0</v>
      </c>
    </row>
    <row r="50" spans="1:8" ht="15.75" thickBot="1" x14ac:dyDescent="0.3">
      <c r="A50" s="111" t="s">
        <v>87</v>
      </c>
      <c r="B50" s="111" t="s">
        <v>74</v>
      </c>
      <c r="C50" s="53"/>
      <c r="D50" s="98"/>
      <c r="E50" s="12"/>
      <c r="F50" s="12"/>
      <c r="G50" s="12"/>
      <c r="H50" s="12"/>
    </row>
    <row r="51" spans="1:8" ht="15.75" thickBot="1" x14ac:dyDescent="0.3">
      <c r="A51" s="111" t="s">
        <v>87</v>
      </c>
      <c r="B51" s="111" t="s">
        <v>75</v>
      </c>
      <c r="C51" s="53"/>
      <c r="D51" s="98"/>
      <c r="E51" s="12"/>
      <c r="F51" s="12"/>
      <c r="G51" s="12"/>
      <c r="H51" s="12"/>
    </row>
    <row r="52" spans="1:8" ht="15.75" thickBot="1" x14ac:dyDescent="0.3">
      <c r="A52" s="111" t="s">
        <v>87</v>
      </c>
      <c r="B52" s="111" t="s">
        <v>76</v>
      </c>
      <c r="C52" s="53"/>
      <c r="D52" s="98"/>
      <c r="E52" s="12"/>
      <c r="F52" s="12"/>
      <c r="G52" s="12"/>
      <c r="H52" s="12"/>
    </row>
    <row r="53" spans="1:8" ht="15.75" thickBot="1" x14ac:dyDescent="0.3">
      <c r="A53" s="111" t="s">
        <v>87</v>
      </c>
      <c r="B53" s="111" t="s">
        <v>77</v>
      </c>
      <c r="C53" s="53"/>
      <c r="D53" s="98"/>
      <c r="E53" s="12"/>
      <c r="F53" s="12"/>
      <c r="G53" s="12"/>
      <c r="H53" s="12"/>
    </row>
    <row r="54" spans="1:8" ht="15.75" thickBot="1" x14ac:dyDescent="0.3">
      <c r="A54" s="111" t="s">
        <v>87</v>
      </c>
      <c r="B54" s="111" t="s">
        <v>78</v>
      </c>
      <c r="C54" s="53"/>
      <c r="D54" s="98"/>
      <c r="E54" s="12"/>
      <c r="F54" s="12"/>
      <c r="G54" s="12"/>
      <c r="H54" s="12"/>
    </row>
    <row r="55" spans="1:8" ht="15.75" thickBot="1" x14ac:dyDescent="0.3">
      <c r="A55" s="111" t="s">
        <v>87</v>
      </c>
      <c r="B55" s="111" t="s">
        <v>79</v>
      </c>
      <c r="C55" s="53"/>
      <c r="D55" s="98"/>
      <c r="E55" s="12"/>
      <c r="F55" s="12"/>
      <c r="G55" s="12"/>
      <c r="H55" s="12"/>
    </row>
    <row r="56" spans="1:8" ht="15.75" thickBot="1" x14ac:dyDescent="0.3">
      <c r="A56" s="111" t="s">
        <v>87</v>
      </c>
      <c r="B56" s="111" t="s">
        <v>80</v>
      </c>
      <c r="C56" s="53"/>
      <c r="D56" s="98"/>
      <c r="E56" s="12"/>
      <c r="F56" s="12"/>
      <c r="G56" s="12"/>
      <c r="H56" s="12"/>
    </row>
    <row r="57" spans="1:8" ht="15.75" thickBot="1" x14ac:dyDescent="0.3">
      <c r="A57" s="111" t="s">
        <v>87</v>
      </c>
      <c r="B57" s="111" t="s">
        <v>81</v>
      </c>
      <c r="C57" s="53"/>
      <c r="D57" s="98"/>
      <c r="E57" s="12"/>
      <c r="F57" s="12"/>
      <c r="G57" s="12"/>
      <c r="H57" s="12"/>
    </row>
    <row r="58" spans="1:8" ht="15.75" thickBot="1" x14ac:dyDescent="0.3">
      <c r="A58" s="111" t="s">
        <v>87</v>
      </c>
      <c r="B58" s="111" t="s">
        <v>82</v>
      </c>
      <c r="C58" s="53"/>
      <c r="D58" s="98"/>
      <c r="E58" s="12"/>
      <c r="F58" s="12"/>
      <c r="G58" s="12"/>
      <c r="H58" s="12"/>
    </row>
    <row r="59" spans="1:8" ht="15.75" thickBot="1" x14ac:dyDescent="0.3">
      <c r="A59" s="111" t="s">
        <v>87</v>
      </c>
      <c r="B59" s="111" t="s">
        <v>83</v>
      </c>
      <c r="C59" s="53"/>
      <c r="D59" s="98"/>
      <c r="E59" s="12"/>
      <c r="F59" s="12"/>
      <c r="G59" s="12"/>
      <c r="H59" s="12"/>
    </row>
    <row r="60" spans="1:8" ht="15.75" thickBot="1" x14ac:dyDescent="0.3">
      <c r="A60" s="111" t="s">
        <v>87</v>
      </c>
      <c r="B60" s="111" t="s">
        <v>84</v>
      </c>
      <c r="C60" s="53"/>
      <c r="D60" s="98"/>
      <c r="E60" s="12"/>
      <c r="F60" s="12"/>
      <c r="G60" s="12"/>
      <c r="H60" s="12"/>
    </row>
    <row r="61" spans="1:8" ht="15.75" thickBot="1" x14ac:dyDescent="0.3">
      <c r="A61" s="111" t="s">
        <v>87</v>
      </c>
      <c r="B61" s="111" t="s">
        <v>85</v>
      </c>
      <c r="C61" s="53"/>
      <c r="D61" s="98"/>
      <c r="E61" s="12"/>
      <c r="F61" s="12"/>
      <c r="G61" s="12"/>
      <c r="H61" s="12"/>
    </row>
    <row r="62" spans="1:8" ht="15.75" thickBot="1" x14ac:dyDescent="0.3">
      <c r="A62" s="111" t="s">
        <v>87</v>
      </c>
      <c r="B62" s="111" t="s">
        <v>86</v>
      </c>
      <c r="C62" s="53"/>
      <c r="D62" s="98"/>
      <c r="E62" s="12"/>
      <c r="F62" s="12"/>
      <c r="G62" s="12"/>
      <c r="H62" s="12"/>
    </row>
    <row r="63" spans="1:8" ht="15.75" thickBot="1" x14ac:dyDescent="0.3">
      <c r="A63" s="111" t="s">
        <v>87</v>
      </c>
      <c r="B63" s="112" t="s">
        <v>393</v>
      </c>
      <c r="C63" s="53"/>
      <c r="D63" s="98"/>
      <c r="E63" s="12"/>
      <c r="F63" s="12"/>
      <c r="G63" s="12"/>
      <c r="H63" s="12"/>
    </row>
    <row r="64" spans="1:8" ht="15.75" thickBot="1" x14ac:dyDescent="0.3">
      <c r="A64" s="419" t="s">
        <v>176</v>
      </c>
      <c r="B64" s="420"/>
      <c r="C64" s="181" t="e">
        <f>+D64/Metas!T9</f>
        <v>#DIV/0!</v>
      </c>
      <c r="D64" s="186" t="e">
        <f>+F64/H64</f>
        <v>#DIV/0!</v>
      </c>
      <c r="E64" s="107">
        <f>SUM(E50:E63)</f>
        <v>0</v>
      </c>
      <c r="F64" s="107">
        <f t="shared" ref="F64:H64" si="2">SUM(F50:F63)</f>
        <v>0</v>
      </c>
      <c r="G64" s="107">
        <f t="shared" si="2"/>
        <v>0</v>
      </c>
      <c r="H64" s="107">
        <f t="shared" si="2"/>
        <v>0</v>
      </c>
    </row>
    <row r="65" spans="1:8" ht="15.75" thickBot="1" x14ac:dyDescent="0.3">
      <c r="A65" s="72" t="s">
        <v>98</v>
      </c>
      <c r="B65" s="72" t="s">
        <v>88</v>
      </c>
      <c r="C65" s="53"/>
      <c r="D65" s="98"/>
      <c r="E65" s="12"/>
      <c r="F65" s="12"/>
      <c r="G65" s="12"/>
      <c r="H65" s="12"/>
    </row>
    <row r="66" spans="1:8" ht="15.75" thickBot="1" x14ac:dyDescent="0.3">
      <c r="A66" s="72" t="s">
        <v>98</v>
      </c>
      <c r="B66" s="111" t="s">
        <v>89</v>
      </c>
      <c r="C66" s="53"/>
      <c r="D66" s="98"/>
      <c r="E66" s="12"/>
      <c r="F66" s="12"/>
      <c r="G66" s="12"/>
      <c r="H66" s="12"/>
    </row>
    <row r="67" spans="1:8" ht="15.75" thickBot="1" x14ac:dyDescent="0.3">
      <c r="A67" s="72" t="s">
        <v>98</v>
      </c>
      <c r="B67" s="111" t="s">
        <v>90</v>
      </c>
      <c r="C67" s="53"/>
      <c r="D67" s="98"/>
      <c r="E67" s="12"/>
      <c r="F67" s="12"/>
      <c r="G67" s="12"/>
      <c r="H67" s="12"/>
    </row>
    <row r="68" spans="1:8" ht="15.75" thickBot="1" x14ac:dyDescent="0.3">
      <c r="A68" s="72" t="s">
        <v>98</v>
      </c>
      <c r="B68" s="111" t="s">
        <v>91</v>
      </c>
      <c r="C68" s="53"/>
      <c r="D68" s="98"/>
      <c r="E68" s="12"/>
      <c r="F68" s="12"/>
      <c r="G68" s="12"/>
      <c r="H68" s="12"/>
    </row>
    <row r="69" spans="1:8" ht="15.75" thickBot="1" x14ac:dyDescent="0.3">
      <c r="A69" s="72" t="s">
        <v>98</v>
      </c>
      <c r="B69" s="111" t="s">
        <v>92</v>
      </c>
      <c r="C69" s="53"/>
      <c r="D69" s="98"/>
      <c r="E69" s="12"/>
      <c r="F69" s="12"/>
      <c r="G69" s="12"/>
      <c r="H69" s="12"/>
    </row>
    <row r="70" spans="1:8" ht="15.75" thickBot="1" x14ac:dyDescent="0.3">
      <c r="A70" s="72" t="s">
        <v>98</v>
      </c>
      <c r="B70" s="111" t="s">
        <v>93</v>
      </c>
      <c r="C70" s="53"/>
      <c r="D70" s="98"/>
      <c r="E70" s="12"/>
      <c r="F70" s="12"/>
      <c r="G70" s="12"/>
      <c r="H70" s="12"/>
    </row>
    <row r="71" spans="1:8" ht="15.75" thickBot="1" x14ac:dyDescent="0.3">
      <c r="A71" s="72" t="s">
        <v>98</v>
      </c>
      <c r="B71" s="72" t="s">
        <v>94</v>
      </c>
      <c r="C71" s="53"/>
      <c r="D71" s="98"/>
      <c r="E71" s="12"/>
      <c r="F71" s="12"/>
      <c r="G71" s="12"/>
      <c r="H71" s="12"/>
    </row>
    <row r="72" spans="1:8" ht="15.75" thickBot="1" x14ac:dyDescent="0.3">
      <c r="A72" s="72" t="s">
        <v>98</v>
      </c>
      <c r="B72" s="111" t="s">
        <v>95</v>
      </c>
      <c r="C72" s="53"/>
      <c r="D72" s="98"/>
      <c r="E72" s="12"/>
      <c r="F72" s="12"/>
      <c r="G72" s="12"/>
      <c r="H72" s="12"/>
    </row>
    <row r="73" spans="1:8" ht="15.75" thickBot="1" x14ac:dyDescent="0.3">
      <c r="A73" s="72" t="s">
        <v>98</v>
      </c>
      <c r="B73" s="111" t="s">
        <v>96</v>
      </c>
      <c r="C73" s="53"/>
      <c r="D73" s="98"/>
      <c r="E73" s="12"/>
      <c r="F73" s="12"/>
      <c r="G73" s="12"/>
      <c r="H73" s="12"/>
    </row>
    <row r="74" spans="1:8" ht="15.75" thickBot="1" x14ac:dyDescent="0.3">
      <c r="A74" s="72" t="s">
        <v>98</v>
      </c>
      <c r="B74" s="111" t="s">
        <v>97</v>
      </c>
      <c r="C74" s="53"/>
      <c r="D74" s="98"/>
      <c r="E74" s="12"/>
      <c r="F74" s="12"/>
      <c r="G74" s="12"/>
      <c r="H74" s="12"/>
    </row>
    <row r="75" spans="1:8" ht="15.75" thickBot="1" x14ac:dyDescent="0.3">
      <c r="A75" s="419" t="s">
        <v>18</v>
      </c>
      <c r="B75" s="420"/>
      <c r="C75" s="181" t="e">
        <f>+D75/Metas!T6</f>
        <v>#DIV/0!</v>
      </c>
      <c r="D75" s="186" t="e">
        <f>+F75/H75</f>
        <v>#DIV/0!</v>
      </c>
      <c r="E75" s="107">
        <f>SUM(E65:E74)</f>
        <v>0</v>
      </c>
      <c r="F75" s="107">
        <f>SUM(F65:F74)</f>
        <v>0</v>
      </c>
      <c r="G75" s="107">
        <f>SUM(G65:G74)</f>
        <v>0</v>
      </c>
      <c r="H75" s="107">
        <f>SUM(H65:H74)</f>
        <v>0</v>
      </c>
    </row>
    <row r="76" spans="1:8" ht="15.75" thickBot="1" x14ac:dyDescent="0.3">
      <c r="A76" s="72" t="s">
        <v>104</v>
      </c>
      <c r="B76" s="111" t="s">
        <v>99</v>
      </c>
      <c r="C76" s="53"/>
      <c r="D76" s="98"/>
      <c r="E76" s="12"/>
      <c r="F76" s="12"/>
      <c r="G76" s="12"/>
      <c r="H76" s="12"/>
    </row>
    <row r="77" spans="1:8" ht="15.75" thickBot="1" x14ac:dyDescent="0.3">
      <c r="A77" s="72" t="s">
        <v>104</v>
      </c>
      <c r="B77" s="111" t="s">
        <v>100</v>
      </c>
      <c r="C77" s="53"/>
      <c r="D77" s="98"/>
      <c r="E77" s="12"/>
      <c r="F77" s="12"/>
      <c r="G77" s="12"/>
      <c r="H77" s="12"/>
    </row>
    <row r="78" spans="1:8" ht="15.75" thickBot="1" x14ac:dyDescent="0.3">
      <c r="A78" s="72" t="s">
        <v>104</v>
      </c>
      <c r="B78" s="111" t="s">
        <v>101</v>
      </c>
      <c r="C78" s="53"/>
      <c r="D78" s="98"/>
      <c r="E78" s="12"/>
      <c r="F78" s="12"/>
      <c r="G78" s="12"/>
      <c r="H78" s="12"/>
    </row>
    <row r="79" spans="1:8" ht="15.75" thickBot="1" x14ac:dyDescent="0.3">
      <c r="A79" s="72" t="s">
        <v>104</v>
      </c>
      <c r="B79" s="111" t="s">
        <v>102</v>
      </c>
      <c r="C79" s="53"/>
      <c r="D79" s="98"/>
      <c r="E79" s="12"/>
      <c r="F79" s="12"/>
      <c r="G79" s="12"/>
      <c r="H79" s="12"/>
    </row>
    <row r="80" spans="1:8" ht="15.75" thickBot="1" x14ac:dyDescent="0.3">
      <c r="A80" s="72" t="s">
        <v>104</v>
      </c>
      <c r="B80" s="111" t="s">
        <v>103</v>
      </c>
      <c r="C80" s="53"/>
      <c r="D80" s="98"/>
      <c r="E80" s="12"/>
      <c r="F80" s="12"/>
      <c r="G80" s="12"/>
      <c r="H80" s="12"/>
    </row>
    <row r="81" spans="1:8" ht="15.75" thickBot="1" x14ac:dyDescent="0.3">
      <c r="A81" s="419" t="s">
        <v>177</v>
      </c>
      <c r="B81" s="420"/>
      <c r="C81" s="181" t="e">
        <f>+D81/Metas!T11</f>
        <v>#DIV/0!</v>
      </c>
      <c r="D81" s="186" t="e">
        <f>+F81/H81</f>
        <v>#DIV/0!</v>
      </c>
      <c r="E81" s="107">
        <f>SUM(E76:E80)</f>
        <v>0</v>
      </c>
      <c r="F81" s="107">
        <f>SUM(F76:F80)</f>
        <v>0</v>
      </c>
      <c r="G81" s="107">
        <f>SUM(G76:G80)</f>
        <v>0</v>
      </c>
      <c r="H81" s="107">
        <f>SUM(H76:H80)</f>
        <v>0</v>
      </c>
    </row>
    <row r="82" spans="1:8" ht="15.75" thickBot="1" x14ac:dyDescent="0.3">
      <c r="A82" s="72" t="s">
        <v>115</v>
      </c>
      <c r="B82" s="72" t="s">
        <v>105</v>
      </c>
      <c r="C82" s="53"/>
      <c r="D82" s="98"/>
      <c r="E82" s="12"/>
      <c r="F82" s="12"/>
      <c r="G82" s="12"/>
      <c r="H82" s="12"/>
    </row>
    <row r="83" spans="1:8" ht="15.75" thickBot="1" x14ac:dyDescent="0.3">
      <c r="A83" s="72" t="s">
        <v>115</v>
      </c>
      <c r="B83" s="111" t="s">
        <v>106</v>
      </c>
      <c r="C83" s="53"/>
      <c r="D83" s="98"/>
      <c r="E83" s="12"/>
      <c r="F83" s="12"/>
      <c r="G83" s="12"/>
      <c r="H83" s="12"/>
    </row>
    <row r="84" spans="1:8" ht="15.75" thickBot="1" x14ac:dyDescent="0.3">
      <c r="A84" s="72" t="s">
        <v>115</v>
      </c>
      <c r="B84" s="111" t="s">
        <v>107</v>
      </c>
      <c r="C84" s="53"/>
      <c r="D84" s="98"/>
      <c r="E84" s="12"/>
      <c r="F84" s="12"/>
      <c r="G84" s="12"/>
      <c r="H84" s="12"/>
    </row>
    <row r="85" spans="1:8" ht="15.75" thickBot="1" x14ac:dyDescent="0.3">
      <c r="A85" s="72" t="s">
        <v>115</v>
      </c>
      <c r="B85" s="111" t="s">
        <v>108</v>
      </c>
      <c r="C85" s="53"/>
      <c r="D85" s="98"/>
      <c r="E85" s="12"/>
      <c r="F85" s="12"/>
      <c r="G85" s="12"/>
      <c r="H85" s="12"/>
    </row>
    <row r="86" spans="1:8" ht="15.75" thickBot="1" x14ac:dyDescent="0.3">
      <c r="A86" s="72" t="s">
        <v>115</v>
      </c>
      <c r="B86" s="111" t="s">
        <v>109</v>
      </c>
      <c r="C86" s="53"/>
      <c r="D86" s="98"/>
      <c r="E86" s="12"/>
      <c r="F86" s="12"/>
      <c r="G86" s="12"/>
      <c r="H86" s="12"/>
    </row>
    <row r="87" spans="1:8" ht="15.75" thickBot="1" x14ac:dyDescent="0.3">
      <c r="A87" s="72" t="s">
        <v>115</v>
      </c>
      <c r="B87" s="111" t="s">
        <v>110</v>
      </c>
      <c r="C87" s="53"/>
      <c r="D87" s="98"/>
      <c r="E87" s="12"/>
      <c r="F87" s="12"/>
      <c r="G87" s="12"/>
      <c r="H87" s="12"/>
    </row>
    <row r="88" spans="1:8" ht="15.75" thickBot="1" x14ac:dyDescent="0.3">
      <c r="A88" s="72" t="s">
        <v>115</v>
      </c>
      <c r="B88" s="111" t="s">
        <v>111</v>
      </c>
      <c r="C88" s="53"/>
      <c r="D88" s="98"/>
      <c r="E88" s="12"/>
      <c r="F88" s="12"/>
      <c r="G88" s="12"/>
      <c r="H88" s="12"/>
    </row>
    <row r="89" spans="1:8" ht="15.75" thickBot="1" x14ac:dyDescent="0.3">
      <c r="A89" s="72" t="s">
        <v>115</v>
      </c>
      <c r="B89" s="111" t="s">
        <v>112</v>
      </c>
      <c r="C89" s="53"/>
      <c r="D89" s="98"/>
      <c r="E89" s="12"/>
      <c r="F89" s="12"/>
      <c r="G89" s="12"/>
      <c r="H89" s="12"/>
    </row>
    <row r="90" spans="1:8" ht="15.75" thickBot="1" x14ac:dyDescent="0.3">
      <c r="A90" s="72" t="s">
        <v>115</v>
      </c>
      <c r="B90" s="111" t="s">
        <v>113</v>
      </c>
      <c r="C90" s="53"/>
      <c r="D90" s="98"/>
      <c r="E90" s="12"/>
      <c r="F90" s="12"/>
      <c r="G90" s="12"/>
      <c r="H90" s="12"/>
    </row>
    <row r="91" spans="1:8" ht="15.75" thickBot="1" x14ac:dyDescent="0.3">
      <c r="A91" s="72" t="s">
        <v>115</v>
      </c>
      <c r="B91" s="111" t="s">
        <v>114</v>
      </c>
      <c r="C91" s="53"/>
      <c r="D91" s="98"/>
      <c r="E91" s="12"/>
      <c r="F91" s="12"/>
      <c r="G91" s="12"/>
      <c r="H91" s="12"/>
    </row>
    <row r="92" spans="1:8" ht="16.5" customHeight="1" thickBot="1" x14ac:dyDescent="0.3">
      <c r="A92" s="419" t="s">
        <v>178</v>
      </c>
      <c r="B92" s="420"/>
      <c r="C92" s="181" t="e">
        <f>+D92/Metas!T16</f>
        <v>#DIV/0!</v>
      </c>
      <c r="D92" s="186" t="e">
        <f>+F92/H92</f>
        <v>#DIV/0!</v>
      </c>
      <c r="E92" s="107">
        <f>SUM(E82:E91)</f>
        <v>0</v>
      </c>
      <c r="F92" s="107">
        <f>SUM(F82:F91)</f>
        <v>0</v>
      </c>
      <c r="G92" s="107">
        <f>SUM(G82:G91)</f>
        <v>0</v>
      </c>
      <c r="H92" s="107">
        <f>SUM(H82:H91)</f>
        <v>0</v>
      </c>
    </row>
    <row r="93" spans="1:8" ht="15.75" thickBot="1" x14ac:dyDescent="0.3">
      <c r="A93" s="72" t="s">
        <v>132</v>
      </c>
      <c r="B93" s="111" t="s">
        <v>116</v>
      </c>
      <c r="C93" s="53"/>
      <c r="D93" s="98"/>
      <c r="E93" s="12"/>
      <c r="F93" s="12"/>
      <c r="G93" s="12"/>
      <c r="H93" s="12"/>
    </row>
    <row r="94" spans="1:8" ht="15.75" thickBot="1" x14ac:dyDescent="0.3">
      <c r="A94" s="72" t="s">
        <v>132</v>
      </c>
      <c r="B94" s="111" t="s">
        <v>117</v>
      </c>
      <c r="C94" s="53"/>
      <c r="D94" s="98"/>
      <c r="E94" s="12"/>
      <c r="F94" s="12"/>
      <c r="G94" s="12"/>
      <c r="H94" s="12"/>
    </row>
    <row r="95" spans="1:8" ht="15.75" thickBot="1" x14ac:dyDescent="0.3">
      <c r="A95" s="72" t="s">
        <v>132</v>
      </c>
      <c r="B95" s="111" t="s">
        <v>118</v>
      </c>
      <c r="C95" s="53"/>
      <c r="D95" s="98"/>
      <c r="E95" s="12"/>
      <c r="F95" s="12"/>
      <c r="G95" s="12"/>
      <c r="H95" s="12"/>
    </row>
    <row r="96" spans="1:8" ht="15.75" thickBot="1" x14ac:dyDescent="0.3">
      <c r="A96" s="72" t="s">
        <v>132</v>
      </c>
      <c r="B96" s="111" t="s">
        <v>119</v>
      </c>
      <c r="C96" s="53"/>
      <c r="D96" s="98"/>
      <c r="E96" s="12"/>
      <c r="F96" s="12"/>
      <c r="G96" s="12"/>
      <c r="H96" s="12"/>
    </row>
    <row r="97" spans="1:8" ht="15.75" thickBot="1" x14ac:dyDescent="0.3">
      <c r="A97" s="72" t="s">
        <v>132</v>
      </c>
      <c r="B97" s="111" t="s">
        <v>120</v>
      </c>
      <c r="C97" s="53"/>
      <c r="D97" s="98"/>
      <c r="E97" s="12"/>
      <c r="F97" s="12"/>
      <c r="G97" s="12"/>
      <c r="H97" s="12"/>
    </row>
    <row r="98" spans="1:8" ht="15.75" thickBot="1" x14ac:dyDescent="0.3">
      <c r="A98" s="72" t="s">
        <v>132</v>
      </c>
      <c r="B98" s="111" t="s">
        <v>121</v>
      </c>
      <c r="C98" s="53"/>
      <c r="D98" s="98"/>
      <c r="E98" s="12"/>
      <c r="F98" s="12"/>
      <c r="G98" s="12"/>
      <c r="H98" s="12"/>
    </row>
    <row r="99" spans="1:8" ht="15.75" thickBot="1" x14ac:dyDescent="0.3">
      <c r="A99" s="72" t="s">
        <v>132</v>
      </c>
      <c r="B99" s="111" t="s">
        <v>342</v>
      </c>
      <c r="C99" s="53"/>
      <c r="D99" s="98"/>
      <c r="E99" s="12"/>
      <c r="F99" s="12"/>
      <c r="G99" s="12"/>
      <c r="H99" s="12"/>
    </row>
    <row r="100" spans="1:8" ht="15.75" thickBot="1" x14ac:dyDescent="0.3">
      <c r="A100" s="72" t="s">
        <v>132</v>
      </c>
      <c r="B100" s="72" t="s">
        <v>122</v>
      </c>
      <c r="C100" s="53"/>
      <c r="D100" s="98"/>
      <c r="E100" s="12"/>
      <c r="F100" s="12"/>
      <c r="G100" s="12"/>
      <c r="H100" s="12"/>
    </row>
    <row r="101" spans="1:8" ht="15.75" thickBot="1" x14ac:dyDescent="0.3">
      <c r="A101" s="72" t="s">
        <v>132</v>
      </c>
      <c r="B101" s="111" t="s">
        <v>123</v>
      </c>
      <c r="C101" s="53"/>
      <c r="D101" s="98"/>
      <c r="E101" s="12"/>
      <c r="F101" s="12"/>
      <c r="G101" s="12"/>
      <c r="H101" s="12"/>
    </row>
    <row r="102" spans="1:8" ht="15.75" thickBot="1" x14ac:dyDescent="0.3">
      <c r="A102" s="72" t="s">
        <v>132</v>
      </c>
      <c r="B102" s="111" t="s">
        <v>124</v>
      </c>
      <c r="C102" s="53"/>
      <c r="D102" s="98"/>
      <c r="E102" s="12"/>
      <c r="F102" s="12"/>
      <c r="G102" s="12"/>
      <c r="H102" s="12"/>
    </row>
    <row r="103" spans="1:8" ht="15.75" thickBot="1" x14ac:dyDescent="0.3">
      <c r="A103" s="72" t="s">
        <v>132</v>
      </c>
      <c r="B103" s="111" t="s">
        <v>125</v>
      </c>
      <c r="C103" s="53"/>
      <c r="D103" s="98"/>
      <c r="E103" s="12"/>
      <c r="F103" s="12"/>
      <c r="G103" s="12"/>
      <c r="H103" s="12"/>
    </row>
    <row r="104" spans="1:8" ht="15.75" thickBot="1" x14ac:dyDescent="0.3">
      <c r="A104" s="72" t="s">
        <v>132</v>
      </c>
      <c r="B104" s="111" t="s">
        <v>126</v>
      </c>
      <c r="C104" s="53"/>
      <c r="D104" s="98"/>
      <c r="E104" s="12"/>
      <c r="F104" s="12"/>
      <c r="G104" s="12"/>
      <c r="H104" s="12"/>
    </row>
    <row r="105" spans="1:8" ht="15.75" thickBot="1" x14ac:dyDescent="0.3">
      <c r="A105" s="72" t="s">
        <v>132</v>
      </c>
      <c r="B105" s="111" t="s">
        <v>127</v>
      </c>
      <c r="C105" s="53"/>
      <c r="D105" s="98"/>
      <c r="E105" s="12"/>
      <c r="F105" s="12"/>
      <c r="G105" s="12"/>
      <c r="H105" s="12"/>
    </row>
    <row r="106" spans="1:8" ht="15.75" thickBot="1" x14ac:dyDescent="0.3">
      <c r="A106" s="72" t="s">
        <v>132</v>
      </c>
      <c r="B106" s="111" t="s">
        <v>128</v>
      </c>
      <c r="C106" s="53"/>
      <c r="D106" s="98"/>
      <c r="E106" s="12"/>
      <c r="F106" s="12"/>
      <c r="G106" s="12"/>
      <c r="H106" s="12"/>
    </row>
    <row r="107" spans="1:8" ht="15.75" thickBot="1" x14ac:dyDescent="0.3">
      <c r="A107" s="72" t="s">
        <v>132</v>
      </c>
      <c r="B107" s="111" t="s">
        <v>129</v>
      </c>
      <c r="C107" s="53"/>
      <c r="D107" s="98"/>
      <c r="E107" s="12"/>
      <c r="F107" s="12"/>
      <c r="G107" s="12"/>
      <c r="H107" s="12"/>
    </row>
    <row r="108" spans="1:8" ht="15.75" thickBot="1" x14ac:dyDescent="0.3">
      <c r="A108" s="72" t="s">
        <v>132</v>
      </c>
      <c r="B108" s="111" t="s">
        <v>130</v>
      </c>
      <c r="C108" s="53"/>
      <c r="D108" s="98"/>
      <c r="E108" s="12"/>
      <c r="F108" s="12"/>
      <c r="G108" s="12"/>
      <c r="H108" s="12"/>
    </row>
    <row r="109" spans="1:8" ht="15.75" thickBot="1" x14ac:dyDescent="0.3">
      <c r="A109" s="72" t="s">
        <v>132</v>
      </c>
      <c r="B109" s="111" t="s">
        <v>131</v>
      </c>
      <c r="C109" s="53"/>
      <c r="D109" s="98"/>
      <c r="E109" s="12"/>
      <c r="F109" s="12"/>
      <c r="G109" s="12"/>
      <c r="H109" s="12"/>
    </row>
    <row r="110" spans="1:8" ht="15.75" thickBot="1" x14ac:dyDescent="0.3">
      <c r="A110" s="72" t="s">
        <v>132</v>
      </c>
      <c r="B110" s="111" t="s">
        <v>388</v>
      </c>
      <c r="C110" s="53"/>
      <c r="D110" s="98"/>
      <c r="E110" s="12"/>
      <c r="F110" s="12"/>
      <c r="G110" s="12"/>
      <c r="H110" s="12"/>
    </row>
    <row r="111" spans="1:8" ht="21.75" customHeight="1" thickBot="1" x14ac:dyDescent="0.3">
      <c r="A111" s="419" t="s">
        <v>179</v>
      </c>
      <c r="B111" s="420"/>
      <c r="C111" s="181" t="e">
        <f>+D111/Metas!T13</f>
        <v>#DIV/0!</v>
      </c>
      <c r="D111" s="186" t="e">
        <f>+F111/H111</f>
        <v>#DIV/0!</v>
      </c>
      <c r="E111" s="108">
        <f>SUM(E93:E110)</f>
        <v>0</v>
      </c>
      <c r="F111" s="108">
        <f>SUM(F93:F110)</f>
        <v>0</v>
      </c>
      <c r="G111" s="108">
        <f t="shared" ref="G111:H111" si="3">SUM(G93:G109)</f>
        <v>0</v>
      </c>
      <c r="H111" s="108">
        <f t="shared" si="3"/>
        <v>0</v>
      </c>
    </row>
    <row r="112" spans="1:8" ht="15.75" thickBot="1" x14ac:dyDescent="0.3">
      <c r="A112" s="72" t="s">
        <v>145</v>
      </c>
      <c r="B112" s="111" t="s">
        <v>133</v>
      </c>
      <c r="C112" s="53"/>
      <c r="D112" s="98"/>
      <c r="E112" s="12"/>
      <c r="F112" s="12"/>
      <c r="G112" s="12"/>
      <c r="H112" s="12"/>
    </row>
    <row r="113" spans="1:8" ht="15.75" thickBot="1" x14ac:dyDescent="0.3">
      <c r="A113" s="72" t="s">
        <v>145</v>
      </c>
      <c r="B113" s="111" t="s">
        <v>134</v>
      </c>
      <c r="C113" s="53"/>
      <c r="D113" s="98"/>
      <c r="E113" s="12"/>
      <c r="F113" s="12"/>
      <c r="G113" s="12"/>
      <c r="H113" s="12"/>
    </row>
    <row r="114" spans="1:8" ht="15.75" thickBot="1" x14ac:dyDescent="0.3">
      <c r="A114" s="72" t="s">
        <v>145</v>
      </c>
      <c r="B114" s="72" t="s">
        <v>135</v>
      </c>
      <c r="C114" s="53"/>
      <c r="D114" s="98"/>
      <c r="E114" s="12"/>
      <c r="F114" s="12"/>
      <c r="G114" s="12"/>
      <c r="H114" s="12"/>
    </row>
    <row r="115" spans="1:8" ht="15.75" thickBot="1" x14ac:dyDescent="0.3">
      <c r="A115" s="72" t="s">
        <v>145</v>
      </c>
      <c r="B115" s="111" t="s">
        <v>136</v>
      </c>
      <c r="C115" s="53"/>
      <c r="D115" s="98"/>
      <c r="E115" s="12"/>
      <c r="F115" s="12"/>
      <c r="G115" s="12"/>
      <c r="H115" s="12"/>
    </row>
    <row r="116" spans="1:8" ht="15.75" thickBot="1" x14ac:dyDescent="0.3">
      <c r="A116" s="72" t="s">
        <v>145</v>
      </c>
      <c r="B116" s="111" t="s">
        <v>137</v>
      </c>
      <c r="C116" s="53"/>
      <c r="D116" s="98"/>
      <c r="E116" s="12"/>
      <c r="F116" s="12"/>
      <c r="G116" s="12"/>
      <c r="H116" s="12"/>
    </row>
    <row r="117" spans="1:8" ht="15.75" thickBot="1" x14ac:dyDescent="0.3">
      <c r="A117" s="72" t="s">
        <v>145</v>
      </c>
      <c r="B117" s="111" t="s">
        <v>138</v>
      </c>
      <c r="C117" s="53"/>
      <c r="D117" s="98"/>
      <c r="E117" s="12"/>
      <c r="F117" s="12"/>
      <c r="G117" s="12"/>
      <c r="H117" s="12"/>
    </row>
    <row r="118" spans="1:8" ht="15.75" thickBot="1" x14ac:dyDescent="0.3">
      <c r="A118" s="72" t="s">
        <v>145</v>
      </c>
      <c r="B118" s="111" t="s">
        <v>139</v>
      </c>
      <c r="C118" s="53"/>
      <c r="D118" s="98"/>
      <c r="E118" s="12"/>
      <c r="F118" s="12"/>
      <c r="G118" s="12"/>
      <c r="H118" s="12"/>
    </row>
    <row r="119" spans="1:8" ht="15.75" thickBot="1" x14ac:dyDescent="0.3">
      <c r="A119" s="72" t="s">
        <v>145</v>
      </c>
      <c r="B119" s="111" t="s">
        <v>140</v>
      </c>
      <c r="C119" s="53"/>
      <c r="D119" s="98"/>
      <c r="E119" s="12"/>
      <c r="F119" s="12"/>
      <c r="G119" s="12"/>
      <c r="H119" s="12"/>
    </row>
    <row r="120" spans="1:8" ht="15.75" thickBot="1" x14ac:dyDescent="0.3">
      <c r="A120" s="72" t="s">
        <v>145</v>
      </c>
      <c r="B120" s="111" t="s">
        <v>141</v>
      </c>
      <c r="C120" s="53"/>
      <c r="D120" s="98"/>
      <c r="E120" s="12"/>
      <c r="F120" s="12"/>
      <c r="G120" s="12"/>
      <c r="H120" s="12"/>
    </row>
    <row r="121" spans="1:8" ht="15.75" thickBot="1" x14ac:dyDescent="0.3">
      <c r="A121" s="72" t="s">
        <v>145</v>
      </c>
      <c r="B121" s="111" t="s">
        <v>142</v>
      </c>
      <c r="C121" s="53"/>
      <c r="D121" s="98"/>
      <c r="E121" s="12"/>
      <c r="F121" s="12"/>
      <c r="G121" s="12"/>
      <c r="H121" s="12"/>
    </row>
    <row r="122" spans="1:8" ht="15.75" thickBot="1" x14ac:dyDescent="0.3">
      <c r="A122" s="72" t="s">
        <v>145</v>
      </c>
      <c r="B122" s="111" t="s">
        <v>143</v>
      </c>
      <c r="C122" s="53"/>
      <c r="D122" s="98"/>
      <c r="E122" s="12"/>
      <c r="F122" s="12"/>
      <c r="G122" s="12"/>
      <c r="H122" s="12"/>
    </row>
    <row r="123" spans="1:8" ht="15.75" thickBot="1" x14ac:dyDescent="0.3">
      <c r="A123" s="72" t="s">
        <v>145</v>
      </c>
      <c r="B123" s="111" t="s">
        <v>144</v>
      </c>
      <c r="C123" s="53"/>
      <c r="D123" s="98"/>
      <c r="E123" s="12"/>
      <c r="F123" s="12"/>
      <c r="G123" s="12"/>
      <c r="H123" s="12"/>
    </row>
    <row r="124" spans="1:8" ht="15.75" thickBot="1" x14ac:dyDescent="0.3">
      <c r="A124" s="419" t="s">
        <v>180</v>
      </c>
      <c r="B124" s="420"/>
      <c r="C124" s="181" t="e">
        <f>+D124/Metas!T7</f>
        <v>#DIV/0!</v>
      </c>
      <c r="D124" s="186" t="e">
        <f>+F124/H124</f>
        <v>#DIV/0!</v>
      </c>
      <c r="E124" s="108">
        <f>SUM(E112:E123)</f>
        <v>0</v>
      </c>
      <c r="F124" s="108">
        <f>SUM(F112:F123)</f>
        <v>0</v>
      </c>
      <c r="G124" s="108">
        <f>SUM(G112:G123)</f>
        <v>0</v>
      </c>
      <c r="H124" s="108">
        <f>SUM(H112:H123)</f>
        <v>0</v>
      </c>
    </row>
    <row r="125" spans="1:8" ht="15.75" thickBot="1" x14ac:dyDescent="0.3">
      <c r="A125" s="72" t="s">
        <v>159</v>
      </c>
      <c r="B125" s="111" t="s">
        <v>146</v>
      </c>
      <c r="C125" s="53"/>
      <c r="D125" s="98"/>
      <c r="E125" s="12"/>
      <c r="F125" s="12"/>
      <c r="G125" s="12"/>
      <c r="H125" s="12"/>
    </row>
    <row r="126" spans="1:8" ht="15.75" thickBot="1" x14ac:dyDescent="0.3">
      <c r="A126" s="72" t="s">
        <v>159</v>
      </c>
      <c r="B126" s="111" t="s">
        <v>147</v>
      </c>
      <c r="C126" s="53"/>
      <c r="D126" s="98"/>
      <c r="E126" s="12"/>
      <c r="F126" s="12"/>
      <c r="G126" s="12"/>
      <c r="H126" s="12"/>
    </row>
    <row r="127" spans="1:8" ht="15.75" thickBot="1" x14ac:dyDescent="0.3">
      <c r="A127" s="72" t="s">
        <v>159</v>
      </c>
      <c r="B127" s="111" t="s">
        <v>148</v>
      </c>
      <c r="C127" s="53"/>
      <c r="D127" s="98"/>
      <c r="E127" s="12"/>
      <c r="F127" s="12"/>
      <c r="G127" s="12"/>
      <c r="H127" s="12"/>
    </row>
    <row r="128" spans="1:8" ht="15.75" thickBot="1" x14ac:dyDescent="0.3">
      <c r="A128" s="72" t="s">
        <v>159</v>
      </c>
      <c r="B128" s="72" t="s">
        <v>149</v>
      </c>
      <c r="C128" s="53"/>
      <c r="D128" s="98"/>
      <c r="E128" s="12"/>
      <c r="F128" s="12"/>
      <c r="G128" s="12"/>
      <c r="H128" s="12"/>
    </row>
    <row r="129" spans="1:8" ht="15.75" thickBot="1" x14ac:dyDescent="0.3">
      <c r="A129" s="72" t="s">
        <v>159</v>
      </c>
      <c r="B129" s="111" t="s">
        <v>150</v>
      </c>
      <c r="C129" s="53"/>
      <c r="D129" s="98"/>
      <c r="E129" s="12"/>
      <c r="F129" s="12"/>
      <c r="G129" s="12"/>
      <c r="H129" s="12"/>
    </row>
    <row r="130" spans="1:8" ht="15.75" thickBot="1" x14ac:dyDescent="0.3">
      <c r="A130" s="72" t="s">
        <v>159</v>
      </c>
      <c r="B130" s="111" t="s">
        <v>151</v>
      </c>
      <c r="C130" s="53"/>
      <c r="D130" s="98"/>
      <c r="E130" s="12"/>
      <c r="F130" s="12"/>
      <c r="G130" s="12"/>
      <c r="H130" s="12"/>
    </row>
    <row r="131" spans="1:8" ht="15.75" thickBot="1" x14ac:dyDescent="0.3">
      <c r="A131" s="72" t="s">
        <v>159</v>
      </c>
      <c r="B131" s="111" t="s">
        <v>152</v>
      </c>
      <c r="C131" s="53"/>
      <c r="D131" s="98"/>
      <c r="E131" s="12"/>
      <c r="F131" s="12"/>
      <c r="G131" s="12"/>
      <c r="H131" s="12"/>
    </row>
    <row r="132" spans="1:8" ht="15.75" thickBot="1" x14ac:dyDescent="0.3">
      <c r="A132" s="72" t="s">
        <v>159</v>
      </c>
      <c r="B132" s="111" t="s">
        <v>153</v>
      </c>
      <c r="C132" s="53"/>
      <c r="D132" s="98"/>
      <c r="E132" s="12"/>
      <c r="F132" s="12"/>
      <c r="G132" s="12"/>
      <c r="H132" s="12"/>
    </row>
    <row r="133" spans="1:8" ht="15.75" thickBot="1" x14ac:dyDescent="0.3">
      <c r="A133" s="72" t="s">
        <v>159</v>
      </c>
      <c r="B133" s="72" t="s">
        <v>154</v>
      </c>
      <c r="C133" s="53"/>
      <c r="D133" s="98"/>
      <c r="E133" s="12"/>
      <c r="F133" s="12"/>
      <c r="G133" s="12"/>
      <c r="H133" s="12"/>
    </row>
    <row r="134" spans="1:8" ht="15.75" thickBot="1" x14ac:dyDescent="0.3">
      <c r="A134" s="72" t="s">
        <v>159</v>
      </c>
      <c r="B134" s="111" t="s">
        <v>155</v>
      </c>
      <c r="C134" s="53"/>
      <c r="D134" s="98"/>
      <c r="E134" s="12"/>
      <c r="F134" s="12"/>
      <c r="G134" s="12"/>
      <c r="H134" s="12"/>
    </row>
    <row r="135" spans="1:8" ht="15.75" thickBot="1" x14ac:dyDescent="0.3">
      <c r="A135" s="72" t="s">
        <v>159</v>
      </c>
      <c r="B135" s="111" t="s">
        <v>156</v>
      </c>
      <c r="C135" s="53"/>
      <c r="D135" s="98"/>
      <c r="E135" s="12"/>
      <c r="F135" s="12"/>
      <c r="G135" s="12"/>
      <c r="H135" s="12"/>
    </row>
    <row r="136" spans="1:8" ht="15.75" thickBot="1" x14ac:dyDescent="0.3">
      <c r="A136" s="72" t="s">
        <v>159</v>
      </c>
      <c r="B136" s="111" t="s">
        <v>157</v>
      </c>
      <c r="C136" s="53"/>
      <c r="D136" s="98"/>
      <c r="E136" s="12"/>
      <c r="F136" s="12"/>
      <c r="G136" s="12"/>
      <c r="H136" s="12"/>
    </row>
    <row r="137" spans="1:8" ht="15.75" thickBot="1" x14ac:dyDescent="0.3">
      <c r="A137" s="72" t="s">
        <v>159</v>
      </c>
      <c r="B137" s="111" t="s">
        <v>158</v>
      </c>
      <c r="C137" s="53"/>
      <c r="D137" s="98"/>
      <c r="E137" s="12"/>
      <c r="F137" s="12"/>
      <c r="G137" s="12"/>
      <c r="H137" s="12"/>
    </row>
    <row r="138" spans="1:8" ht="15.75" thickBot="1" x14ac:dyDescent="0.3">
      <c r="A138" s="419" t="s">
        <v>181</v>
      </c>
      <c r="B138" s="420"/>
      <c r="C138" s="181" t="e">
        <f>+D138/Metas!T12</f>
        <v>#DIV/0!</v>
      </c>
      <c r="D138" s="186" t="e">
        <f>+F138/H138</f>
        <v>#DIV/0!</v>
      </c>
      <c r="E138" s="108">
        <f>SUM(E125:E137)</f>
        <v>0</v>
      </c>
      <c r="F138" s="108">
        <f>SUM(F125:F137)</f>
        <v>0</v>
      </c>
      <c r="G138" s="108">
        <f>SUM(G125:G137)</f>
        <v>0</v>
      </c>
      <c r="H138" s="108">
        <f>SUM(H125:H137)</f>
        <v>0</v>
      </c>
    </row>
    <row r="139" spans="1:8" ht="15.75" thickBot="1" x14ac:dyDescent="0.3">
      <c r="A139" s="72" t="s">
        <v>164</v>
      </c>
      <c r="B139" s="111" t="s">
        <v>160</v>
      </c>
      <c r="C139" s="53"/>
      <c r="D139" s="98"/>
      <c r="E139" s="12"/>
      <c r="F139" s="12"/>
      <c r="G139" s="12"/>
      <c r="H139" s="12"/>
    </row>
    <row r="140" spans="1:8" ht="15.75" thickBot="1" x14ac:dyDescent="0.3">
      <c r="A140" s="72" t="s">
        <v>164</v>
      </c>
      <c r="B140" s="111" t="s">
        <v>161</v>
      </c>
      <c r="C140" s="53"/>
      <c r="D140" s="98"/>
      <c r="E140" s="12"/>
      <c r="F140" s="12"/>
      <c r="G140" s="12"/>
      <c r="H140" s="12"/>
    </row>
    <row r="141" spans="1:8" ht="15.75" thickBot="1" x14ac:dyDescent="0.3">
      <c r="A141" s="72" t="s">
        <v>164</v>
      </c>
      <c r="B141" s="72" t="s">
        <v>162</v>
      </c>
      <c r="C141" s="53"/>
      <c r="D141" s="98"/>
      <c r="E141" s="12"/>
      <c r="F141" s="12"/>
      <c r="G141" s="12"/>
      <c r="H141" s="12"/>
    </row>
    <row r="142" spans="1:8" ht="15.75" thickBot="1" x14ac:dyDescent="0.3">
      <c r="A142" s="72" t="s">
        <v>164</v>
      </c>
      <c r="B142" s="72" t="s">
        <v>163</v>
      </c>
      <c r="C142" s="53"/>
      <c r="D142" s="98"/>
      <c r="E142" s="12"/>
      <c r="F142" s="12"/>
      <c r="G142" s="12"/>
      <c r="H142" s="12"/>
    </row>
    <row r="143" spans="1:8" ht="15.75" thickBot="1" x14ac:dyDescent="0.3">
      <c r="A143" s="419" t="s">
        <v>182</v>
      </c>
      <c r="B143" s="420"/>
      <c r="C143" s="181" t="e">
        <f>+D143/Metas!T14</f>
        <v>#DIV/0!</v>
      </c>
      <c r="D143" s="186" t="e">
        <f>+F143/H143</f>
        <v>#DIV/0!</v>
      </c>
      <c r="E143" s="108">
        <f>SUM(E139:E142)</f>
        <v>0</v>
      </c>
      <c r="F143" s="108">
        <f>SUM(F139:F142)</f>
        <v>0</v>
      </c>
      <c r="G143" s="108">
        <f>SUM(G139:G142)</f>
        <v>0</v>
      </c>
      <c r="H143" s="108">
        <f>SUM(H139:H142)</f>
        <v>0</v>
      </c>
    </row>
    <row r="144" spans="1:8" ht="15.75" thickBot="1" x14ac:dyDescent="0.3">
      <c r="A144" s="72" t="s">
        <v>172</v>
      </c>
      <c r="B144" s="72" t="s">
        <v>165</v>
      </c>
      <c r="C144" s="53"/>
      <c r="D144" s="98"/>
      <c r="E144" s="12"/>
      <c r="F144" s="12"/>
      <c r="G144" s="12"/>
      <c r="H144" s="12"/>
    </row>
    <row r="145" spans="1:8" ht="15.75" thickBot="1" x14ac:dyDescent="0.3">
      <c r="A145" s="72" t="s">
        <v>172</v>
      </c>
      <c r="B145" s="72" t="s">
        <v>166</v>
      </c>
      <c r="C145" s="53"/>
      <c r="D145" s="98"/>
      <c r="E145" s="12"/>
      <c r="F145" s="12"/>
      <c r="G145" s="12"/>
      <c r="H145" s="12"/>
    </row>
    <row r="146" spans="1:8" ht="15.75" thickBot="1" x14ac:dyDescent="0.3">
      <c r="A146" s="72" t="s">
        <v>172</v>
      </c>
      <c r="B146" s="72" t="s">
        <v>167</v>
      </c>
      <c r="C146" s="53"/>
      <c r="D146" s="98"/>
      <c r="E146" s="12"/>
      <c r="F146" s="12"/>
      <c r="G146" s="12"/>
      <c r="H146" s="12"/>
    </row>
    <row r="147" spans="1:8" ht="15.75" thickBot="1" x14ac:dyDescent="0.3">
      <c r="A147" s="72" t="s">
        <v>172</v>
      </c>
      <c r="B147" s="72" t="s">
        <v>168</v>
      </c>
      <c r="C147" s="53"/>
      <c r="D147" s="98"/>
      <c r="E147" s="12"/>
      <c r="F147" s="12"/>
      <c r="G147" s="12"/>
      <c r="H147" s="12"/>
    </row>
    <row r="148" spans="1:8" ht="15.75" thickBot="1" x14ac:dyDescent="0.3">
      <c r="A148" s="72" t="s">
        <v>172</v>
      </c>
      <c r="B148" s="72" t="s">
        <v>169</v>
      </c>
      <c r="C148" s="53"/>
      <c r="D148" s="98"/>
      <c r="E148" s="12"/>
      <c r="F148" s="12"/>
      <c r="G148" s="12"/>
      <c r="H148" s="12"/>
    </row>
    <row r="149" spans="1:8" ht="15.75" thickBot="1" x14ac:dyDescent="0.3">
      <c r="A149" s="72" t="s">
        <v>172</v>
      </c>
      <c r="B149" s="72" t="s">
        <v>170</v>
      </c>
      <c r="C149" s="53"/>
      <c r="D149" s="98"/>
      <c r="E149" s="12"/>
      <c r="F149" s="12"/>
      <c r="G149" s="12"/>
      <c r="H149" s="12"/>
    </row>
    <row r="150" spans="1:8" ht="15.75" thickBot="1" x14ac:dyDescent="0.3">
      <c r="A150" s="72" t="s">
        <v>172</v>
      </c>
      <c r="B150" s="72" t="s">
        <v>171</v>
      </c>
      <c r="C150" s="53"/>
      <c r="D150" s="98"/>
      <c r="E150" s="12"/>
      <c r="F150" s="12"/>
      <c r="G150" s="12"/>
      <c r="H150" s="12"/>
    </row>
    <row r="151" spans="1:8" ht="29.25" customHeight="1" thickBot="1" x14ac:dyDescent="0.3">
      <c r="A151" s="419" t="s">
        <v>183</v>
      </c>
      <c r="B151" s="420"/>
      <c r="C151" s="181" t="e">
        <f>+D151/Metas!T15</f>
        <v>#DIV/0!</v>
      </c>
      <c r="D151" s="186" t="e">
        <f>+F151/H151</f>
        <v>#DIV/0!</v>
      </c>
      <c r="E151" s="108">
        <f>SUM(E144:E150)</f>
        <v>0</v>
      </c>
      <c r="F151" s="108">
        <f>SUM(F144:F150)</f>
        <v>0</v>
      </c>
      <c r="G151" s="108">
        <f>SUM(G144:G150)</f>
        <v>0</v>
      </c>
      <c r="H151" s="108">
        <f>SUM(H144:H150)</f>
        <v>0</v>
      </c>
    </row>
    <row r="152" spans="1:8" ht="15.75" customHeight="1" x14ac:dyDescent="0.25">
      <c r="A152"/>
      <c r="B152" s="101" t="s">
        <v>188</v>
      </c>
      <c r="C152" s="192"/>
      <c r="D152" s="70"/>
      <c r="E152" s="198">
        <f>+E26+E38+E49+E64+E75+E81+E92+E111+E124+E138+E143+E151</f>
        <v>0</v>
      </c>
      <c r="F152" s="198">
        <f>+F26+F38+F49+F64+F75+F81+F92+F111+F124+F138+F143+F151</f>
        <v>0</v>
      </c>
      <c r="G152" s="198">
        <f t="shared" ref="G152:H152" si="4">+G26+G38+G49+G64+G75+G81+G92+G111+G124+G138+G143+G151</f>
        <v>0</v>
      </c>
      <c r="H152" s="198">
        <f t="shared" si="4"/>
        <v>0</v>
      </c>
    </row>
    <row r="153" spans="1:8" x14ac:dyDescent="0.25">
      <c r="C153" s="189"/>
      <c r="D153" s="102"/>
    </row>
  </sheetData>
  <mergeCells count="21">
    <mergeCell ref="A143:B143"/>
    <mergeCell ref="A151:B151"/>
    <mergeCell ref="A75:B75"/>
    <mergeCell ref="A81:B81"/>
    <mergeCell ref="A92:B92"/>
    <mergeCell ref="A111:B111"/>
    <mergeCell ref="A124:B124"/>
    <mergeCell ref="A138:B138"/>
    <mergeCell ref="A64:B64"/>
    <mergeCell ref="A1:A10"/>
    <mergeCell ref="B1:B10"/>
    <mergeCell ref="C1:C11"/>
    <mergeCell ref="D1:D10"/>
    <mergeCell ref="A26:B26"/>
    <mergeCell ref="A38:B38"/>
    <mergeCell ref="A49:B49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42578125" style="54" customWidth="1"/>
    <col min="4" max="4" width="13" style="52" bestFit="1" customWidth="1"/>
    <col min="5" max="6" width="9.7109375" style="62" bestFit="1" customWidth="1"/>
    <col min="7" max="8" width="9.7109375" style="52" bestFit="1" customWidth="1"/>
    <col min="9" max="13" width="9.7109375" style="52" customWidth="1"/>
    <col min="14" max="14" width="8.42578125" style="52" bestFit="1" customWidth="1"/>
    <col min="15" max="15" width="10.28515625" style="52" bestFit="1" customWidth="1"/>
    <col min="16" max="16" width="8.42578125" style="52" bestFit="1" customWidth="1"/>
    <col min="17" max="17" width="11.140625" style="52" bestFit="1" customWidth="1"/>
    <col min="18" max="19" width="9.7109375" style="62" bestFit="1" customWidth="1"/>
    <col min="20" max="20" width="8.5703125" style="52" bestFit="1" customWidth="1"/>
    <col min="21" max="23" width="8" style="52" bestFit="1" customWidth="1"/>
    <col min="24" max="26" width="9.7109375" style="52" bestFit="1" customWidth="1"/>
    <col min="27" max="27" width="8" style="52" bestFit="1" customWidth="1"/>
    <col min="28" max="28" width="10.28515625" style="52" bestFit="1" customWidth="1"/>
    <col min="29" max="29" width="8" style="52" bestFit="1" customWidth="1"/>
    <col min="30" max="30" width="11.140625" style="52" bestFit="1" customWidth="1"/>
    <col min="31" max="16384" width="11.42578125" style="52"/>
  </cols>
  <sheetData>
    <row r="1" spans="1:30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14" t="s">
        <v>294</v>
      </c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</row>
    <row r="2" spans="1:30" s="226" customFormat="1" ht="15" customHeight="1" x14ac:dyDescent="0.2">
      <c r="A2" s="311"/>
      <c r="B2" s="313"/>
      <c r="C2" s="286"/>
      <c r="D2" s="329"/>
      <c r="E2" s="363" t="s">
        <v>2</v>
      </c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  <c r="R2" s="363" t="s">
        <v>3</v>
      </c>
      <c r="S2" s="360"/>
      <c r="T2" s="360"/>
      <c r="U2" s="360"/>
      <c r="V2" s="360"/>
      <c r="W2" s="360"/>
      <c r="X2" s="360"/>
      <c r="Y2" s="360"/>
      <c r="Z2" s="360"/>
      <c r="AA2" s="360"/>
      <c r="AB2" s="360"/>
      <c r="AC2" s="360"/>
      <c r="AD2" s="364"/>
    </row>
    <row r="3" spans="1:30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5"/>
      <c r="S3" s="361"/>
      <c r="T3" s="361"/>
      <c r="U3" s="361"/>
      <c r="V3" s="361"/>
      <c r="W3" s="361"/>
      <c r="X3" s="361"/>
      <c r="Y3" s="361"/>
      <c r="Z3" s="361"/>
      <c r="AA3" s="361"/>
      <c r="AB3" s="361"/>
      <c r="AC3" s="361"/>
      <c r="AD3" s="366"/>
    </row>
    <row r="4" spans="1:30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65"/>
      <c r="S4" s="361"/>
      <c r="T4" s="361"/>
      <c r="U4" s="361"/>
      <c r="V4" s="361"/>
      <c r="W4" s="361"/>
      <c r="X4" s="361"/>
      <c r="Y4" s="361"/>
      <c r="Z4" s="361"/>
      <c r="AA4" s="361"/>
      <c r="AB4" s="361"/>
      <c r="AC4" s="361"/>
      <c r="AD4" s="366"/>
    </row>
    <row r="5" spans="1:30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65"/>
      <c r="S5" s="361"/>
      <c r="T5" s="361"/>
      <c r="U5" s="361"/>
      <c r="V5" s="361"/>
      <c r="W5" s="361"/>
      <c r="X5" s="361"/>
      <c r="Y5" s="361"/>
      <c r="Z5" s="361"/>
      <c r="AA5" s="361"/>
      <c r="AB5" s="361"/>
      <c r="AC5" s="361"/>
      <c r="AD5" s="366"/>
    </row>
    <row r="6" spans="1:30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5"/>
      <c r="S6" s="361"/>
      <c r="T6" s="361"/>
      <c r="U6" s="361"/>
      <c r="V6" s="361"/>
      <c r="W6" s="361"/>
      <c r="X6" s="361"/>
      <c r="Y6" s="361"/>
      <c r="Z6" s="361"/>
      <c r="AA6" s="361"/>
      <c r="AB6" s="361"/>
      <c r="AC6" s="361"/>
      <c r="AD6" s="366"/>
    </row>
    <row r="7" spans="1:30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65"/>
      <c r="S7" s="361"/>
      <c r="T7" s="361"/>
      <c r="U7" s="361"/>
      <c r="V7" s="361"/>
      <c r="W7" s="361"/>
      <c r="X7" s="361"/>
      <c r="Y7" s="361"/>
      <c r="Z7" s="361"/>
      <c r="AA7" s="361"/>
      <c r="AB7" s="361"/>
      <c r="AC7" s="361"/>
      <c r="AD7" s="366"/>
    </row>
    <row r="8" spans="1:30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65"/>
      <c r="S8" s="361"/>
      <c r="T8" s="361"/>
      <c r="U8" s="361"/>
      <c r="V8" s="361"/>
      <c r="W8" s="361"/>
      <c r="X8" s="361"/>
      <c r="Y8" s="361"/>
      <c r="Z8" s="361"/>
      <c r="AA8" s="361"/>
      <c r="AB8" s="361"/>
      <c r="AC8" s="361"/>
      <c r="AD8" s="366"/>
    </row>
    <row r="9" spans="1:30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67"/>
      <c r="S9" s="362"/>
      <c r="T9" s="362"/>
      <c r="U9" s="362"/>
      <c r="V9" s="362"/>
      <c r="W9" s="362"/>
      <c r="X9" s="362"/>
      <c r="Y9" s="362"/>
      <c r="Z9" s="362"/>
      <c r="AA9" s="362"/>
      <c r="AB9" s="362"/>
      <c r="AC9" s="362"/>
      <c r="AD9" s="368"/>
    </row>
    <row r="10" spans="1:30" s="226" customFormat="1" ht="57.75" customHeight="1" thickBot="1" x14ac:dyDescent="0.25">
      <c r="A10" s="312"/>
      <c r="B10" s="287"/>
      <c r="C10" s="286"/>
      <c r="D10" s="330"/>
      <c r="E10" s="357" t="s">
        <v>28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56" t="s">
        <v>29</v>
      </c>
      <c r="S10" s="357"/>
      <c r="T10" s="357"/>
      <c r="U10" s="357"/>
      <c r="V10" s="357"/>
      <c r="W10" s="357"/>
      <c r="X10" s="357"/>
      <c r="Y10" s="357"/>
      <c r="Z10" s="357"/>
      <c r="AA10" s="357"/>
      <c r="AB10" s="357"/>
      <c r="AC10" s="357"/>
      <c r="AD10" s="358"/>
    </row>
    <row r="11" spans="1:30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8" t="s">
        <v>14</v>
      </c>
      <c r="P11" s="228" t="s">
        <v>15</v>
      </c>
      <c r="Q11" s="228" t="s">
        <v>16</v>
      </c>
      <c r="R11" s="229" t="s">
        <v>4</v>
      </c>
      <c r="S11" s="229" t="s">
        <v>5</v>
      </c>
      <c r="T11" s="228" t="s">
        <v>6</v>
      </c>
      <c r="U11" s="228" t="s">
        <v>7</v>
      </c>
      <c r="V11" s="228" t="s">
        <v>8</v>
      </c>
      <c r="W11" s="228" t="s">
        <v>9</v>
      </c>
      <c r="X11" s="228" t="s">
        <v>10</v>
      </c>
      <c r="Y11" s="228" t="s">
        <v>11</v>
      </c>
      <c r="Z11" s="228" t="s">
        <v>12</v>
      </c>
      <c r="AA11" s="228" t="s">
        <v>13</v>
      </c>
      <c r="AB11" s="228" t="s">
        <v>14</v>
      </c>
      <c r="AC11" s="228" t="s">
        <v>15</v>
      </c>
      <c r="AD11" s="228" t="s">
        <v>16</v>
      </c>
    </row>
    <row r="12" spans="1:30" ht="15.75" customHeight="1" thickBot="1" x14ac:dyDescent="0.25">
      <c r="A12" s="1" t="s">
        <v>51</v>
      </c>
      <c r="B12" s="112" t="s">
        <v>38</v>
      </c>
      <c r="C12" s="53"/>
      <c r="D12" s="53"/>
      <c r="E12" s="79">
        <f>IFERROR(VLOOKUP(B12,[1]NUM17!$H$3:$L$113,2,FALSE),0)</f>
        <v>25</v>
      </c>
      <c r="F12" s="79">
        <f>IFERROR(VLOOKUP(B12,[1]NUM17!$H$3:$L$113,3,FALSE),0)</f>
        <v>17</v>
      </c>
      <c r="G12" s="79">
        <f>IFERROR(VLOOKUP(B12,[1]NUM17!$H$3:$L$113,4,FALSE),0)</f>
        <v>22</v>
      </c>
      <c r="H12" s="79"/>
      <c r="I12" s="79"/>
      <c r="J12" s="79"/>
      <c r="K12" s="79"/>
      <c r="L12" s="79"/>
      <c r="M12" s="79"/>
      <c r="N12" s="79"/>
      <c r="O12" s="79"/>
      <c r="P12" s="79"/>
      <c r="Q12" s="4">
        <f t="shared" ref="Q12:Q24" si="0">SUM(E12:P12)</f>
        <v>64</v>
      </c>
      <c r="R12" s="79">
        <f>IFERROR(VLOOKUP(B12,[1]DEN17!$H$3:$L$117,2,FALSE),0)</f>
        <v>28</v>
      </c>
      <c r="S12" s="79">
        <f>IFERROR(VLOOKUP(B12,[1]DEN17!$H$3:$L$117,3,FALSE),0)</f>
        <v>21</v>
      </c>
      <c r="T12" s="79">
        <f>IFERROR(VLOOKUP(B12,[1]DEN17!$H$3:$L$117,4,FALSE),0)</f>
        <v>26</v>
      </c>
      <c r="U12" s="79"/>
      <c r="V12" s="79"/>
      <c r="W12" s="79"/>
      <c r="X12" s="79"/>
      <c r="Y12" s="79"/>
      <c r="Z12" s="79"/>
      <c r="AA12" s="79"/>
      <c r="AB12" s="79"/>
      <c r="AC12" s="79"/>
      <c r="AD12" s="4">
        <f t="shared" ref="AD12:AD63" si="1">SUM(R12:AC12)</f>
        <v>75</v>
      </c>
    </row>
    <row r="13" spans="1:30" ht="15.75" customHeight="1" thickBot="1" x14ac:dyDescent="0.25">
      <c r="A13" s="1" t="s">
        <v>51</v>
      </c>
      <c r="B13" s="112" t="s">
        <v>39</v>
      </c>
      <c r="C13" s="53"/>
      <c r="D13" s="53"/>
      <c r="E13" s="79">
        <f>IFERROR(VLOOKUP(B13,[1]NUM17!$H$3:$L$113,2,FALSE),0)</f>
        <v>31</v>
      </c>
      <c r="F13" s="79">
        <f>IFERROR(VLOOKUP(B13,[1]NUM17!$H$3:$L$113,3,FALSE),0)</f>
        <v>13</v>
      </c>
      <c r="G13" s="79">
        <f>IFERROR(VLOOKUP(B13,[1]NUM17!$H$3:$L$113,4,FALSE),0)</f>
        <v>22</v>
      </c>
      <c r="H13" s="79"/>
      <c r="I13" s="79"/>
      <c r="J13" s="79"/>
      <c r="K13" s="79"/>
      <c r="L13" s="79"/>
      <c r="M13" s="79"/>
      <c r="N13" s="79"/>
      <c r="O13" s="79"/>
      <c r="P13" s="79"/>
      <c r="Q13" s="4">
        <f t="shared" si="0"/>
        <v>66</v>
      </c>
      <c r="R13" s="79">
        <f>IFERROR(VLOOKUP(B13,[1]DEN17!$H$3:$L$117,2,FALSE),0)</f>
        <v>36</v>
      </c>
      <c r="S13" s="79">
        <f>IFERROR(VLOOKUP(B13,[1]DEN17!$H$3:$L$117,3,FALSE),0)</f>
        <v>14</v>
      </c>
      <c r="T13" s="79">
        <f>IFERROR(VLOOKUP(B13,[1]DEN17!$H$3:$L$117,4,FALSE),0)</f>
        <v>26</v>
      </c>
      <c r="U13" s="79"/>
      <c r="V13" s="79"/>
      <c r="W13" s="79"/>
      <c r="X13" s="79"/>
      <c r="Y13" s="79"/>
      <c r="Z13" s="79"/>
      <c r="AA13" s="79"/>
      <c r="AB13" s="79"/>
      <c r="AC13" s="79"/>
      <c r="AD13" s="4">
        <f t="shared" si="1"/>
        <v>76</v>
      </c>
    </row>
    <row r="14" spans="1:30" ht="15.75" customHeight="1" thickBot="1" x14ac:dyDescent="0.25">
      <c r="A14" s="1" t="s">
        <v>51</v>
      </c>
      <c r="B14" s="112" t="s">
        <v>40</v>
      </c>
      <c r="C14" s="53"/>
      <c r="D14" s="53"/>
      <c r="E14" s="79">
        <f>IFERROR(VLOOKUP(B14,[1]NUM17!$H$3:$L$113,2,FALSE),0)</f>
        <v>30</v>
      </c>
      <c r="F14" s="79">
        <f>IFERROR(VLOOKUP(B14,[1]NUM17!$H$3:$L$113,3,FALSE),0)</f>
        <v>20</v>
      </c>
      <c r="G14" s="79">
        <f>IFERROR(VLOOKUP(B14,[1]NUM17!$H$3:$L$113,4,FALSE),0)</f>
        <v>33</v>
      </c>
      <c r="H14" s="79"/>
      <c r="I14" s="79"/>
      <c r="J14" s="79"/>
      <c r="K14" s="79"/>
      <c r="L14" s="79"/>
      <c r="M14" s="79"/>
      <c r="N14" s="79"/>
      <c r="O14" s="79"/>
      <c r="P14" s="79"/>
      <c r="Q14" s="4">
        <f t="shared" si="0"/>
        <v>83</v>
      </c>
      <c r="R14" s="79">
        <f>IFERROR(VLOOKUP(B14,[1]DEN17!$H$3:$L$117,2,FALSE),0)</f>
        <v>41</v>
      </c>
      <c r="S14" s="79">
        <f>IFERROR(VLOOKUP(B14,[1]DEN17!$H$3:$L$117,3,FALSE),0)</f>
        <v>31</v>
      </c>
      <c r="T14" s="79">
        <f>IFERROR(VLOOKUP(B14,[1]DEN17!$H$3:$L$117,4,FALSE),0)</f>
        <v>34</v>
      </c>
      <c r="U14" s="79"/>
      <c r="V14" s="79"/>
      <c r="W14" s="79"/>
      <c r="X14" s="79"/>
      <c r="Y14" s="79"/>
      <c r="Z14" s="79"/>
      <c r="AA14" s="79"/>
      <c r="AB14" s="79"/>
      <c r="AC14" s="79"/>
      <c r="AD14" s="4">
        <f t="shared" si="1"/>
        <v>106</v>
      </c>
    </row>
    <row r="15" spans="1:30" ht="15.75" customHeight="1" thickBot="1" x14ac:dyDescent="0.25">
      <c r="A15" s="1" t="s">
        <v>51</v>
      </c>
      <c r="B15" s="112" t="s">
        <v>41</v>
      </c>
      <c r="C15" s="53"/>
      <c r="D15" s="53"/>
      <c r="E15" s="79">
        <f>IFERROR(VLOOKUP(B15,[1]NUM17!$H$3:$L$113,2,FALSE),0)</f>
        <v>29</v>
      </c>
      <c r="F15" s="79">
        <f>IFERROR(VLOOKUP(B15,[1]NUM17!$H$3:$L$113,3,FALSE),0)</f>
        <v>26</v>
      </c>
      <c r="G15" s="79">
        <f>IFERROR(VLOOKUP(B15,[1]NUM17!$H$3:$L$113,4,FALSE),0)</f>
        <v>47</v>
      </c>
      <c r="H15" s="79"/>
      <c r="I15" s="79"/>
      <c r="J15" s="79"/>
      <c r="K15" s="79"/>
      <c r="L15" s="79"/>
      <c r="M15" s="79"/>
      <c r="N15" s="79"/>
      <c r="O15" s="79"/>
      <c r="P15" s="79"/>
      <c r="Q15" s="4">
        <f t="shared" si="0"/>
        <v>102</v>
      </c>
      <c r="R15" s="79">
        <f>IFERROR(VLOOKUP(B15,[1]DEN17!$H$3:$L$117,2,FALSE),0)</f>
        <v>34</v>
      </c>
      <c r="S15" s="79">
        <f>IFERROR(VLOOKUP(B15,[1]DEN17!$H$3:$L$117,3,FALSE),0)</f>
        <v>29</v>
      </c>
      <c r="T15" s="79">
        <f>IFERROR(VLOOKUP(B15,[1]DEN17!$H$3:$L$117,4,FALSE),0)</f>
        <v>51</v>
      </c>
      <c r="U15" s="79"/>
      <c r="V15" s="79"/>
      <c r="W15" s="79"/>
      <c r="X15" s="79"/>
      <c r="Y15" s="79"/>
      <c r="Z15" s="79"/>
      <c r="AA15" s="79"/>
      <c r="AB15" s="79"/>
      <c r="AC15" s="79"/>
      <c r="AD15" s="4">
        <f t="shared" si="1"/>
        <v>114</v>
      </c>
    </row>
    <row r="16" spans="1:30" ht="15.75" customHeight="1" thickBot="1" x14ac:dyDescent="0.25">
      <c r="A16" s="1" t="s">
        <v>51</v>
      </c>
      <c r="B16" s="112" t="s">
        <v>42</v>
      </c>
      <c r="C16" s="55"/>
      <c r="D16" s="53"/>
      <c r="E16" s="79">
        <f>IFERROR(VLOOKUP(B16,[1]NUM17!$H$3:$L$113,2,FALSE),0)</f>
        <v>37</v>
      </c>
      <c r="F16" s="79">
        <f>IFERROR(VLOOKUP(B16,[1]NUM17!$H$3:$L$113,3,FALSE),0)</f>
        <v>20</v>
      </c>
      <c r="G16" s="79">
        <f>IFERROR(VLOOKUP(B16,[1]NUM17!$H$3:$L$113,4,FALSE),0)</f>
        <v>27</v>
      </c>
      <c r="H16" s="79"/>
      <c r="I16" s="79"/>
      <c r="J16" s="79"/>
      <c r="K16" s="79"/>
      <c r="L16" s="79"/>
      <c r="M16" s="79"/>
      <c r="N16" s="79"/>
      <c r="O16" s="79"/>
      <c r="P16" s="79"/>
      <c r="Q16" s="4">
        <f t="shared" si="0"/>
        <v>84</v>
      </c>
      <c r="R16" s="79">
        <f>IFERROR(VLOOKUP(B16,[1]DEN17!$H$3:$L$117,2,FALSE),0)</f>
        <v>42</v>
      </c>
      <c r="S16" s="79">
        <f>IFERROR(VLOOKUP(B16,[1]DEN17!$H$3:$L$117,3,FALSE),0)</f>
        <v>24</v>
      </c>
      <c r="T16" s="79">
        <f>IFERROR(VLOOKUP(B16,[1]DEN17!$H$3:$L$117,4,FALSE),0)</f>
        <v>28</v>
      </c>
      <c r="U16" s="79"/>
      <c r="V16" s="79"/>
      <c r="W16" s="79"/>
      <c r="X16" s="79"/>
      <c r="Y16" s="79"/>
      <c r="Z16" s="79"/>
      <c r="AA16" s="79"/>
      <c r="AB16" s="79"/>
      <c r="AC16" s="79"/>
      <c r="AD16" s="4">
        <f t="shared" si="1"/>
        <v>94</v>
      </c>
    </row>
    <row r="17" spans="1:31" ht="15.75" customHeight="1" thickBot="1" x14ac:dyDescent="0.25">
      <c r="A17" s="1" t="s">
        <v>51</v>
      </c>
      <c r="B17" s="112" t="s">
        <v>43</v>
      </c>
      <c r="C17" s="53"/>
      <c r="D17" s="53"/>
      <c r="E17" s="79">
        <f>IFERROR(VLOOKUP(B17,[1]NUM17!$H$3:$L$113,2,FALSE),0)</f>
        <v>29</v>
      </c>
      <c r="F17" s="79">
        <f>IFERROR(VLOOKUP(B17,[1]NUM17!$H$3:$L$113,3,FALSE),0)</f>
        <v>12</v>
      </c>
      <c r="G17" s="79">
        <f>IFERROR(VLOOKUP(B17,[1]NUM17!$H$3:$L$113,4,FALSE),0)</f>
        <v>23</v>
      </c>
      <c r="H17" s="79"/>
      <c r="I17" s="79"/>
      <c r="J17" s="79"/>
      <c r="K17" s="79"/>
      <c r="L17" s="79"/>
      <c r="M17" s="79"/>
      <c r="N17" s="79"/>
      <c r="O17" s="79"/>
      <c r="P17" s="79"/>
      <c r="Q17" s="4">
        <f t="shared" si="0"/>
        <v>64</v>
      </c>
      <c r="R17" s="79">
        <f>IFERROR(VLOOKUP(B17,[1]DEN17!$H$3:$L$117,2,FALSE),0)</f>
        <v>31</v>
      </c>
      <c r="S17" s="79">
        <f>IFERROR(VLOOKUP(B17,[1]DEN17!$H$3:$L$117,3,FALSE),0)</f>
        <v>14</v>
      </c>
      <c r="T17" s="79">
        <f>IFERROR(VLOOKUP(B17,[1]DEN17!$H$3:$L$117,4,FALSE),0)</f>
        <v>34</v>
      </c>
      <c r="U17" s="79"/>
      <c r="V17" s="79"/>
      <c r="W17" s="79"/>
      <c r="X17" s="79"/>
      <c r="Y17" s="79"/>
      <c r="Z17" s="79"/>
      <c r="AA17" s="79"/>
      <c r="AB17" s="79"/>
      <c r="AC17" s="79"/>
      <c r="AD17" s="4">
        <f t="shared" si="1"/>
        <v>79</v>
      </c>
    </row>
    <row r="18" spans="1:31" ht="15.75" customHeight="1" thickBot="1" x14ac:dyDescent="0.25">
      <c r="A18" s="1" t="s">
        <v>51</v>
      </c>
      <c r="B18" s="112" t="s">
        <v>44</v>
      </c>
      <c r="C18" s="53"/>
      <c r="D18" s="53"/>
      <c r="E18" s="79">
        <f>IFERROR(VLOOKUP(B18,[1]NUM17!$H$3:$L$113,2,FALSE),0)</f>
        <v>6</v>
      </c>
      <c r="F18" s="79">
        <f>IFERROR(VLOOKUP(B18,[1]NUM17!$H$3:$L$113,3,FALSE),0)</f>
        <v>2</v>
      </c>
      <c r="G18" s="79">
        <f>IFERROR(VLOOKUP(B18,[1]NUM17!$H$3:$L$113,4,FALSE),0)</f>
        <v>0</v>
      </c>
      <c r="H18" s="79"/>
      <c r="I18" s="79"/>
      <c r="J18" s="79"/>
      <c r="K18" s="79"/>
      <c r="L18" s="79"/>
      <c r="M18" s="79"/>
      <c r="N18" s="79"/>
      <c r="O18" s="79"/>
      <c r="P18" s="79"/>
      <c r="Q18" s="4">
        <f t="shared" si="0"/>
        <v>8</v>
      </c>
      <c r="R18" s="79">
        <f>IFERROR(VLOOKUP(B18,[1]DEN17!$H$3:$L$117,2,FALSE),0)</f>
        <v>6</v>
      </c>
      <c r="S18" s="79">
        <f>IFERROR(VLOOKUP(B18,[1]DEN17!$H$3:$L$117,3,FALSE),0)</f>
        <v>2</v>
      </c>
      <c r="T18" s="79">
        <f>IFERROR(VLOOKUP(B18,[1]DEN17!$H$3:$L$117,4,FALSE),0)</f>
        <v>0</v>
      </c>
      <c r="U18" s="79"/>
      <c r="V18" s="79"/>
      <c r="W18" s="79"/>
      <c r="X18" s="79"/>
      <c r="Y18" s="79"/>
      <c r="Z18" s="79"/>
      <c r="AA18" s="79"/>
      <c r="AB18" s="79"/>
      <c r="AC18" s="79"/>
      <c r="AD18" s="4">
        <f t="shared" si="1"/>
        <v>8</v>
      </c>
    </row>
    <row r="19" spans="1:31" ht="15.75" customHeight="1" thickBot="1" x14ac:dyDescent="0.25">
      <c r="A19" s="1" t="s">
        <v>51</v>
      </c>
      <c r="B19" s="112" t="s">
        <v>45</v>
      </c>
      <c r="C19" s="53"/>
      <c r="D19" s="53"/>
      <c r="E19" s="79">
        <f>IFERROR(VLOOKUP(B19,[1]NUM17!$H$3:$L$113,2,FALSE),0)</f>
        <v>0</v>
      </c>
      <c r="F19" s="79">
        <f>IFERROR(VLOOKUP(B19,[1]NUM17!$H$3:$L$113,3,FALSE),0)</f>
        <v>0</v>
      </c>
      <c r="G19" s="79">
        <f>IFERROR(VLOOKUP(B19,[1]NUM17!$H$3:$L$113,4,FALSE),0)</f>
        <v>1</v>
      </c>
      <c r="H19" s="79"/>
      <c r="I19" s="79"/>
      <c r="J19" s="79"/>
      <c r="K19" s="79"/>
      <c r="L19" s="79"/>
      <c r="M19" s="79"/>
      <c r="N19" s="79"/>
      <c r="O19" s="79"/>
      <c r="P19" s="79"/>
      <c r="Q19" s="4">
        <f t="shared" si="0"/>
        <v>1</v>
      </c>
      <c r="R19" s="79">
        <f>IFERROR(VLOOKUP(B19,[1]DEN17!$H$3:$L$117,2,FALSE),0)</f>
        <v>0</v>
      </c>
      <c r="S19" s="79">
        <f>IFERROR(VLOOKUP(B19,[1]DEN17!$H$3:$L$117,3,FALSE),0)</f>
        <v>0</v>
      </c>
      <c r="T19" s="79">
        <f>IFERROR(VLOOKUP(B19,[1]DEN17!$H$3:$L$117,4,FALSE),0)</f>
        <v>1</v>
      </c>
      <c r="U19" s="79"/>
      <c r="V19" s="79"/>
      <c r="W19" s="79"/>
      <c r="X19" s="79"/>
      <c r="Y19" s="79"/>
      <c r="Z19" s="79"/>
      <c r="AA19" s="79"/>
      <c r="AB19" s="79"/>
      <c r="AC19" s="79"/>
      <c r="AD19" s="4">
        <f t="shared" si="1"/>
        <v>1</v>
      </c>
    </row>
    <row r="20" spans="1:31" ht="15.75" customHeight="1" thickBot="1" x14ac:dyDescent="0.25">
      <c r="A20" s="1" t="s">
        <v>51</v>
      </c>
      <c r="B20" s="112" t="s">
        <v>46</v>
      </c>
      <c r="C20" s="53"/>
      <c r="D20" s="53"/>
      <c r="E20" s="79">
        <f>IFERROR(VLOOKUP(B20,[1]NUM17!$H$3:$L$113,2,FALSE),0)</f>
        <v>1</v>
      </c>
      <c r="F20" s="79">
        <f>IFERROR(VLOOKUP(B20,[1]NUM17!$H$3:$L$113,3,FALSE),0)</f>
        <v>1</v>
      </c>
      <c r="G20" s="79">
        <f>IFERROR(VLOOKUP(B20,[1]NUM17!$H$3:$L$113,4,FALSE),0)</f>
        <v>1</v>
      </c>
      <c r="H20" s="79"/>
      <c r="I20" s="79"/>
      <c r="J20" s="79"/>
      <c r="K20" s="79"/>
      <c r="L20" s="79"/>
      <c r="M20" s="79"/>
      <c r="N20" s="79"/>
      <c r="O20" s="79"/>
      <c r="P20" s="79"/>
      <c r="Q20" s="4">
        <f t="shared" si="0"/>
        <v>3</v>
      </c>
      <c r="R20" s="79">
        <f>IFERROR(VLOOKUP(B20,[1]DEN17!$H$3:$L$117,2,FALSE),0)</f>
        <v>1</v>
      </c>
      <c r="S20" s="79">
        <f>IFERROR(VLOOKUP(B20,[1]DEN17!$H$3:$L$117,3,FALSE),0)</f>
        <v>2</v>
      </c>
      <c r="T20" s="79">
        <f>IFERROR(VLOOKUP(B20,[1]DEN17!$H$3:$L$117,4,FALSE),0)</f>
        <v>1</v>
      </c>
      <c r="U20" s="79"/>
      <c r="V20" s="79"/>
      <c r="W20" s="79"/>
      <c r="X20" s="79"/>
      <c r="Y20" s="79"/>
      <c r="Z20" s="79"/>
      <c r="AA20" s="79"/>
      <c r="AB20" s="79"/>
      <c r="AC20" s="79"/>
      <c r="AD20" s="4">
        <f t="shared" si="1"/>
        <v>4</v>
      </c>
    </row>
    <row r="21" spans="1:31" ht="15.75" customHeight="1" thickBot="1" x14ac:dyDescent="0.25">
      <c r="A21" s="1" t="s">
        <v>51</v>
      </c>
      <c r="B21" s="112" t="s">
        <v>47</v>
      </c>
      <c r="C21" s="56"/>
      <c r="D21" s="53"/>
      <c r="E21" s="79">
        <f>IFERROR(VLOOKUP(B21,[1]NUM17!$H$3:$L$113,2,FALSE),0)</f>
        <v>0</v>
      </c>
      <c r="F21" s="79">
        <f>IFERROR(VLOOKUP(B21,[1]NUM17!$H$3:$L$113,3,FALSE),0)</f>
        <v>1</v>
      </c>
      <c r="G21" s="79">
        <f>IFERROR(VLOOKUP(B21,[1]NUM17!$H$3:$L$113,4,FALSE),0)</f>
        <v>2</v>
      </c>
      <c r="H21" s="79"/>
      <c r="I21" s="79"/>
      <c r="J21" s="79"/>
      <c r="K21" s="79"/>
      <c r="L21" s="79"/>
      <c r="M21" s="79"/>
      <c r="N21" s="79"/>
      <c r="O21" s="79"/>
      <c r="P21" s="79"/>
      <c r="Q21" s="4">
        <f t="shared" si="0"/>
        <v>3</v>
      </c>
      <c r="R21" s="79">
        <f>IFERROR(VLOOKUP(B21,[1]DEN17!$H$3:$L$117,2,FALSE),0)</f>
        <v>0</v>
      </c>
      <c r="S21" s="79">
        <f>IFERROR(VLOOKUP(B21,[1]DEN17!$H$3:$L$117,3,FALSE),0)</f>
        <v>1</v>
      </c>
      <c r="T21" s="79">
        <f>IFERROR(VLOOKUP(B21,[1]DEN17!$H$3:$L$117,4,FALSE),0)</f>
        <v>2</v>
      </c>
      <c r="U21" s="79"/>
      <c r="V21" s="79"/>
      <c r="W21" s="79"/>
      <c r="X21" s="79"/>
      <c r="Y21" s="79"/>
      <c r="Z21" s="79"/>
      <c r="AA21" s="79"/>
      <c r="AB21" s="79"/>
      <c r="AC21" s="79"/>
      <c r="AD21" s="4">
        <f t="shared" si="1"/>
        <v>3</v>
      </c>
    </row>
    <row r="22" spans="1:31" ht="15.75" customHeight="1" thickBot="1" x14ac:dyDescent="0.25">
      <c r="A22" s="1" t="s">
        <v>51</v>
      </c>
      <c r="B22" s="112" t="s">
        <v>48</v>
      </c>
      <c r="C22" s="53"/>
      <c r="D22" s="53"/>
      <c r="E22" s="79">
        <f>IFERROR(VLOOKUP(B22,[1]NUM17!$H$3:$L$113,2,FALSE),0)</f>
        <v>1</v>
      </c>
      <c r="F22" s="79">
        <f>IFERROR(VLOOKUP(B22,[1]NUM17!$H$3:$L$113,3,FALSE),0)</f>
        <v>4</v>
      </c>
      <c r="G22" s="79">
        <f>IFERROR(VLOOKUP(B22,[1]NUM17!$H$3:$L$113,4,FALSE),0)</f>
        <v>5</v>
      </c>
      <c r="H22" s="79"/>
      <c r="I22" s="79"/>
      <c r="J22" s="79"/>
      <c r="K22" s="79"/>
      <c r="L22" s="79"/>
      <c r="M22" s="79"/>
      <c r="N22" s="79"/>
      <c r="O22" s="79"/>
      <c r="P22" s="79"/>
      <c r="Q22" s="4">
        <f t="shared" si="0"/>
        <v>10</v>
      </c>
      <c r="R22" s="79">
        <f>IFERROR(VLOOKUP(B22,[1]DEN17!$H$3:$L$117,2,FALSE),0)</f>
        <v>1</v>
      </c>
      <c r="S22" s="79">
        <f>IFERROR(VLOOKUP(B22,[1]DEN17!$H$3:$L$117,3,FALSE),0)</f>
        <v>5</v>
      </c>
      <c r="T22" s="79">
        <f>IFERROR(VLOOKUP(B22,[1]DEN17!$H$3:$L$117,4,FALSE),0)</f>
        <v>5</v>
      </c>
      <c r="U22" s="79"/>
      <c r="V22" s="79"/>
      <c r="W22" s="79"/>
      <c r="X22" s="79"/>
      <c r="Y22" s="79"/>
      <c r="Z22" s="79"/>
      <c r="AA22" s="79"/>
      <c r="AB22" s="79"/>
      <c r="AC22" s="79"/>
      <c r="AD22" s="4">
        <f t="shared" si="1"/>
        <v>11</v>
      </c>
    </row>
    <row r="23" spans="1:31" ht="15.75" customHeight="1" thickBot="1" x14ac:dyDescent="0.25">
      <c r="A23" s="1" t="s">
        <v>51</v>
      </c>
      <c r="B23" s="112" t="s">
        <v>49</v>
      </c>
      <c r="C23" s="53"/>
      <c r="D23" s="53"/>
      <c r="E23" s="79">
        <f>IFERROR(VLOOKUP(B23,[1]NUM17!$H$3:$L$113,2,FALSE),0)</f>
        <v>3</v>
      </c>
      <c r="F23" s="79">
        <f>IFERROR(VLOOKUP(B23,[1]NUM17!$H$3:$L$113,3,FALSE),0)</f>
        <v>1</v>
      </c>
      <c r="G23" s="79">
        <f>IFERROR(VLOOKUP(B23,[1]NUM17!$H$3:$L$113,4,FALSE),0)</f>
        <v>3</v>
      </c>
      <c r="H23" s="79"/>
      <c r="I23" s="79"/>
      <c r="J23" s="79"/>
      <c r="K23" s="79"/>
      <c r="L23" s="79"/>
      <c r="M23" s="79"/>
      <c r="N23" s="79"/>
      <c r="O23" s="79"/>
      <c r="P23" s="79"/>
      <c r="Q23" s="4">
        <f t="shared" si="0"/>
        <v>7</v>
      </c>
      <c r="R23" s="79">
        <f>IFERROR(VLOOKUP(B23,[1]DEN17!$H$3:$L$117,2,FALSE),0)</f>
        <v>4</v>
      </c>
      <c r="S23" s="79">
        <f>IFERROR(VLOOKUP(B23,[1]DEN17!$H$3:$L$117,3,FALSE),0)</f>
        <v>1</v>
      </c>
      <c r="T23" s="79">
        <f>IFERROR(VLOOKUP(B23,[1]DEN17!$H$3:$L$117,4,FALSE),0)</f>
        <v>3</v>
      </c>
      <c r="U23" s="79"/>
      <c r="V23" s="79"/>
      <c r="W23" s="79"/>
      <c r="X23" s="79"/>
      <c r="Y23" s="79"/>
      <c r="Z23" s="79"/>
      <c r="AA23" s="79"/>
      <c r="AB23" s="79"/>
      <c r="AC23" s="79"/>
      <c r="AD23" s="4">
        <f t="shared" si="1"/>
        <v>8</v>
      </c>
    </row>
    <row r="24" spans="1:31" ht="15.75" customHeight="1" thickBot="1" x14ac:dyDescent="0.25">
      <c r="A24" s="1" t="s">
        <v>51</v>
      </c>
      <c r="B24" s="112" t="s">
        <v>50</v>
      </c>
      <c r="C24" s="53"/>
      <c r="D24" s="53"/>
      <c r="E24" s="79">
        <f>IFERROR(VLOOKUP(B24,[1]NUM17!$H$3:$L$113,2,FALSE),0)</f>
        <v>3</v>
      </c>
      <c r="F24" s="79">
        <f>IFERROR(VLOOKUP(B24,[1]NUM17!$H$3:$L$113,3,FALSE),0)</f>
        <v>4</v>
      </c>
      <c r="G24" s="79">
        <f>IFERROR(VLOOKUP(B24,[1]NUM17!$H$3:$L$113,4,FALSE),0)</f>
        <v>2</v>
      </c>
      <c r="H24" s="79"/>
      <c r="I24" s="79"/>
      <c r="J24" s="79"/>
      <c r="K24" s="79"/>
      <c r="L24" s="79"/>
      <c r="M24" s="79"/>
      <c r="N24" s="79"/>
      <c r="O24" s="79"/>
      <c r="P24" s="79"/>
      <c r="Q24" s="4">
        <f t="shared" si="0"/>
        <v>9</v>
      </c>
      <c r="R24" s="79">
        <f>IFERROR(VLOOKUP(B24,[1]DEN17!$H$3:$L$117,2,FALSE),0)</f>
        <v>3</v>
      </c>
      <c r="S24" s="79">
        <f>IFERROR(VLOOKUP(B24,[1]DEN17!$H$3:$L$117,3,FALSE),0)</f>
        <v>4</v>
      </c>
      <c r="T24" s="79">
        <f>IFERROR(VLOOKUP(B24,[1]DEN17!$H$3:$L$117,4,FALSE),0)</f>
        <v>2</v>
      </c>
      <c r="U24" s="79"/>
      <c r="V24" s="79"/>
      <c r="W24" s="79"/>
      <c r="X24" s="79"/>
      <c r="Y24" s="79"/>
      <c r="Z24" s="79"/>
      <c r="AA24" s="79"/>
      <c r="AB24" s="79"/>
      <c r="AC24" s="79"/>
      <c r="AD24" s="4">
        <f t="shared" si="1"/>
        <v>9</v>
      </c>
    </row>
    <row r="25" spans="1:31" ht="15.75" customHeight="1" thickBot="1" x14ac:dyDescent="0.25">
      <c r="A25" s="72" t="s">
        <v>51</v>
      </c>
      <c r="B25" s="112" t="s">
        <v>389</v>
      </c>
      <c r="C25" s="53"/>
      <c r="D25" s="53"/>
      <c r="E25" s="79">
        <f>IFERROR(VLOOKUP(B25,[1]NUM17!$H$3:$L$113,2,FALSE),0)</f>
        <v>1</v>
      </c>
      <c r="F25" s="79">
        <f>IFERROR(VLOOKUP(B25,[1]NUM17!$H$3:$L$113,3,FALSE),0)</f>
        <v>3</v>
      </c>
      <c r="G25" s="79">
        <f>IFERROR(VLOOKUP(B25,[1]NUM17!$H$3:$L$113,4,FALSE),0)</f>
        <v>7</v>
      </c>
      <c r="H25" s="79"/>
      <c r="I25" s="79"/>
      <c r="J25" s="79"/>
      <c r="K25" s="79"/>
      <c r="L25" s="79"/>
      <c r="M25" s="79"/>
      <c r="N25" s="79"/>
      <c r="O25" s="79"/>
      <c r="P25" s="79"/>
      <c r="Q25" s="4">
        <f t="shared" ref="Q25" si="2">SUM(E25:P25)</f>
        <v>11</v>
      </c>
      <c r="R25" s="79">
        <f>IFERROR(VLOOKUP(B25,[1]DEN17!$H$3:$L$117,2,FALSE),0)</f>
        <v>2</v>
      </c>
      <c r="S25" s="79">
        <f>IFERROR(VLOOKUP(B25,[1]DEN17!$H$3:$L$117,3,FALSE),0)</f>
        <v>3</v>
      </c>
      <c r="T25" s="79">
        <f>IFERROR(VLOOKUP(B25,[1]DEN17!$H$3:$L$117,4,FALSE),0)</f>
        <v>7</v>
      </c>
      <c r="U25" s="79"/>
      <c r="V25" s="79"/>
      <c r="W25" s="79"/>
      <c r="X25" s="79"/>
      <c r="Y25" s="79"/>
      <c r="Z25" s="79"/>
      <c r="AA25" s="79"/>
      <c r="AB25" s="79"/>
      <c r="AC25" s="79"/>
      <c r="AD25" s="4">
        <f t="shared" si="1"/>
        <v>12</v>
      </c>
    </row>
    <row r="26" spans="1:31" s="54" customFormat="1" ht="15" thickBot="1" x14ac:dyDescent="0.25">
      <c r="A26" s="308" t="s">
        <v>173</v>
      </c>
      <c r="B26" s="309"/>
      <c r="C26" s="181">
        <f>+D26/Metas!U10</f>
        <v>0.94229150656859506</v>
      </c>
      <c r="D26" s="14">
        <f>+Q26/AD26</f>
        <v>0.85833333333333328</v>
      </c>
      <c r="E26" s="63">
        <f>SUM(E12:E25)</f>
        <v>196</v>
      </c>
      <c r="F26" s="63">
        <f t="shared" ref="F26:N26" si="3">SUM(F12:F25)</f>
        <v>124</v>
      </c>
      <c r="G26" s="63">
        <f t="shared" si="3"/>
        <v>195</v>
      </c>
      <c r="H26" s="63">
        <f t="shared" si="3"/>
        <v>0</v>
      </c>
      <c r="I26" s="63">
        <f t="shared" si="3"/>
        <v>0</v>
      </c>
      <c r="J26" s="63">
        <f t="shared" si="3"/>
        <v>0</v>
      </c>
      <c r="K26" s="63">
        <f t="shared" si="3"/>
        <v>0</v>
      </c>
      <c r="L26" s="63">
        <f t="shared" si="3"/>
        <v>0</v>
      </c>
      <c r="M26" s="63">
        <f t="shared" si="3"/>
        <v>0</v>
      </c>
      <c r="N26" s="63">
        <f t="shared" si="3"/>
        <v>0</v>
      </c>
      <c r="O26" s="63">
        <f t="shared" ref="O26:P26" si="4">SUM(O12:O25)</f>
        <v>0</v>
      </c>
      <c r="P26" s="63">
        <f t="shared" si="4"/>
        <v>0</v>
      </c>
      <c r="Q26" s="9">
        <f>SUM(Q12:Q25)</f>
        <v>515</v>
      </c>
      <c r="R26" s="63">
        <f>SUM(R12:R25)</f>
        <v>229</v>
      </c>
      <c r="S26" s="63">
        <f t="shared" ref="S26:Y26" si="5">SUM(S12:S24)</f>
        <v>148</v>
      </c>
      <c r="T26" s="63">
        <f t="shared" si="5"/>
        <v>213</v>
      </c>
      <c r="U26" s="63">
        <f t="shared" si="5"/>
        <v>0</v>
      </c>
      <c r="V26" s="63">
        <f t="shared" si="5"/>
        <v>0</v>
      </c>
      <c r="W26" s="63">
        <f t="shared" si="5"/>
        <v>0</v>
      </c>
      <c r="X26" s="63">
        <f t="shared" si="5"/>
        <v>0</v>
      </c>
      <c r="Y26" s="63">
        <f t="shared" si="5"/>
        <v>0</v>
      </c>
      <c r="Z26" s="63">
        <f>SUM(Z12:Z25)</f>
        <v>0</v>
      </c>
      <c r="AA26" s="63">
        <f>SUM(AA12:AA25)</f>
        <v>0</v>
      </c>
      <c r="AB26" s="63">
        <f t="shared" ref="AB26:AC26" si="6">SUM(AB12:AB25)</f>
        <v>0</v>
      </c>
      <c r="AC26" s="63">
        <f t="shared" si="6"/>
        <v>0</v>
      </c>
      <c r="AD26" s="9">
        <f>SUM(AD12:AD25)</f>
        <v>600</v>
      </c>
      <c r="AE26" s="58"/>
    </row>
    <row r="27" spans="1:31" ht="15" thickBot="1" x14ac:dyDescent="0.25">
      <c r="A27" s="1" t="s">
        <v>52</v>
      </c>
      <c r="B27" s="112" t="s">
        <v>53</v>
      </c>
      <c r="C27" s="53"/>
      <c r="D27" s="53"/>
      <c r="E27" s="79">
        <f>IFERROR(VLOOKUP(B27,[1]NUM17!$H$3:$L$113,2,FALSE),0)</f>
        <v>37</v>
      </c>
      <c r="F27" s="79">
        <f>IFERROR(VLOOKUP(B27,[1]NUM17!$H$3:$L$113,3,FALSE),0)</f>
        <v>21</v>
      </c>
      <c r="G27" s="79">
        <f>IFERROR(VLOOKUP(B27,[1]NUM17!$H$3:$L$113,4,FALSE),0)</f>
        <v>35</v>
      </c>
      <c r="H27" s="79"/>
      <c r="I27" s="79"/>
      <c r="J27" s="79"/>
      <c r="K27" s="79"/>
      <c r="L27" s="79"/>
      <c r="M27" s="79"/>
      <c r="N27" s="79"/>
      <c r="O27" s="79"/>
      <c r="P27" s="79"/>
      <c r="Q27" s="4">
        <f t="shared" ref="Q27:Q37" si="7">SUM(E27:P27)</f>
        <v>93</v>
      </c>
      <c r="R27" s="79">
        <f>IFERROR(VLOOKUP(B27,[1]DEN17!$H$3:$L$117,2,FALSE),0)</f>
        <v>47</v>
      </c>
      <c r="S27" s="79">
        <f>IFERROR(VLOOKUP(B27,[1]DEN17!$H$3:$L$117,3,FALSE),0)</f>
        <v>24</v>
      </c>
      <c r="T27" s="79">
        <f>IFERROR(VLOOKUP(B27,[1]DEN17!$H$3:$L$117,4,FALSE),0)</f>
        <v>42</v>
      </c>
      <c r="U27" s="79"/>
      <c r="V27" s="79"/>
      <c r="W27" s="79"/>
      <c r="X27" s="79"/>
      <c r="Y27" s="79"/>
      <c r="Z27" s="79"/>
      <c r="AA27" s="79"/>
      <c r="AB27" s="79"/>
      <c r="AC27" s="79"/>
      <c r="AD27" s="4">
        <f t="shared" si="1"/>
        <v>113</v>
      </c>
    </row>
    <row r="28" spans="1:31" ht="15" thickBot="1" x14ac:dyDescent="0.25">
      <c r="A28" s="1" t="s">
        <v>52</v>
      </c>
      <c r="B28" s="112" t="s">
        <v>54</v>
      </c>
      <c r="C28" s="53"/>
      <c r="D28" s="53"/>
      <c r="E28" s="79">
        <f>IFERROR(VLOOKUP(B28,[1]NUM17!$H$3:$L$113,2,FALSE),0)</f>
        <v>33</v>
      </c>
      <c r="F28" s="79">
        <f>IFERROR(VLOOKUP(B28,[1]NUM17!$H$3:$L$113,3,FALSE),0)</f>
        <v>23</v>
      </c>
      <c r="G28" s="79">
        <f>IFERROR(VLOOKUP(B28,[1]NUM17!$H$3:$L$113,4,FALSE),0)</f>
        <v>26</v>
      </c>
      <c r="H28" s="79"/>
      <c r="I28" s="79"/>
      <c r="J28" s="79"/>
      <c r="K28" s="79"/>
      <c r="L28" s="79"/>
      <c r="M28" s="79"/>
      <c r="N28" s="79"/>
      <c r="O28" s="79"/>
      <c r="P28" s="79"/>
      <c r="Q28" s="4">
        <f t="shared" si="7"/>
        <v>82</v>
      </c>
      <c r="R28" s="79">
        <f>IFERROR(VLOOKUP(B28,[1]DEN17!$H$3:$L$117,2,FALSE),0)</f>
        <v>42</v>
      </c>
      <c r="S28" s="79">
        <f>IFERROR(VLOOKUP(B28,[1]DEN17!$H$3:$L$117,3,FALSE),0)</f>
        <v>32</v>
      </c>
      <c r="T28" s="79">
        <f>IFERROR(VLOOKUP(B28,[1]DEN17!$H$3:$L$117,4,FALSE),0)</f>
        <v>41</v>
      </c>
      <c r="U28" s="79"/>
      <c r="V28" s="79"/>
      <c r="W28" s="79"/>
      <c r="X28" s="79"/>
      <c r="Y28" s="79"/>
      <c r="Z28" s="79"/>
      <c r="AA28" s="79"/>
      <c r="AB28" s="79"/>
      <c r="AC28" s="79"/>
      <c r="AD28" s="4">
        <f t="shared" si="1"/>
        <v>115</v>
      </c>
    </row>
    <row r="29" spans="1:31" ht="15" thickBot="1" x14ac:dyDescent="0.25">
      <c r="A29" s="1" t="s">
        <v>52</v>
      </c>
      <c r="B29" s="112" t="s">
        <v>55</v>
      </c>
      <c r="C29" s="53"/>
      <c r="D29" s="53"/>
      <c r="E29" s="79">
        <f>IFERROR(VLOOKUP(B29,[1]NUM17!$H$3:$L$113,2,FALSE),0)</f>
        <v>48</v>
      </c>
      <c r="F29" s="79">
        <f>IFERROR(VLOOKUP(B29,[1]NUM17!$H$3:$L$113,3,FALSE),0)</f>
        <v>45</v>
      </c>
      <c r="G29" s="79">
        <f>IFERROR(VLOOKUP(B29,[1]NUM17!$H$3:$L$113,4,FALSE),0)</f>
        <v>68</v>
      </c>
      <c r="H29" s="79"/>
      <c r="I29" s="79"/>
      <c r="J29" s="79"/>
      <c r="K29" s="79"/>
      <c r="L29" s="79"/>
      <c r="M29" s="79"/>
      <c r="N29" s="79"/>
      <c r="O29" s="79"/>
      <c r="P29" s="79"/>
      <c r="Q29" s="4">
        <f t="shared" si="7"/>
        <v>161</v>
      </c>
      <c r="R29" s="79">
        <f>IFERROR(VLOOKUP(B29,[1]DEN17!$H$3:$L$117,2,FALSE),0)</f>
        <v>65</v>
      </c>
      <c r="S29" s="79">
        <f>IFERROR(VLOOKUP(B29,[1]DEN17!$H$3:$L$117,3,FALSE),0)</f>
        <v>60</v>
      </c>
      <c r="T29" s="79">
        <f>IFERROR(VLOOKUP(B29,[1]DEN17!$H$3:$L$117,4,FALSE),0)</f>
        <v>83</v>
      </c>
      <c r="U29" s="79"/>
      <c r="V29" s="79"/>
      <c r="W29" s="79"/>
      <c r="X29" s="79"/>
      <c r="Y29" s="79"/>
      <c r="Z29" s="79"/>
      <c r="AA29" s="79"/>
      <c r="AB29" s="79"/>
      <c r="AC29" s="79"/>
      <c r="AD29" s="4">
        <f t="shared" si="1"/>
        <v>208</v>
      </c>
    </row>
    <row r="30" spans="1:31" ht="15" thickBot="1" x14ac:dyDescent="0.25">
      <c r="A30" s="1" t="s">
        <v>52</v>
      </c>
      <c r="B30" s="112" t="s">
        <v>56</v>
      </c>
      <c r="C30" s="53"/>
      <c r="D30" s="53"/>
      <c r="E30" s="79">
        <f>IFERROR(VLOOKUP(B30,[1]NUM17!$H$3:$L$113,2,FALSE),0)</f>
        <v>5</v>
      </c>
      <c r="F30" s="79">
        <f>IFERROR(VLOOKUP(B30,[1]NUM17!$H$3:$L$113,3,FALSE),0)</f>
        <v>10</v>
      </c>
      <c r="G30" s="79">
        <f>IFERROR(VLOOKUP(B30,[1]NUM17!$H$3:$L$113,4,FALSE),0)</f>
        <v>7</v>
      </c>
      <c r="H30" s="79"/>
      <c r="I30" s="79"/>
      <c r="J30" s="79"/>
      <c r="K30" s="79"/>
      <c r="L30" s="79"/>
      <c r="M30" s="79"/>
      <c r="N30" s="79"/>
      <c r="O30" s="79"/>
      <c r="P30" s="79"/>
      <c r="Q30" s="4">
        <f t="shared" si="7"/>
        <v>22</v>
      </c>
      <c r="R30" s="79">
        <f>IFERROR(VLOOKUP(B30,[1]DEN17!$H$3:$L$117,2,FALSE),0)</f>
        <v>7</v>
      </c>
      <c r="S30" s="79">
        <f>IFERROR(VLOOKUP(B30,[1]DEN17!$H$3:$L$117,3,FALSE),0)</f>
        <v>11</v>
      </c>
      <c r="T30" s="79">
        <f>IFERROR(VLOOKUP(B30,[1]DEN17!$H$3:$L$117,4,FALSE),0)</f>
        <v>8</v>
      </c>
      <c r="U30" s="79"/>
      <c r="V30" s="79"/>
      <c r="W30" s="79"/>
      <c r="X30" s="79"/>
      <c r="Y30" s="79"/>
      <c r="Z30" s="79"/>
      <c r="AA30" s="79"/>
      <c r="AB30" s="79"/>
      <c r="AC30" s="79"/>
      <c r="AD30" s="4">
        <f t="shared" si="1"/>
        <v>26</v>
      </c>
    </row>
    <row r="31" spans="1:31" ht="15" thickBot="1" x14ac:dyDescent="0.25">
      <c r="A31" s="1" t="s">
        <v>52</v>
      </c>
      <c r="B31" s="112" t="s">
        <v>57</v>
      </c>
      <c r="C31" s="53"/>
      <c r="D31" s="53"/>
      <c r="E31" s="79">
        <f>IFERROR(VLOOKUP(B31,[1]NUM17!$H$3:$L$113,2,FALSE),0)</f>
        <v>39</v>
      </c>
      <c r="F31" s="79">
        <f>IFERROR(VLOOKUP(B31,[1]NUM17!$H$3:$L$113,3,FALSE),0)</f>
        <v>50</v>
      </c>
      <c r="G31" s="79">
        <f>IFERROR(VLOOKUP(B31,[1]NUM17!$H$3:$L$113,4,FALSE),0)</f>
        <v>46</v>
      </c>
      <c r="H31" s="79"/>
      <c r="I31" s="79"/>
      <c r="J31" s="79"/>
      <c r="K31" s="79"/>
      <c r="L31" s="79"/>
      <c r="M31" s="79"/>
      <c r="N31" s="79"/>
      <c r="O31" s="79"/>
      <c r="P31" s="79"/>
      <c r="Q31" s="4">
        <f t="shared" si="7"/>
        <v>135</v>
      </c>
      <c r="R31" s="79">
        <f>IFERROR(VLOOKUP(B31,[1]DEN17!$H$3:$L$117,2,FALSE),0)</f>
        <v>50</v>
      </c>
      <c r="S31" s="79">
        <f>IFERROR(VLOOKUP(B31,[1]DEN17!$H$3:$L$117,3,FALSE),0)</f>
        <v>60</v>
      </c>
      <c r="T31" s="79">
        <f>IFERROR(VLOOKUP(B31,[1]DEN17!$H$3:$L$117,4,FALSE),0)</f>
        <v>56</v>
      </c>
      <c r="U31" s="79"/>
      <c r="V31" s="79"/>
      <c r="W31" s="79"/>
      <c r="X31" s="79"/>
      <c r="Y31" s="79"/>
      <c r="Z31" s="79"/>
      <c r="AA31" s="79"/>
      <c r="AB31" s="79"/>
      <c r="AC31" s="79"/>
      <c r="AD31" s="4">
        <f t="shared" si="1"/>
        <v>166</v>
      </c>
    </row>
    <row r="32" spans="1:31" ht="15" thickBot="1" x14ac:dyDescent="0.25">
      <c r="A32" s="1" t="s">
        <v>52</v>
      </c>
      <c r="B32" s="112" t="s">
        <v>58</v>
      </c>
      <c r="C32" s="53"/>
      <c r="D32" s="53"/>
      <c r="E32" s="79">
        <f>IFERROR(VLOOKUP(B32,[1]NUM17!$H$3:$L$113,2,FALSE),0)</f>
        <v>0</v>
      </c>
      <c r="F32" s="79">
        <f>IFERROR(VLOOKUP(B32,[1]NUM17!$H$3:$L$113,3,FALSE),0)</f>
        <v>0</v>
      </c>
      <c r="G32" s="79">
        <f>IFERROR(VLOOKUP(B32,[1]NUM17!$H$3:$L$113,4,FALSE),0)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4">
        <f t="shared" si="7"/>
        <v>0</v>
      </c>
      <c r="R32" s="79">
        <f>IFERROR(VLOOKUP(B32,[1]DEN17!$H$3:$L$117,2,FALSE),0)</f>
        <v>0</v>
      </c>
      <c r="S32" s="79">
        <f>IFERROR(VLOOKUP(B32,[1]DEN17!$H$3:$L$117,3,FALSE),0)</f>
        <v>0</v>
      </c>
      <c r="T32" s="79">
        <f>IFERROR(VLOOKUP(B32,[1]DEN17!$H$3:$L$117,4,FALSE),0)</f>
        <v>0</v>
      </c>
      <c r="U32" s="79"/>
      <c r="V32" s="79"/>
      <c r="W32" s="79"/>
      <c r="X32" s="79"/>
      <c r="Y32" s="79"/>
      <c r="Z32" s="79"/>
      <c r="AA32" s="79"/>
      <c r="AB32" s="79"/>
      <c r="AC32" s="79"/>
      <c r="AD32" s="4">
        <f t="shared" si="1"/>
        <v>0</v>
      </c>
    </row>
    <row r="33" spans="1:31" ht="15" thickBot="1" x14ac:dyDescent="0.25">
      <c r="A33" s="1" t="s">
        <v>52</v>
      </c>
      <c r="B33" s="112" t="s">
        <v>59</v>
      </c>
      <c r="C33" s="53"/>
      <c r="D33" s="53"/>
      <c r="E33" s="79">
        <f>IFERROR(VLOOKUP(B33,[1]NUM17!$H$3:$L$113,2,FALSE),0)</f>
        <v>2</v>
      </c>
      <c r="F33" s="79">
        <f>IFERROR(VLOOKUP(B33,[1]NUM17!$H$3:$L$113,3,FALSE),0)</f>
        <v>0</v>
      </c>
      <c r="G33" s="79">
        <f>IFERROR(VLOOKUP(B33,[1]NUM17!$H$3:$L$113,4,FALSE),0)</f>
        <v>3</v>
      </c>
      <c r="H33" s="79"/>
      <c r="I33" s="79"/>
      <c r="J33" s="79"/>
      <c r="K33" s="79"/>
      <c r="L33" s="79"/>
      <c r="M33" s="79"/>
      <c r="N33" s="79"/>
      <c r="O33" s="79"/>
      <c r="P33" s="79"/>
      <c r="Q33" s="4">
        <f t="shared" si="7"/>
        <v>5</v>
      </c>
      <c r="R33" s="79">
        <f>IFERROR(VLOOKUP(B33,[1]DEN17!$H$3:$L$117,2,FALSE),0)</f>
        <v>2</v>
      </c>
      <c r="S33" s="79">
        <f>IFERROR(VLOOKUP(B33,[1]DEN17!$H$3:$L$117,3,FALSE),0)</f>
        <v>0</v>
      </c>
      <c r="T33" s="79">
        <f>IFERROR(VLOOKUP(B33,[1]DEN17!$H$3:$L$117,4,FALSE),0)</f>
        <v>3</v>
      </c>
      <c r="U33" s="79"/>
      <c r="V33" s="79"/>
      <c r="W33" s="79"/>
      <c r="X33" s="79"/>
      <c r="Y33" s="79"/>
      <c r="Z33" s="79"/>
      <c r="AA33" s="79"/>
      <c r="AB33" s="79"/>
      <c r="AC33" s="79"/>
      <c r="AD33" s="4">
        <f t="shared" si="1"/>
        <v>5</v>
      </c>
    </row>
    <row r="34" spans="1:31" ht="15" thickBot="1" x14ac:dyDescent="0.25">
      <c r="A34" s="1" t="s">
        <v>52</v>
      </c>
      <c r="B34" s="112" t="s">
        <v>60</v>
      </c>
      <c r="C34" s="53"/>
      <c r="D34" s="53"/>
      <c r="E34" s="79">
        <f>IFERROR(VLOOKUP(B34,[1]NUM17!$H$3:$L$113,2,FALSE),0)</f>
        <v>7</v>
      </c>
      <c r="F34" s="79">
        <f>IFERROR(VLOOKUP(B34,[1]NUM17!$H$3:$L$113,3,FALSE),0)</f>
        <v>8</v>
      </c>
      <c r="G34" s="79">
        <f>IFERROR(VLOOKUP(B34,[1]NUM17!$H$3:$L$113,4,FALSE),0)</f>
        <v>7</v>
      </c>
      <c r="H34" s="79"/>
      <c r="I34" s="79"/>
      <c r="J34" s="79"/>
      <c r="K34" s="79"/>
      <c r="L34" s="79"/>
      <c r="M34" s="79"/>
      <c r="N34" s="79"/>
      <c r="O34" s="79"/>
      <c r="P34" s="79"/>
      <c r="Q34" s="4">
        <f t="shared" si="7"/>
        <v>22</v>
      </c>
      <c r="R34" s="79">
        <f>IFERROR(VLOOKUP(B34,[1]DEN17!$H$3:$L$117,2,FALSE),0)</f>
        <v>9</v>
      </c>
      <c r="S34" s="79">
        <f>IFERROR(VLOOKUP(B34,[1]DEN17!$H$3:$L$117,3,FALSE),0)</f>
        <v>9</v>
      </c>
      <c r="T34" s="79">
        <f>IFERROR(VLOOKUP(B34,[1]DEN17!$H$3:$L$117,4,FALSE),0)</f>
        <v>13</v>
      </c>
      <c r="U34" s="79"/>
      <c r="V34" s="79"/>
      <c r="W34" s="79"/>
      <c r="X34" s="79"/>
      <c r="Y34" s="79"/>
      <c r="Z34" s="79"/>
      <c r="AA34" s="79"/>
      <c r="AB34" s="79"/>
      <c r="AC34" s="79"/>
      <c r="AD34" s="4">
        <f t="shared" si="1"/>
        <v>31</v>
      </c>
    </row>
    <row r="35" spans="1:31" ht="15" thickBot="1" x14ac:dyDescent="0.25">
      <c r="A35" s="1" t="s">
        <v>52</v>
      </c>
      <c r="B35" s="112" t="s">
        <v>61</v>
      </c>
      <c r="C35" s="53"/>
      <c r="D35" s="53"/>
      <c r="E35" s="79">
        <f>IFERROR(VLOOKUP(B35,[1]NUM17!$H$3:$L$113,2,FALSE),0)</f>
        <v>2</v>
      </c>
      <c r="F35" s="79">
        <f>IFERROR(VLOOKUP(B35,[1]NUM17!$H$3:$L$113,3,FALSE),0)</f>
        <v>1</v>
      </c>
      <c r="G35" s="79">
        <f>IFERROR(VLOOKUP(B35,[1]NUM17!$H$3:$L$113,4,FALSE),0)</f>
        <v>1</v>
      </c>
      <c r="H35" s="79"/>
      <c r="I35" s="79"/>
      <c r="J35" s="79"/>
      <c r="K35" s="79"/>
      <c r="L35" s="79"/>
      <c r="M35" s="79"/>
      <c r="N35" s="79"/>
      <c r="O35" s="79"/>
      <c r="P35" s="79"/>
      <c r="Q35" s="4">
        <f t="shared" si="7"/>
        <v>4</v>
      </c>
      <c r="R35" s="79">
        <f>IFERROR(VLOOKUP(B35,[1]DEN17!$H$3:$L$117,2,FALSE),0)</f>
        <v>2</v>
      </c>
      <c r="S35" s="79">
        <f>IFERROR(VLOOKUP(B35,[1]DEN17!$H$3:$L$117,3,FALSE),0)</f>
        <v>1</v>
      </c>
      <c r="T35" s="79">
        <f>IFERROR(VLOOKUP(B35,[1]DEN17!$H$3:$L$117,4,FALSE),0)</f>
        <v>1</v>
      </c>
      <c r="U35" s="79"/>
      <c r="V35" s="79"/>
      <c r="W35" s="79"/>
      <c r="X35" s="79"/>
      <c r="Y35" s="79"/>
      <c r="Z35" s="79"/>
      <c r="AA35" s="79"/>
      <c r="AB35" s="79"/>
      <c r="AC35" s="79"/>
      <c r="AD35" s="4">
        <f t="shared" si="1"/>
        <v>4</v>
      </c>
    </row>
    <row r="36" spans="1:31" ht="15" thickBot="1" x14ac:dyDescent="0.25">
      <c r="A36" s="1" t="s">
        <v>52</v>
      </c>
      <c r="B36" s="112" t="s">
        <v>62</v>
      </c>
      <c r="C36" s="53"/>
      <c r="D36" s="53"/>
      <c r="E36" s="79">
        <f>IFERROR(VLOOKUP(B36,[1]NUM17!$H$3:$L$113,2,FALSE),0)</f>
        <v>3</v>
      </c>
      <c r="F36" s="79">
        <f>IFERROR(VLOOKUP(B36,[1]NUM17!$H$3:$L$113,3,FALSE),0)</f>
        <v>4</v>
      </c>
      <c r="G36" s="79">
        <f>IFERROR(VLOOKUP(B36,[1]NUM17!$H$3:$L$113,4,FALSE),0)</f>
        <v>3</v>
      </c>
      <c r="H36" s="79"/>
      <c r="I36" s="79"/>
      <c r="J36" s="79"/>
      <c r="K36" s="79"/>
      <c r="L36" s="79"/>
      <c r="M36" s="79"/>
      <c r="N36" s="79"/>
      <c r="O36" s="79"/>
      <c r="P36" s="79"/>
      <c r="Q36" s="4">
        <f t="shared" si="7"/>
        <v>10</v>
      </c>
      <c r="R36" s="79">
        <f>IFERROR(VLOOKUP(B36,[1]DEN17!$H$3:$L$117,2,FALSE),0)</f>
        <v>4</v>
      </c>
      <c r="S36" s="79">
        <f>IFERROR(VLOOKUP(B36,[1]DEN17!$H$3:$L$117,3,FALSE),0)</f>
        <v>5</v>
      </c>
      <c r="T36" s="79">
        <f>IFERROR(VLOOKUP(B36,[1]DEN17!$H$3:$L$117,4,FALSE),0)</f>
        <v>3</v>
      </c>
      <c r="U36" s="79"/>
      <c r="V36" s="79"/>
      <c r="W36" s="79"/>
      <c r="X36" s="79"/>
      <c r="Y36" s="79"/>
      <c r="Z36" s="79"/>
      <c r="AA36" s="79"/>
      <c r="AB36" s="79"/>
      <c r="AC36" s="79"/>
      <c r="AD36" s="4">
        <f t="shared" si="1"/>
        <v>12</v>
      </c>
    </row>
    <row r="37" spans="1:31" ht="15" thickBot="1" x14ac:dyDescent="0.25">
      <c r="A37" s="1" t="s">
        <v>52</v>
      </c>
      <c r="B37" s="112" t="s">
        <v>341</v>
      </c>
      <c r="C37" s="53"/>
      <c r="D37" s="53"/>
      <c r="E37" s="79">
        <f>IFERROR(VLOOKUP(B37,[1]NUM17!$H$3:$L$113,2,FALSE),0)</f>
        <v>2</v>
      </c>
      <c r="F37" s="79">
        <f>IFERROR(VLOOKUP(B37,[1]NUM17!$H$3:$L$113,3,FALSE),0)</f>
        <v>6</v>
      </c>
      <c r="G37" s="79">
        <f>IFERROR(VLOOKUP(B37,[1]NUM17!$H$3:$L$113,4,FALSE),0)</f>
        <v>9</v>
      </c>
      <c r="H37" s="79"/>
      <c r="I37" s="79"/>
      <c r="J37" s="79"/>
      <c r="K37" s="79"/>
      <c r="L37" s="79"/>
      <c r="M37" s="79"/>
      <c r="N37" s="79"/>
      <c r="O37" s="79"/>
      <c r="P37" s="79"/>
      <c r="Q37" s="4">
        <f t="shared" si="7"/>
        <v>17</v>
      </c>
      <c r="R37" s="79">
        <f>IFERROR(VLOOKUP(B37,[1]DEN17!$H$3:$L$117,2,FALSE),0)</f>
        <v>8</v>
      </c>
      <c r="S37" s="79">
        <f>IFERROR(VLOOKUP(B37,[1]DEN17!$H$3:$L$117,3,FALSE),0)</f>
        <v>9</v>
      </c>
      <c r="T37" s="79">
        <f>IFERROR(VLOOKUP(B37,[1]DEN17!$H$3:$L$117,4,FALSE),0)</f>
        <v>10</v>
      </c>
      <c r="U37" s="79"/>
      <c r="V37" s="79"/>
      <c r="W37" s="79"/>
      <c r="X37" s="79"/>
      <c r="Y37" s="79"/>
      <c r="Z37" s="79"/>
      <c r="AA37" s="79"/>
      <c r="AB37" s="79"/>
      <c r="AC37" s="79"/>
      <c r="AD37" s="4">
        <f t="shared" si="1"/>
        <v>27</v>
      </c>
    </row>
    <row r="38" spans="1:31" s="54" customFormat="1" ht="15" thickBot="1" x14ac:dyDescent="0.25">
      <c r="A38" s="308" t="s">
        <v>174</v>
      </c>
      <c r="B38" s="309"/>
      <c r="C38" s="181">
        <f>+D38/Metas!U8</f>
        <v>0.86584753194953823</v>
      </c>
      <c r="D38" s="14">
        <f>+Q38/AD38</f>
        <v>0.77934936350777939</v>
      </c>
      <c r="E38" s="9">
        <f>SUM(E27:E37)</f>
        <v>178</v>
      </c>
      <c r="F38" s="9">
        <f t="shared" ref="F38:H38" si="8">SUM(F27:F37)</f>
        <v>168</v>
      </c>
      <c r="G38" s="9">
        <f t="shared" si="8"/>
        <v>205</v>
      </c>
      <c r="H38" s="9">
        <f t="shared" si="8"/>
        <v>0</v>
      </c>
      <c r="I38" s="9">
        <f t="shared" ref="I38:J38" si="9">SUM(I27:I37)</f>
        <v>0</v>
      </c>
      <c r="J38" s="9">
        <f t="shared" si="9"/>
        <v>0</v>
      </c>
      <c r="K38" s="9">
        <f t="shared" ref="K38:L38" si="10">SUM(K27:K37)</f>
        <v>0</v>
      </c>
      <c r="L38" s="9">
        <f t="shared" si="10"/>
        <v>0</v>
      </c>
      <c r="M38" s="9">
        <f t="shared" ref="M38" si="11">SUM(M27:M37)</f>
        <v>0</v>
      </c>
      <c r="N38" s="9">
        <f t="shared" ref="N38:P38" si="12">SUM(N27:N37)</f>
        <v>0</v>
      </c>
      <c r="O38" s="9">
        <f t="shared" si="12"/>
        <v>0</v>
      </c>
      <c r="P38" s="9">
        <f t="shared" si="12"/>
        <v>0</v>
      </c>
      <c r="Q38" s="9">
        <f>SUM(Q27:Q37)</f>
        <v>551</v>
      </c>
      <c r="R38" s="9">
        <f>SUM(R27:R37)</f>
        <v>236</v>
      </c>
      <c r="S38" s="9">
        <f t="shared" ref="S38:AD38" si="13">SUM(S27:S37)</f>
        <v>211</v>
      </c>
      <c r="T38" s="9">
        <f t="shared" si="13"/>
        <v>260</v>
      </c>
      <c r="U38" s="9">
        <f t="shared" si="13"/>
        <v>0</v>
      </c>
      <c r="V38" s="9">
        <f t="shared" si="13"/>
        <v>0</v>
      </c>
      <c r="W38" s="9">
        <f t="shared" si="13"/>
        <v>0</v>
      </c>
      <c r="X38" s="9">
        <f t="shared" si="13"/>
        <v>0</v>
      </c>
      <c r="Y38" s="9">
        <f t="shared" si="13"/>
        <v>0</v>
      </c>
      <c r="Z38" s="9">
        <f t="shared" si="13"/>
        <v>0</v>
      </c>
      <c r="AA38" s="9">
        <f t="shared" ref="AA38:AC38" si="14">SUM(AA27:AA37)</f>
        <v>0</v>
      </c>
      <c r="AB38" s="9">
        <f t="shared" si="14"/>
        <v>0</v>
      </c>
      <c r="AC38" s="9">
        <f t="shared" si="14"/>
        <v>0</v>
      </c>
      <c r="AD38" s="9">
        <f t="shared" si="13"/>
        <v>707</v>
      </c>
      <c r="AE38" s="58"/>
    </row>
    <row r="39" spans="1:31" ht="15" thickBot="1" x14ac:dyDescent="0.25">
      <c r="A39" s="75" t="s">
        <v>73</v>
      </c>
      <c r="B39" s="112" t="s">
        <v>63</v>
      </c>
      <c r="C39" s="53"/>
      <c r="D39" s="53"/>
      <c r="E39" s="79">
        <f>IFERROR(VLOOKUP(B39,[1]NUM17!$H$3:$L$113,2,FALSE),0)</f>
        <v>1</v>
      </c>
      <c r="F39" s="79">
        <f>IFERROR(VLOOKUP(B39,[1]NUM17!$H$3:$L$113,3,FALSE),0)</f>
        <v>1</v>
      </c>
      <c r="G39" s="79">
        <f>IFERROR(VLOOKUP(B39,[1]NUM17!$H$3:$L$113,4,FALSE),0)</f>
        <v>1</v>
      </c>
      <c r="H39" s="79"/>
      <c r="I39" s="79"/>
      <c r="J39" s="79"/>
      <c r="K39" s="79"/>
      <c r="L39" s="79"/>
      <c r="M39" s="79"/>
      <c r="N39" s="79"/>
      <c r="O39" s="79"/>
      <c r="P39" s="79"/>
      <c r="Q39" s="4">
        <f t="shared" ref="Q39:Q91" si="15">SUM(E39:P39)</f>
        <v>3</v>
      </c>
      <c r="R39" s="79">
        <f>IFERROR(VLOOKUP(B39,[1]DEN17!$H$3:$L$117,2,FALSE),0)</f>
        <v>2</v>
      </c>
      <c r="S39" s="79">
        <f>IFERROR(VLOOKUP(B39,[1]DEN17!$H$3:$L$117,3,FALSE),0)</f>
        <v>1</v>
      </c>
      <c r="T39" s="79">
        <f>IFERROR(VLOOKUP(B39,[1]DEN17!$H$3:$L$117,4,FALSE),0)</f>
        <v>1</v>
      </c>
      <c r="U39" s="79"/>
      <c r="V39" s="79"/>
      <c r="W39" s="79"/>
      <c r="X39" s="79"/>
      <c r="Y39" s="79"/>
      <c r="Z39" s="79"/>
      <c r="AA39" s="79"/>
      <c r="AB39" s="79"/>
      <c r="AC39" s="79"/>
      <c r="AD39" s="4">
        <f t="shared" si="1"/>
        <v>4</v>
      </c>
    </row>
    <row r="40" spans="1:31" ht="15" thickBot="1" x14ac:dyDescent="0.25">
      <c r="A40" s="75" t="s">
        <v>73</v>
      </c>
      <c r="B40" s="112" t="s">
        <v>64</v>
      </c>
      <c r="C40" s="53"/>
      <c r="D40" s="53"/>
      <c r="E40" s="79">
        <f>IFERROR(VLOOKUP(B40,[1]NUM17!$H$3:$L$113,2,FALSE),0)</f>
        <v>1</v>
      </c>
      <c r="F40" s="79">
        <f>IFERROR(VLOOKUP(B40,[1]NUM17!$H$3:$L$113,3,FALSE),0)</f>
        <v>0</v>
      </c>
      <c r="G40" s="79">
        <f>IFERROR(VLOOKUP(B40,[1]NUM17!$H$3:$L$113,4,FALSE),0)</f>
        <v>0</v>
      </c>
      <c r="H40" s="79"/>
      <c r="I40" s="79"/>
      <c r="J40" s="79"/>
      <c r="K40" s="79"/>
      <c r="L40" s="79"/>
      <c r="M40" s="79"/>
      <c r="N40" s="79"/>
      <c r="O40" s="79"/>
      <c r="P40" s="79"/>
      <c r="Q40" s="4">
        <f t="shared" si="15"/>
        <v>1</v>
      </c>
      <c r="R40" s="79">
        <f>IFERROR(VLOOKUP(B40,[1]DEN17!$H$3:$L$117,2,FALSE),0)</f>
        <v>1</v>
      </c>
      <c r="S40" s="79">
        <f>IFERROR(VLOOKUP(B40,[1]DEN17!$H$3:$L$117,3,FALSE),0)</f>
        <v>0</v>
      </c>
      <c r="T40" s="79">
        <f>IFERROR(VLOOKUP(B40,[1]DEN17!$H$3:$L$117,4,FALSE),0)</f>
        <v>0</v>
      </c>
      <c r="U40" s="79"/>
      <c r="V40" s="79"/>
      <c r="W40" s="79"/>
      <c r="X40" s="79"/>
      <c r="Y40" s="79"/>
      <c r="Z40" s="79"/>
      <c r="AA40" s="79"/>
      <c r="AB40" s="79"/>
      <c r="AC40" s="79"/>
      <c r="AD40" s="4">
        <f t="shared" si="1"/>
        <v>1</v>
      </c>
    </row>
    <row r="41" spans="1:31" ht="15" thickBot="1" x14ac:dyDescent="0.25">
      <c r="A41" s="75" t="s">
        <v>73</v>
      </c>
      <c r="B41" s="112" t="s">
        <v>65</v>
      </c>
      <c r="C41" s="53"/>
      <c r="D41" s="53"/>
      <c r="E41" s="79">
        <f>IFERROR(VLOOKUP(B41,[1]NUM17!$H$3:$L$113,2,FALSE),0)</f>
        <v>2</v>
      </c>
      <c r="F41" s="79">
        <f>IFERROR(VLOOKUP(B41,[1]NUM17!$H$3:$L$113,3,FALSE),0)</f>
        <v>0</v>
      </c>
      <c r="G41" s="79">
        <f>IFERROR(VLOOKUP(B41,[1]NUM17!$H$3:$L$113,4,FALSE),0)</f>
        <v>0</v>
      </c>
      <c r="H41" s="79"/>
      <c r="I41" s="79"/>
      <c r="J41" s="79"/>
      <c r="K41" s="79"/>
      <c r="L41" s="79"/>
      <c r="M41" s="79"/>
      <c r="N41" s="79"/>
      <c r="O41" s="79"/>
      <c r="P41" s="79"/>
      <c r="Q41" s="4">
        <f t="shared" si="15"/>
        <v>2</v>
      </c>
      <c r="R41" s="79">
        <f>IFERROR(VLOOKUP(B41,[1]DEN17!$H$3:$L$117,2,FALSE),0)</f>
        <v>2</v>
      </c>
      <c r="S41" s="79">
        <f>IFERROR(VLOOKUP(B41,[1]DEN17!$H$3:$L$117,3,FALSE),0)</f>
        <v>0</v>
      </c>
      <c r="T41" s="79">
        <f>IFERROR(VLOOKUP(B41,[1]DEN17!$H$3:$L$117,4,FALSE),0)</f>
        <v>0</v>
      </c>
      <c r="U41" s="79"/>
      <c r="V41" s="79"/>
      <c r="W41" s="79"/>
      <c r="X41" s="79"/>
      <c r="Y41" s="79"/>
      <c r="Z41" s="79"/>
      <c r="AA41" s="79"/>
      <c r="AB41" s="79"/>
      <c r="AC41" s="79"/>
      <c r="AD41" s="4">
        <f t="shared" si="1"/>
        <v>2</v>
      </c>
    </row>
    <row r="42" spans="1:31" ht="15" thickBot="1" x14ac:dyDescent="0.25">
      <c r="A42" s="75" t="s">
        <v>73</v>
      </c>
      <c r="B42" s="112" t="s">
        <v>66</v>
      </c>
      <c r="C42" s="53"/>
      <c r="D42" s="53"/>
      <c r="E42" s="79">
        <f>IFERROR(VLOOKUP(B42,[1]NUM17!$H$3:$L$113,2,FALSE),0)</f>
        <v>0</v>
      </c>
      <c r="F42" s="79">
        <f>IFERROR(VLOOKUP(B42,[1]NUM17!$H$3:$L$113,3,FALSE),0)</f>
        <v>0</v>
      </c>
      <c r="G42" s="79">
        <f>IFERROR(VLOOKUP(B42,[1]NUM17!$H$3:$L$113,4,FALSE),0)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4">
        <f t="shared" si="15"/>
        <v>0</v>
      </c>
      <c r="R42" s="79">
        <f>IFERROR(VLOOKUP(B42,[1]DEN17!$H$3:$L$117,2,FALSE),0)</f>
        <v>0</v>
      </c>
      <c r="S42" s="79">
        <f>IFERROR(VLOOKUP(B42,[1]DEN17!$H$3:$L$117,3,FALSE),0)</f>
        <v>0</v>
      </c>
      <c r="T42" s="79">
        <f>IFERROR(VLOOKUP(B42,[1]DEN17!$H$3:$L$117,4,FALSE),0)</f>
        <v>0</v>
      </c>
      <c r="U42" s="79"/>
      <c r="V42" s="79"/>
      <c r="W42" s="79"/>
      <c r="X42" s="79"/>
      <c r="Y42" s="79"/>
      <c r="Z42" s="79"/>
      <c r="AA42" s="79"/>
      <c r="AB42" s="79"/>
      <c r="AC42" s="79"/>
      <c r="AD42" s="4">
        <f t="shared" si="1"/>
        <v>0</v>
      </c>
    </row>
    <row r="43" spans="1:31" ht="15" thickBot="1" x14ac:dyDescent="0.25">
      <c r="A43" s="75" t="s">
        <v>73</v>
      </c>
      <c r="B43" s="112" t="s">
        <v>67</v>
      </c>
      <c r="C43" s="53"/>
      <c r="D43" s="53"/>
      <c r="E43" s="79">
        <f>IFERROR(VLOOKUP(B43,[1]NUM17!$H$3:$L$113,2,FALSE),0)</f>
        <v>4</v>
      </c>
      <c r="F43" s="79">
        <f>IFERROR(VLOOKUP(B43,[1]NUM17!$H$3:$L$113,3,FALSE),0)</f>
        <v>1</v>
      </c>
      <c r="G43" s="79">
        <f>IFERROR(VLOOKUP(B43,[1]NUM17!$H$3:$L$113,4,FALSE),0)</f>
        <v>0</v>
      </c>
      <c r="H43" s="79"/>
      <c r="I43" s="79"/>
      <c r="J43" s="79"/>
      <c r="K43" s="79"/>
      <c r="L43" s="79"/>
      <c r="M43" s="79"/>
      <c r="N43" s="79"/>
      <c r="O43" s="79"/>
      <c r="P43" s="79"/>
      <c r="Q43" s="4">
        <f t="shared" si="15"/>
        <v>5</v>
      </c>
      <c r="R43" s="79">
        <f>IFERROR(VLOOKUP(B43,[1]DEN17!$H$3:$L$117,2,FALSE),0)</f>
        <v>6</v>
      </c>
      <c r="S43" s="79">
        <f>IFERROR(VLOOKUP(B43,[1]DEN17!$H$3:$L$117,3,FALSE),0)</f>
        <v>1</v>
      </c>
      <c r="T43" s="79">
        <f>IFERROR(VLOOKUP(B43,[1]DEN17!$H$3:$L$117,4,FALSE),0)</f>
        <v>0</v>
      </c>
      <c r="U43" s="79"/>
      <c r="V43" s="79"/>
      <c r="W43" s="79"/>
      <c r="X43" s="79"/>
      <c r="Y43" s="79"/>
      <c r="Z43" s="79"/>
      <c r="AA43" s="79"/>
      <c r="AB43" s="79"/>
      <c r="AC43" s="79"/>
      <c r="AD43" s="4">
        <f t="shared" si="1"/>
        <v>7</v>
      </c>
    </row>
    <row r="44" spans="1:31" ht="15" thickBot="1" x14ac:dyDescent="0.25">
      <c r="A44" s="75" t="s">
        <v>73</v>
      </c>
      <c r="B44" s="112" t="s">
        <v>68</v>
      </c>
      <c r="C44" s="53"/>
      <c r="D44" s="53"/>
      <c r="E44" s="79">
        <f>IFERROR(VLOOKUP(B44,[1]NUM17!$H$3:$L$113,2,FALSE),0)</f>
        <v>0</v>
      </c>
      <c r="F44" s="79">
        <f>IFERROR(VLOOKUP(B44,[1]NUM17!$H$3:$L$113,3,FALSE),0)</f>
        <v>1</v>
      </c>
      <c r="G44" s="79">
        <f>IFERROR(VLOOKUP(B44,[1]NUM17!$H$3:$L$113,4,FALSE),0)</f>
        <v>1</v>
      </c>
      <c r="H44" s="79"/>
      <c r="I44" s="79"/>
      <c r="J44" s="79"/>
      <c r="K44" s="79"/>
      <c r="L44" s="79"/>
      <c r="M44" s="79"/>
      <c r="N44" s="79"/>
      <c r="O44" s="79"/>
      <c r="P44" s="79"/>
      <c r="Q44" s="4">
        <f t="shared" si="15"/>
        <v>2</v>
      </c>
      <c r="R44" s="79">
        <f>IFERROR(VLOOKUP(B44,[1]DEN17!$H$3:$L$117,2,FALSE),0)</f>
        <v>0</v>
      </c>
      <c r="S44" s="79">
        <f>IFERROR(VLOOKUP(B44,[1]DEN17!$H$3:$L$117,3,FALSE),0)</f>
        <v>2</v>
      </c>
      <c r="T44" s="79">
        <f>IFERROR(VLOOKUP(B44,[1]DEN17!$H$3:$L$117,4,FALSE),0)</f>
        <v>1</v>
      </c>
      <c r="U44" s="79"/>
      <c r="V44" s="79"/>
      <c r="W44" s="79"/>
      <c r="X44" s="79"/>
      <c r="Y44" s="79"/>
      <c r="Z44" s="79"/>
      <c r="AA44" s="79"/>
      <c r="AB44" s="79"/>
      <c r="AC44" s="79"/>
      <c r="AD44" s="4">
        <f t="shared" si="1"/>
        <v>3</v>
      </c>
    </row>
    <row r="45" spans="1:31" ht="15" thickBot="1" x14ac:dyDescent="0.25">
      <c r="A45" s="75" t="s">
        <v>73</v>
      </c>
      <c r="B45" s="112" t="s">
        <v>69</v>
      </c>
      <c r="C45" s="53"/>
      <c r="D45" s="53"/>
      <c r="E45" s="79">
        <f>IFERROR(VLOOKUP(B45,[1]NUM17!$H$3:$L$113,2,FALSE),0)</f>
        <v>1</v>
      </c>
      <c r="F45" s="79">
        <f>IFERROR(VLOOKUP(B45,[1]NUM17!$H$3:$L$113,3,FALSE),0)</f>
        <v>0</v>
      </c>
      <c r="G45" s="79">
        <f>IFERROR(VLOOKUP(B45,[1]NUM17!$H$3:$L$113,4,FALSE),0)</f>
        <v>2</v>
      </c>
      <c r="H45" s="79"/>
      <c r="I45" s="79"/>
      <c r="J45" s="79"/>
      <c r="K45" s="79"/>
      <c r="L45" s="79"/>
      <c r="M45" s="79"/>
      <c r="N45" s="79"/>
      <c r="O45" s="79"/>
      <c r="P45" s="79"/>
      <c r="Q45" s="4">
        <f t="shared" si="15"/>
        <v>3</v>
      </c>
      <c r="R45" s="79">
        <f>IFERROR(VLOOKUP(B45,[1]DEN17!$H$3:$L$117,2,FALSE),0)</f>
        <v>1</v>
      </c>
      <c r="S45" s="79">
        <f>IFERROR(VLOOKUP(B45,[1]DEN17!$H$3:$L$117,3,FALSE),0)</f>
        <v>0</v>
      </c>
      <c r="T45" s="79">
        <f>IFERROR(VLOOKUP(B45,[1]DEN17!$H$3:$L$117,4,FALSE),0)</f>
        <v>2</v>
      </c>
      <c r="U45" s="79"/>
      <c r="V45" s="79"/>
      <c r="W45" s="79"/>
      <c r="X45" s="79"/>
      <c r="Y45" s="79"/>
      <c r="Z45" s="79"/>
      <c r="AA45" s="79"/>
      <c r="AB45" s="79"/>
      <c r="AC45" s="79"/>
      <c r="AD45" s="4">
        <f t="shared" si="1"/>
        <v>3</v>
      </c>
    </row>
    <row r="46" spans="1:31" ht="15" thickBot="1" x14ac:dyDescent="0.25">
      <c r="A46" s="75" t="s">
        <v>73</v>
      </c>
      <c r="B46" s="112" t="s">
        <v>70</v>
      </c>
      <c r="C46" s="53"/>
      <c r="D46" s="53"/>
      <c r="E46" s="79">
        <f>IFERROR(VLOOKUP(B46,[1]NUM17!$H$3:$L$113,2,FALSE),0)</f>
        <v>1</v>
      </c>
      <c r="F46" s="79">
        <f>IFERROR(VLOOKUP(B46,[1]NUM17!$H$3:$L$113,3,FALSE),0)</f>
        <v>0</v>
      </c>
      <c r="G46" s="79">
        <f>IFERROR(VLOOKUP(B46,[1]NUM17!$H$3:$L$113,4,FALSE),0)</f>
        <v>1</v>
      </c>
      <c r="H46" s="79"/>
      <c r="I46" s="79"/>
      <c r="J46" s="79"/>
      <c r="K46" s="79"/>
      <c r="L46" s="79"/>
      <c r="M46" s="79"/>
      <c r="N46" s="79"/>
      <c r="O46" s="79"/>
      <c r="P46" s="79"/>
      <c r="Q46" s="4">
        <f t="shared" si="15"/>
        <v>2</v>
      </c>
      <c r="R46" s="79">
        <f>IFERROR(VLOOKUP(B46,[1]DEN17!$H$3:$L$117,2,FALSE),0)</f>
        <v>1</v>
      </c>
      <c r="S46" s="79">
        <f>IFERROR(VLOOKUP(B46,[1]DEN17!$H$3:$L$117,3,FALSE),0)</f>
        <v>0</v>
      </c>
      <c r="T46" s="79">
        <f>IFERROR(VLOOKUP(B46,[1]DEN17!$H$3:$L$117,4,FALSE),0)</f>
        <v>1</v>
      </c>
      <c r="U46" s="79"/>
      <c r="V46" s="79"/>
      <c r="W46" s="79"/>
      <c r="X46" s="79"/>
      <c r="Y46" s="79"/>
      <c r="Z46" s="79"/>
      <c r="AA46" s="79"/>
      <c r="AB46" s="79"/>
      <c r="AC46" s="79"/>
      <c r="AD46" s="4">
        <f t="shared" si="1"/>
        <v>2</v>
      </c>
    </row>
    <row r="47" spans="1:31" ht="15" thickBot="1" x14ac:dyDescent="0.25">
      <c r="A47" s="75" t="s">
        <v>73</v>
      </c>
      <c r="B47" s="112" t="s">
        <v>71</v>
      </c>
      <c r="C47" s="53"/>
      <c r="D47" s="53"/>
      <c r="E47" s="79">
        <f>IFERROR(VLOOKUP(B47,[1]NUM17!$H$3:$L$113,2,FALSE),0)</f>
        <v>3</v>
      </c>
      <c r="F47" s="79">
        <f>IFERROR(VLOOKUP(B47,[1]NUM17!$H$3:$L$113,3,FALSE),0)</f>
        <v>4</v>
      </c>
      <c r="G47" s="79">
        <f>IFERROR(VLOOKUP(B47,[1]NUM17!$H$3:$L$113,4,FALSE),0)</f>
        <v>3</v>
      </c>
      <c r="H47" s="79"/>
      <c r="I47" s="79"/>
      <c r="J47" s="79"/>
      <c r="K47" s="79"/>
      <c r="L47" s="79"/>
      <c r="M47" s="79"/>
      <c r="N47" s="79"/>
      <c r="O47" s="79"/>
      <c r="P47" s="79"/>
      <c r="Q47" s="4">
        <f t="shared" si="15"/>
        <v>10</v>
      </c>
      <c r="R47" s="79">
        <f>IFERROR(VLOOKUP(B47,[1]DEN17!$H$3:$L$117,2,FALSE),0)</f>
        <v>3</v>
      </c>
      <c r="S47" s="79">
        <f>IFERROR(VLOOKUP(B47,[1]DEN17!$H$3:$L$117,3,FALSE),0)</f>
        <v>5</v>
      </c>
      <c r="T47" s="79">
        <f>IFERROR(VLOOKUP(B47,[1]DEN17!$H$3:$L$117,4,FALSE),0)</f>
        <v>3</v>
      </c>
      <c r="U47" s="79"/>
      <c r="V47" s="79"/>
      <c r="W47" s="79"/>
      <c r="X47" s="79"/>
      <c r="Y47" s="79"/>
      <c r="Z47" s="79"/>
      <c r="AA47" s="79"/>
      <c r="AB47" s="79"/>
      <c r="AC47" s="79"/>
      <c r="AD47" s="4">
        <f t="shared" si="1"/>
        <v>11</v>
      </c>
    </row>
    <row r="48" spans="1:31" ht="15" thickBot="1" x14ac:dyDescent="0.25">
      <c r="A48" s="75" t="s">
        <v>73</v>
      </c>
      <c r="B48" s="112" t="s">
        <v>72</v>
      </c>
      <c r="C48" s="53"/>
      <c r="D48" s="53"/>
      <c r="E48" s="79">
        <f>IFERROR(VLOOKUP(B48,[1]NUM17!$H$3:$L$113,2,FALSE),0)</f>
        <v>2</v>
      </c>
      <c r="F48" s="79">
        <f>IFERROR(VLOOKUP(B48,[1]NUM17!$H$3:$L$113,3,FALSE),0)</f>
        <v>0</v>
      </c>
      <c r="G48" s="79">
        <f>IFERROR(VLOOKUP(B48,[1]NUM17!$H$3:$L$113,4,FALSE),0)</f>
        <v>1</v>
      </c>
      <c r="H48" s="79"/>
      <c r="I48" s="79"/>
      <c r="J48" s="79"/>
      <c r="K48" s="79"/>
      <c r="L48" s="79"/>
      <c r="M48" s="79"/>
      <c r="N48" s="79"/>
      <c r="O48" s="79"/>
      <c r="P48" s="79"/>
      <c r="Q48" s="4">
        <f t="shared" si="15"/>
        <v>3</v>
      </c>
      <c r="R48" s="79">
        <f>IFERROR(VLOOKUP(B48,[1]DEN17!$H$3:$L$117,2,FALSE),0)</f>
        <v>2</v>
      </c>
      <c r="S48" s="79">
        <f>IFERROR(VLOOKUP(B48,[1]DEN17!$H$3:$L$117,3,FALSE),0)</f>
        <v>0</v>
      </c>
      <c r="T48" s="79">
        <f>IFERROR(VLOOKUP(B48,[1]DEN17!$H$3:$L$117,4,FALSE),0)</f>
        <v>1</v>
      </c>
      <c r="U48" s="79"/>
      <c r="V48" s="79"/>
      <c r="W48" s="79"/>
      <c r="X48" s="79"/>
      <c r="Y48" s="79"/>
      <c r="Z48" s="79"/>
      <c r="AA48" s="79"/>
      <c r="AB48" s="79"/>
      <c r="AC48" s="79"/>
      <c r="AD48" s="4">
        <f t="shared" si="1"/>
        <v>3</v>
      </c>
    </row>
    <row r="49" spans="1:31" s="54" customFormat="1" ht="15" thickBot="1" x14ac:dyDescent="0.25">
      <c r="A49" s="308" t="s">
        <v>175</v>
      </c>
      <c r="B49" s="309"/>
      <c r="C49" s="181">
        <f>+D49/Metas!U17</f>
        <v>0.95371703523215323</v>
      </c>
      <c r="D49" s="14">
        <f>+Q49/AD49</f>
        <v>0.86111111111111116</v>
      </c>
      <c r="E49" s="9">
        <f>SUM(E39:E48)</f>
        <v>15</v>
      </c>
      <c r="F49" s="9">
        <f t="shared" ref="F49:H49" si="16">SUM(F39:F48)</f>
        <v>7</v>
      </c>
      <c r="G49" s="9">
        <f t="shared" si="16"/>
        <v>9</v>
      </c>
      <c r="H49" s="9">
        <f t="shared" si="16"/>
        <v>0</v>
      </c>
      <c r="I49" s="9">
        <f t="shared" ref="I49:J49" si="17">SUM(I39:I48)</f>
        <v>0</v>
      </c>
      <c r="J49" s="9">
        <f t="shared" si="17"/>
        <v>0</v>
      </c>
      <c r="K49" s="9">
        <f t="shared" ref="K49:L49" si="18">SUM(K39:K48)</f>
        <v>0</v>
      </c>
      <c r="L49" s="9">
        <f t="shared" si="18"/>
        <v>0</v>
      </c>
      <c r="M49" s="9">
        <f t="shared" ref="M49" si="19">SUM(M39:M48)</f>
        <v>0</v>
      </c>
      <c r="N49" s="9">
        <f t="shared" ref="N49:P49" si="20">SUM(N39:N48)</f>
        <v>0</v>
      </c>
      <c r="O49" s="9">
        <f t="shared" si="20"/>
        <v>0</v>
      </c>
      <c r="P49" s="9">
        <f t="shared" si="20"/>
        <v>0</v>
      </c>
      <c r="Q49" s="9">
        <f>SUM(Q39:Q48)</f>
        <v>31</v>
      </c>
      <c r="R49" s="9">
        <f>SUM(R39:R48)</f>
        <v>18</v>
      </c>
      <c r="S49" s="9">
        <f t="shared" ref="S49:Z49" si="21">SUM(S39:S48)</f>
        <v>9</v>
      </c>
      <c r="T49" s="9">
        <f t="shared" si="21"/>
        <v>9</v>
      </c>
      <c r="U49" s="9">
        <f t="shared" si="21"/>
        <v>0</v>
      </c>
      <c r="V49" s="9">
        <f t="shared" si="21"/>
        <v>0</v>
      </c>
      <c r="W49" s="9">
        <f t="shared" si="21"/>
        <v>0</v>
      </c>
      <c r="X49" s="9">
        <f t="shared" si="21"/>
        <v>0</v>
      </c>
      <c r="Y49" s="9">
        <f t="shared" si="21"/>
        <v>0</v>
      </c>
      <c r="Z49" s="9">
        <f t="shared" si="21"/>
        <v>0</v>
      </c>
      <c r="AA49" s="9">
        <f t="shared" ref="AA49:AC49" si="22">SUM(AA39:AA48)</f>
        <v>0</v>
      </c>
      <c r="AB49" s="9">
        <f t="shared" si="22"/>
        <v>0</v>
      </c>
      <c r="AC49" s="9">
        <f t="shared" si="22"/>
        <v>0</v>
      </c>
      <c r="AD49" s="9">
        <f>SUM(AD39:AD48)</f>
        <v>36</v>
      </c>
      <c r="AE49" s="58"/>
    </row>
    <row r="50" spans="1:31" ht="15" thickBot="1" x14ac:dyDescent="0.25">
      <c r="A50" s="113" t="s">
        <v>87</v>
      </c>
      <c r="B50" s="112" t="s">
        <v>74</v>
      </c>
      <c r="C50" s="53"/>
      <c r="D50" s="53"/>
      <c r="E50" s="79">
        <f>IFERROR(VLOOKUP(B50,[1]NUM17!$H$3:$L$113,2,FALSE),0)</f>
        <v>3</v>
      </c>
      <c r="F50" s="79">
        <f>IFERROR(VLOOKUP(B50,[1]NUM17!$H$3:$L$113,3,FALSE),0)</f>
        <v>6</v>
      </c>
      <c r="G50" s="79">
        <f>IFERROR(VLOOKUP(B50,[1]NUM17!$H$3:$L$113,4,FALSE),0)</f>
        <v>5</v>
      </c>
      <c r="H50" s="79"/>
      <c r="I50" s="79"/>
      <c r="J50" s="79"/>
      <c r="K50" s="79"/>
      <c r="L50" s="79"/>
      <c r="M50" s="79"/>
      <c r="N50" s="79"/>
      <c r="O50" s="79"/>
      <c r="P50" s="79"/>
      <c r="Q50" s="4">
        <f t="shared" si="15"/>
        <v>14</v>
      </c>
      <c r="R50" s="79">
        <f>IFERROR(VLOOKUP(B50,[1]DEN17!$H$3:$L$117,2,FALSE),0)</f>
        <v>3</v>
      </c>
      <c r="S50" s="79">
        <f>IFERROR(VLOOKUP(B50,[1]DEN17!$H$3:$L$117,3,FALSE),0)</f>
        <v>6</v>
      </c>
      <c r="T50" s="79">
        <f>IFERROR(VLOOKUP(B50,[1]DEN17!$H$3:$L$117,4,FALSE),0)</f>
        <v>5</v>
      </c>
      <c r="U50" s="79"/>
      <c r="V50" s="79"/>
      <c r="W50" s="79"/>
      <c r="X50" s="79"/>
      <c r="Y50" s="79"/>
      <c r="Z50" s="79"/>
      <c r="AA50" s="79"/>
      <c r="AB50" s="79"/>
      <c r="AC50" s="79"/>
      <c r="AD50" s="4">
        <f t="shared" si="1"/>
        <v>14</v>
      </c>
    </row>
    <row r="51" spans="1:31" ht="15" thickBot="1" x14ac:dyDescent="0.25">
      <c r="A51" s="113" t="s">
        <v>87</v>
      </c>
      <c r="B51" s="112" t="s">
        <v>75</v>
      </c>
      <c r="C51" s="53"/>
      <c r="D51" s="53"/>
      <c r="E51" s="79">
        <f>IFERROR(VLOOKUP(B51,[1]NUM17!$H$3:$L$113,2,FALSE),0)</f>
        <v>1</v>
      </c>
      <c r="F51" s="79">
        <f>IFERROR(VLOOKUP(B51,[1]NUM17!$H$3:$L$113,3,FALSE),0)</f>
        <v>0</v>
      </c>
      <c r="G51" s="79">
        <f>IFERROR(VLOOKUP(B51,[1]NUM17!$H$3:$L$113,4,FALSE),0)</f>
        <v>0</v>
      </c>
      <c r="H51" s="79"/>
      <c r="I51" s="79"/>
      <c r="J51" s="79"/>
      <c r="K51" s="79"/>
      <c r="L51" s="79"/>
      <c r="M51" s="79"/>
      <c r="N51" s="79"/>
      <c r="O51" s="79"/>
      <c r="P51" s="79"/>
      <c r="Q51" s="4">
        <f t="shared" si="15"/>
        <v>1</v>
      </c>
      <c r="R51" s="79">
        <f>IFERROR(VLOOKUP(B51,[1]DEN17!$H$3:$L$117,2,FALSE),0)</f>
        <v>1</v>
      </c>
      <c r="S51" s="79">
        <f>IFERROR(VLOOKUP(B51,[1]DEN17!$H$3:$L$117,3,FALSE),0)</f>
        <v>0</v>
      </c>
      <c r="T51" s="79">
        <f>IFERROR(VLOOKUP(B51,[1]DEN17!$H$3:$L$117,4,FALSE),0)</f>
        <v>0</v>
      </c>
      <c r="U51" s="79"/>
      <c r="V51" s="79"/>
      <c r="W51" s="79"/>
      <c r="X51" s="79"/>
      <c r="Y51" s="79"/>
      <c r="Z51" s="79"/>
      <c r="AA51" s="79"/>
      <c r="AB51" s="79"/>
      <c r="AC51" s="79"/>
      <c r="AD51" s="4">
        <f t="shared" si="1"/>
        <v>1</v>
      </c>
    </row>
    <row r="52" spans="1:31" ht="15" thickBot="1" x14ac:dyDescent="0.25">
      <c r="A52" s="113" t="s">
        <v>87</v>
      </c>
      <c r="B52" s="112" t="s">
        <v>76</v>
      </c>
      <c r="C52" s="53"/>
      <c r="D52" s="53"/>
      <c r="E52" s="79">
        <f>IFERROR(VLOOKUP(B52,[1]NUM17!$H$3:$L$113,2,FALSE),0)</f>
        <v>0</v>
      </c>
      <c r="F52" s="79">
        <f>IFERROR(VLOOKUP(B52,[1]NUM17!$H$3:$L$113,3,FALSE),0)</f>
        <v>0</v>
      </c>
      <c r="G52" s="79">
        <f>IFERROR(VLOOKUP(B52,[1]NUM17!$H$3:$L$113,4,FALSE),0)</f>
        <v>0</v>
      </c>
      <c r="H52" s="79"/>
      <c r="I52" s="79"/>
      <c r="J52" s="79"/>
      <c r="K52" s="79"/>
      <c r="L52" s="79"/>
      <c r="M52" s="79"/>
      <c r="N52" s="79"/>
      <c r="O52" s="79"/>
      <c r="P52" s="79"/>
      <c r="Q52" s="4">
        <f t="shared" si="15"/>
        <v>0</v>
      </c>
      <c r="R52" s="79">
        <f>IFERROR(VLOOKUP(B52,[1]DEN17!$H$3:$L$117,2,FALSE),0)</f>
        <v>0</v>
      </c>
      <c r="S52" s="79">
        <f>IFERROR(VLOOKUP(B52,[1]DEN17!$H$3:$L$117,3,FALSE),0)</f>
        <v>0</v>
      </c>
      <c r="T52" s="79">
        <f>IFERROR(VLOOKUP(B52,[1]DEN17!$H$3:$L$117,4,FALSE),0)</f>
        <v>0</v>
      </c>
      <c r="U52" s="79"/>
      <c r="V52" s="79"/>
      <c r="W52" s="79"/>
      <c r="X52" s="79"/>
      <c r="Y52" s="79"/>
      <c r="Z52" s="79"/>
      <c r="AA52" s="79"/>
      <c r="AB52" s="79"/>
      <c r="AC52" s="79"/>
      <c r="AD52" s="4">
        <f t="shared" si="1"/>
        <v>0</v>
      </c>
    </row>
    <row r="53" spans="1:31" ht="15" thickBot="1" x14ac:dyDescent="0.25">
      <c r="A53" s="113" t="s">
        <v>87</v>
      </c>
      <c r="B53" s="112" t="s">
        <v>77</v>
      </c>
      <c r="C53" s="53"/>
      <c r="D53" s="53"/>
      <c r="E53" s="79">
        <f>IFERROR(VLOOKUP(B53,[1]NUM17!$H$3:$L$113,2,FALSE),0)</f>
        <v>0</v>
      </c>
      <c r="F53" s="79">
        <f>IFERROR(VLOOKUP(B53,[1]NUM17!$H$3:$L$113,3,FALSE),0)</f>
        <v>0</v>
      </c>
      <c r="G53" s="79">
        <f>IFERROR(VLOOKUP(B53,[1]NUM17!$H$3:$L$113,4,FALSE),0)</f>
        <v>1</v>
      </c>
      <c r="H53" s="79"/>
      <c r="I53" s="79"/>
      <c r="J53" s="79"/>
      <c r="K53" s="79"/>
      <c r="L53" s="79"/>
      <c r="M53" s="79"/>
      <c r="N53" s="79"/>
      <c r="O53" s="79"/>
      <c r="P53" s="79"/>
      <c r="Q53" s="4">
        <f t="shared" si="15"/>
        <v>1</v>
      </c>
      <c r="R53" s="79">
        <f>IFERROR(VLOOKUP(B53,[1]DEN17!$H$3:$L$117,2,FALSE),0)</f>
        <v>0</v>
      </c>
      <c r="S53" s="79">
        <f>IFERROR(VLOOKUP(B53,[1]DEN17!$H$3:$L$117,3,FALSE),0)</f>
        <v>0</v>
      </c>
      <c r="T53" s="79">
        <f>IFERROR(VLOOKUP(B53,[1]DEN17!$H$3:$L$117,4,FALSE),0)</f>
        <v>1</v>
      </c>
      <c r="U53" s="79"/>
      <c r="V53" s="79"/>
      <c r="W53" s="79"/>
      <c r="X53" s="79"/>
      <c r="Y53" s="79"/>
      <c r="Z53" s="79"/>
      <c r="AA53" s="79"/>
      <c r="AB53" s="79"/>
      <c r="AC53" s="79"/>
      <c r="AD53" s="4">
        <f t="shared" si="1"/>
        <v>1</v>
      </c>
    </row>
    <row r="54" spans="1:31" ht="15" thickBot="1" x14ac:dyDescent="0.25">
      <c r="A54" s="113" t="s">
        <v>87</v>
      </c>
      <c r="B54" s="112" t="s">
        <v>78</v>
      </c>
      <c r="C54" s="53"/>
      <c r="D54" s="53"/>
      <c r="E54" s="79">
        <f>IFERROR(VLOOKUP(B54,[1]NUM17!$H$3:$L$113,2,FALSE),0)</f>
        <v>0</v>
      </c>
      <c r="F54" s="79">
        <f>IFERROR(VLOOKUP(B54,[1]NUM17!$H$3:$L$113,3,FALSE),0)</f>
        <v>0</v>
      </c>
      <c r="G54" s="79">
        <f>IFERROR(VLOOKUP(B54,[1]NUM17!$H$3:$L$113,4,FALSE),0)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4">
        <f t="shared" si="15"/>
        <v>0</v>
      </c>
      <c r="R54" s="79">
        <f>IFERROR(VLOOKUP(B54,[1]DEN17!$H$3:$L$117,2,FALSE),0)</f>
        <v>0</v>
      </c>
      <c r="S54" s="79">
        <f>IFERROR(VLOOKUP(B54,[1]DEN17!$H$3:$L$117,3,FALSE),0)</f>
        <v>0</v>
      </c>
      <c r="T54" s="79">
        <f>IFERROR(VLOOKUP(B54,[1]DEN17!$H$3:$L$117,4,FALSE),0)</f>
        <v>0</v>
      </c>
      <c r="U54" s="79"/>
      <c r="V54" s="79"/>
      <c r="W54" s="79"/>
      <c r="X54" s="79"/>
      <c r="Y54" s="79"/>
      <c r="Z54" s="79"/>
      <c r="AA54" s="79"/>
      <c r="AB54" s="79"/>
      <c r="AC54" s="79"/>
      <c r="AD54" s="4">
        <f t="shared" si="1"/>
        <v>0</v>
      </c>
    </row>
    <row r="55" spans="1:31" ht="15" thickBot="1" x14ac:dyDescent="0.25">
      <c r="A55" s="113" t="s">
        <v>87</v>
      </c>
      <c r="B55" s="112" t="s">
        <v>79</v>
      </c>
      <c r="C55" s="53"/>
      <c r="D55" s="53"/>
      <c r="E55" s="79">
        <f>IFERROR(VLOOKUP(B55,[1]NUM17!$H$3:$L$113,2,FALSE),0)</f>
        <v>3</v>
      </c>
      <c r="F55" s="79">
        <f>IFERROR(VLOOKUP(B55,[1]NUM17!$H$3:$L$113,3,FALSE),0)</f>
        <v>0</v>
      </c>
      <c r="G55" s="79">
        <f>IFERROR(VLOOKUP(B55,[1]NUM17!$H$3:$L$113,4,FALSE),0)</f>
        <v>0</v>
      </c>
      <c r="H55" s="79"/>
      <c r="I55" s="79"/>
      <c r="J55" s="79"/>
      <c r="K55" s="79"/>
      <c r="L55" s="79"/>
      <c r="M55" s="79"/>
      <c r="N55" s="79"/>
      <c r="O55" s="79"/>
      <c r="P55" s="79"/>
      <c r="Q55" s="4">
        <f t="shared" si="15"/>
        <v>3</v>
      </c>
      <c r="R55" s="79">
        <f>IFERROR(VLOOKUP(B55,[1]DEN17!$H$3:$L$117,2,FALSE),0)</f>
        <v>3</v>
      </c>
      <c r="S55" s="79">
        <f>IFERROR(VLOOKUP(B55,[1]DEN17!$H$3:$L$117,3,FALSE),0)</f>
        <v>0</v>
      </c>
      <c r="T55" s="79">
        <f>IFERROR(VLOOKUP(B55,[1]DEN17!$H$3:$L$117,4,FALSE),0)</f>
        <v>0</v>
      </c>
      <c r="U55" s="79"/>
      <c r="V55" s="79"/>
      <c r="W55" s="79"/>
      <c r="X55" s="79"/>
      <c r="Y55" s="79"/>
      <c r="Z55" s="79"/>
      <c r="AA55" s="79"/>
      <c r="AB55" s="79"/>
      <c r="AC55" s="79"/>
      <c r="AD55" s="4">
        <f t="shared" si="1"/>
        <v>3</v>
      </c>
    </row>
    <row r="56" spans="1:31" ht="15" thickBot="1" x14ac:dyDescent="0.25">
      <c r="A56" s="113" t="s">
        <v>87</v>
      </c>
      <c r="B56" s="112" t="s">
        <v>80</v>
      </c>
      <c r="C56" s="53"/>
      <c r="D56" s="53"/>
      <c r="E56" s="79">
        <f>IFERROR(VLOOKUP(B56,[1]NUM17!$H$3:$L$113,2,FALSE),0)</f>
        <v>0</v>
      </c>
      <c r="F56" s="79">
        <f>IFERROR(VLOOKUP(B56,[1]NUM17!$H$3:$L$113,3,FALSE),0)</f>
        <v>1</v>
      </c>
      <c r="G56" s="79">
        <f>IFERROR(VLOOKUP(B56,[1]NUM17!$H$3:$L$113,4,FALSE),0)</f>
        <v>0</v>
      </c>
      <c r="H56" s="79"/>
      <c r="I56" s="79"/>
      <c r="J56" s="79"/>
      <c r="K56" s="79"/>
      <c r="L56" s="79"/>
      <c r="M56" s="79"/>
      <c r="N56" s="79"/>
      <c r="O56" s="79"/>
      <c r="P56" s="79"/>
      <c r="Q56" s="4">
        <f t="shared" si="15"/>
        <v>1</v>
      </c>
      <c r="R56" s="79">
        <f>IFERROR(VLOOKUP(B56,[1]DEN17!$H$3:$L$117,2,FALSE),0)</f>
        <v>0</v>
      </c>
      <c r="S56" s="79">
        <f>IFERROR(VLOOKUP(B56,[1]DEN17!$H$3:$L$117,3,FALSE),0)</f>
        <v>1</v>
      </c>
      <c r="T56" s="79">
        <f>IFERROR(VLOOKUP(B56,[1]DEN17!$H$3:$L$117,4,FALSE),0)</f>
        <v>0</v>
      </c>
      <c r="U56" s="79"/>
      <c r="V56" s="79"/>
      <c r="W56" s="79"/>
      <c r="X56" s="79"/>
      <c r="Y56" s="79"/>
      <c r="Z56" s="79"/>
      <c r="AA56" s="79"/>
      <c r="AB56" s="79"/>
      <c r="AC56" s="79"/>
      <c r="AD56" s="4">
        <f t="shared" si="1"/>
        <v>1</v>
      </c>
    </row>
    <row r="57" spans="1:31" ht="15" thickBot="1" x14ac:dyDescent="0.25">
      <c r="A57" s="113" t="s">
        <v>87</v>
      </c>
      <c r="B57" s="112" t="s">
        <v>81</v>
      </c>
      <c r="C57" s="53"/>
      <c r="D57" s="53"/>
      <c r="E57" s="79">
        <f>IFERROR(VLOOKUP(B57,[1]NUM17!$H$3:$L$113,2,FALSE),0)</f>
        <v>0</v>
      </c>
      <c r="F57" s="79">
        <f>IFERROR(VLOOKUP(B57,[1]NUM17!$H$3:$L$113,3,FALSE),0)</f>
        <v>0</v>
      </c>
      <c r="G57" s="79">
        <f>IFERROR(VLOOKUP(B57,[1]NUM17!$H$3:$L$113,4,FALSE),0)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4">
        <f t="shared" si="15"/>
        <v>0</v>
      </c>
      <c r="R57" s="79">
        <f>IFERROR(VLOOKUP(B57,[1]DEN17!$H$3:$L$117,2,FALSE),0)</f>
        <v>0</v>
      </c>
      <c r="S57" s="79">
        <f>IFERROR(VLOOKUP(B57,[1]DEN17!$H$3:$L$117,3,FALSE),0)</f>
        <v>0</v>
      </c>
      <c r="T57" s="79">
        <f>IFERROR(VLOOKUP(B57,[1]DEN17!$H$3:$L$117,4,FALSE),0)</f>
        <v>0</v>
      </c>
      <c r="U57" s="79"/>
      <c r="V57" s="79"/>
      <c r="W57" s="79"/>
      <c r="X57" s="79"/>
      <c r="Y57" s="79"/>
      <c r="Z57" s="79"/>
      <c r="AA57" s="79"/>
      <c r="AB57" s="79"/>
      <c r="AC57" s="79"/>
      <c r="AD57" s="4">
        <f t="shared" si="1"/>
        <v>0</v>
      </c>
    </row>
    <row r="58" spans="1:31" ht="15" thickBot="1" x14ac:dyDescent="0.25">
      <c r="A58" s="113" t="s">
        <v>87</v>
      </c>
      <c r="B58" s="112" t="s">
        <v>82</v>
      </c>
      <c r="C58" s="53"/>
      <c r="D58" s="53"/>
      <c r="E58" s="79">
        <f>IFERROR(VLOOKUP(B58,[1]NUM17!$H$3:$L$113,2,FALSE),0)</f>
        <v>0</v>
      </c>
      <c r="F58" s="79">
        <f>IFERROR(VLOOKUP(B58,[1]NUM17!$H$3:$L$113,3,FALSE),0)</f>
        <v>0</v>
      </c>
      <c r="G58" s="79">
        <f>IFERROR(VLOOKUP(B58,[1]NUM17!$H$3:$L$113,4,FALSE),0)</f>
        <v>0</v>
      </c>
      <c r="H58" s="79"/>
      <c r="I58" s="79"/>
      <c r="J58" s="79"/>
      <c r="K58" s="79"/>
      <c r="L58" s="79"/>
      <c r="M58" s="79"/>
      <c r="N58" s="79"/>
      <c r="O58" s="79"/>
      <c r="P58" s="79"/>
      <c r="Q58" s="4">
        <f t="shared" si="15"/>
        <v>0</v>
      </c>
      <c r="R58" s="79">
        <f>IFERROR(VLOOKUP(B58,[1]DEN17!$H$3:$L$117,2,FALSE),0)</f>
        <v>0</v>
      </c>
      <c r="S58" s="79">
        <f>IFERROR(VLOOKUP(B58,[1]DEN17!$H$3:$L$117,3,FALSE),0)</f>
        <v>0</v>
      </c>
      <c r="T58" s="79">
        <f>IFERROR(VLOOKUP(B58,[1]DEN17!$H$3:$L$117,4,FALSE),0)</f>
        <v>0</v>
      </c>
      <c r="U58" s="79"/>
      <c r="V58" s="79"/>
      <c r="W58" s="79"/>
      <c r="X58" s="79"/>
      <c r="Y58" s="79"/>
      <c r="Z58" s="79"/>
      <c r="AA58" s="79"/>
      <c r="AB58" s="79"/>
      <c r="AC58" s="79"/>
      <c r="AD58" s="4">
        <f t="shared" si="1"/>
        <v>0</v>
      </c>
    </row>
    <row r="59" spans="1:31" ht="15" thickBot="1" x14ac:dyDescent="0.25">
      <c r="A59" s="113" t="s">
        <v>87</v>
      </c>
      <c r="B59" s="112" t="s">
        <v>83</v>
      </c>
      <c r="C59" s="53"/>
      <c r="D59" s="53"/>
      <c r="E59" s="79">
        <f>IFERROR(VLOOKUP(B59,[1]NUM17!$H$3:$L$113,2,FALSE),0)</f>
        <v>0</v>
      </c>
      <c r="F59" s="79">
        <f>IFERROR(VLOOKUP(B59,[1]NUM17!$H$3:$L$113,3,FALSE),0)</f>
        <v>0</v>
      </c>
      <c r="G59" s="79">
        <f>IFERROR(VLOOKUP(B59,[1]NUM17!$H$3:$L$113,4,FALSE),0)</f>
        <v>0</v>
      </c>
      <c r="H59" s="79"/>
      <c r="I59" s="79"/>
      <c r="J59" s="79"/>
      <c r="K59" s="79"/>
      <c r="L59" s="79"/>
      <c r="M59" s="79"/>
      <c r="N59" s="79"/>
      <c r="O59" s="79"/>
      <c r="P59" s="79"/>
      <c r="Q59" s="4">
        <f t="shared" si="15"/>
        <v>0</v>
      </c>
      <c r="R59" s="79">
        <f>IFERROR(VLOOKUP(B59,[1]DEN17!$H$3:$L$117,2,FALSE),0)</f>
        <v>0</v>
      </c>
      <c r="S59" s="79">
        <f>IFERROR(VLOOKUP(B59,[1]DEN17!$H$3:$L$117,3,FALSE),0)</f>
        <v>0</v>
      </c>
      <c r="T59" s="79">
        <f>IFERROR(VLOOKUP(B59,[1]DEN17!$H$3:$L$117,4,FALSE),0)</f>
        <v>0</v>
      </c>
      <c r="U59" s="79"/>
      <c r="V59" s="79"/>
      <c r="W59" s="79"/>
      <c r="X59" s="79"/>
      <c r="Y59" s="79"/>
      <c r="Z59" s="79"/>
      <c r="AA59" s="79"/>
      <c r="AB59" s="79"/>
      <c r="AC59" s="79"/>
      <c r="AD59" s="4">
        <f t="shared" si="1"/>
        <v>0</v>
      </c>
    </row>
    <row r="60" spans="1:31" ht="15" thickBot="1" x14ac:dyDescent="0.25">
      <c r="A60" s="113" t="s">
        <v>87</v>
      </c>
      <c r="B60" s="112" t="s">
        <v>84</v>
      </c>
      <c r="C60" s="53"/>
      <c r="D60" s="53"/>
      <c r="E60" s="79">
        <f>IFERROR(VLOOKUP(B60,[1]NUM17!$H$3:$L$113,2,FALSE),0)</f>
        <v>1</v>
      </c>
      <c r="F60" s="79">
        <f>IFERROR(VLOOKUP(B60,[1]NUM17!$H$3:$L$113,3,FALSE),0)</f>
        <v>2</v>
      </c>
      <c r="G60" s="79">
        <f>IFERROR(VLOOKUP(B60,[1]NUM17!$H$3:$L$113,4,FALSE),0)</f>
        <v>0</v>
      </c>
      <c r="H60" s="79"/>
      <c r="I60" s="79"/>
      <c r="J60" s="79"/>
      <c r="K60" s="79"/>
      <c r="L60" s="79"/>
      <c r="M60" s="79"/>
      <c r="N60" s="79"/>
      <c r="O60" s="79"/>
      <c r="P60" s="79"/>
      <c r="Q60" s="4">
        <f t="shared" si="15"/>
        <v>3</v>
      </c>
      <c r="R60" s="79">
        <f>IFERROR(VLOOKUP(B60,[1]DEN17!$H$3:$L$117,2,FALSE),0)</f>
        <v>1</v>
      </c>
      <c r="S60" s="79">
        <f>IFERROR(VLOOKUP(B60,[1]DEN17!$H$3:$L$117,3,FALSE),0)</f>
        <v>2</v>
      </c>
      <c r="T60" s="79">
        <f>IFERROR(VLOOKUP(B60,[1]DEN17!$H$3:$L$117,4,FALSE),0)</f>
        <v>0</v>
      </c>
      <c r="U60" s="79"/>
      <c r="V60" s="79"/>
      <c r="W60" s="79"/>
      <c r="X60" s="79"/>
      <c r="Y60" s="79"/>
      <c r="Z60" s="79"/>
      <c r="AA60" s="79"/>
      <c r="AB60" s="79"/>
      <c r="AC60" s="79"/>
      <c r="AD60" s="4">
        <f t="shared" si="1"/>
        <v>3</v>
      </c>
    </row>
    <row r="61" spans="1:31" ht="15" thickBot="1" x14ac:dyDescent="0.25">
      <c r="A61" s="113" t="s">
        <v>87</v>
      </c>
      <c r="B61" s="112" t="s">
        <v>85</v>
      </c>
      <c r="C61" s="53"/>
      <c r="D61" s="53"/>
      <c r="E61" s="79">
        <f>IFERROR(VLOOKUP(B61,[1]NUM17!$H$3:$L$113,2,FALSE),0)</f>
        <v>0</v>
      </c>
      <c r="F61" s="79">
        <f>IFERROR(VLOOKUP(B61,[1]NUM17!$H$3:$L$113,3,FALSE),0)</f>
        <v>0</v>
      </c>
      <c r="G61" s="79">
        <f>IFERROR(VLOOKUP(B61,[1]NUM17!$H$3:$L$113,4,FALSE),0)</f>
        <v>0</v>
      </c>
      <c r="H61" s="79"/>
      <c r="I61" s="79"/>
      <c r="J61" s="79"/>
      <c r="K61" s="79"/>
      <c r="L61" s="79"/>
      <c r="M61" s="79"/>
      <c r="N61" s="79"/>
      <c r="O61" s="79"/>
      <c r="P61" s="79"/>
      <c r="Q61" s="4">
        <f t="shared" si="15"/>
        <v>0</v>
      </c>
      <c r="R61" s="79">
        <f>IFERROR(VLOOKUP(B61,[1]DEN17!$H$3:$L$117,2,FALSE),0)</f>
        <v>0</v>
      </c>
      <c r="S61" s="79">
        <f>IFERROR(VLOOKUP(B61,[1]DEN17!$H$3:$L$117,3,FALSE),0)</f>
        <v>0</v>
      </c>
      <c r="T61" s="79">
        <f>IFERROR(VLOOKUP(B61,[1]DEN17!$H$3:$L$117,4,FALSE),0)</f>
        <v>0</v>
      </c>
      <c r="U61" s="79"/>
      <c r="V61" s="79"/>
      <c r="W61" s="79"/>
      <c r="X61" s="79"/>
      <c r="Y61" s="79"/>
      <c r="Z61" s="79"/>
      <c r="AA61" s="79"/>
      <c r="AB61" s="79"/>
      <c r="AC61" s="79"/>
      <c r="AD61" s="4">
        <f t="shared" si="1"/>
        <v>0</v>
      </c>
    </row>
    <row r="62" spans="1:31" ht="15" thickBot="1" x14ac:dyDescent="0.25">
      <c r="A62" s="113" t="s">
        <v>87</v>
      </c>
      <c r="B62" s="112" t="s">
        <v>86</v>
      </c>
      <c r="C62" s="53"/>
      <c r="D62" s="53"/>
      <c r="E62" s="79">
        <f>IFERROR(VLOOKUP(B62,[1]NUM17!$H$3:$L$113,2,FALSE),0)</f>
        <v>0</v>
      </c>
      <c r="F62" s="79">
        <f>IFERROR(VLOOKUP(B62,[1]NUM17!$H$3:$L$113,3,FALSE),0)</f>
        <v>0</v>
      </c>
      <c r="G62" s="79">
        <f>IFERROR(VLOOKUP(B62,[1]NUM17!$H$3:$L$113,4,FALSE),0)</f>
        <v>1</v>
      </c>
      <c r="H62" s="79"/>
      <c r="I62" s="79"/>
      <c r="J62" s="79"/>
      <c r="K62" s="79"/>
      <c r="L62" s="79"/>
      <c r="M62" s="79"/>
      <c r="N62" s="79"/>
      <c r="O62" s="79"/>
      <c r="P62" s="79"/>
      <c r="Q62" s="4">
        <f t="shared" si="15"/>
        <v>1</v>
      </c>
      <c r="R62" s="79">
        <f>IFERROR(VLOOKUP(B62,[1]DEN17!$H$3:$L$117,2,FALSE),0)</f>
        <v>0</v>
      </c>
      <c r="S62" s="79">
        <f>IFERROR(VLOOKUP(B62,[1]DEN17!$H$3:$L$117,3,FALSE),0)</f>
        <v>0</v>
      </c>
      <c r="T62" s="79">
        <f>IFERROR(VLOOKUP(B62,[1]DEN17!$H$3:$L$117,4,FALSE),0)</f>
        <v>1</v>
      </c>
      <c r="U62" s="79"/>
      <c r="V62" s="79"/>
      <c r="W62" s="79"/>
      <c r="X62" s="79"/>
      <c r="Y62" s="79"/>
      <c r="Z62" s="79"/>
      <c r="AA62" s="79"/>
      <c r="AB62" s="79"/>
      <c r="AC62" s="79"/>
      <c r="AD62" s="4">
        <f t="shared" si="1"/>
        <v>1</v>
      </c>
    </row>
    <row r="63" spans="1:31" ht="15" thickBot="1" x14ac:dyDescent="0.25">
      <c r="A63" s="111" t="s">
        <v>87</v>
      </c>
      <c r="B63" s="112" t="s">
        <v>393</v>
      </c>
      <c r="C63" s="53"/>
      <c r="D63" s="53"/>
      <c r="E63" s="79">
        <f>IFERROR(VLOOKUP(B63,[1]NUM17!$H$3:$L$113,2,FALSE),0)</f>
        <v>10</v>
      </c>
      <c r="F63" s="79">
        <f>IFERROR(VLOOKUP(B63,[1]NUM17!$H$3:$L$113,3,FALSE),0)</f>
        <v>8</v>
      </c>
      <c r="G63" s="79">
        <f>IFERROR(VLOOKUP(B63,[1]NUM17!$H$3:$L$113,4,FALSE),0)</f>
        <v>7</v>
      </c>
      <c r="H63" s="79"/>
      <c r="I63" s="79"/>
      <c r="J63" s="79"/>
      <c r="K63" s="79"/>
      <c r="L63" s="79"/>
      <c r="M63" s="79"/>
      <c r="N63" s="79"/>
      <c r="O63" s="79"/>
      <c r="P63" s="79"/>
      <c r="Q63" s="4">
        <f t="shared" si="15"/>
        <v>25</v>
      </c>
      <c r="R63" s="79">
        <f>IFERROR(VLOOKUP(B63,[1]DEN17!$H$3:$L$117,2,FALSE),0)</f>
        <v>19</v>
      </c>
      <c r="S63" s="79">
        <f>IFERROR(VLOOKUP(B63,[1]DEN17!$H$3:$L$117,3,FALSE),0)</f>
        <v>13</v>
      </c>
      <c r="T63" s="79">
        <f>IFERROR(VLOOKUP(B63,[1]DEN17!$H$3:$L$117,4,FALSE),0)</f>
        <v>9</v>
      </c>
      <c r="U63" s="79"/>
      <c r="V63" s="79"/>
      <c r="W63" s="79"/>
      <c r="X63" s="79"/>
      <c r="Y63" s="79"/>
      <c r="Z63" s="79"/>
      <c r="AA63" s="79"/>
      <c r="AB63" s="79"/>
      <c r="AC63" s="79"/>
      <c r="AD63" s="4">
        <f t="shared" si="1"/>
        <v>41</v>
      </c>
    </row>
    <row r="64" spans="1:31" s="54" customFormat="1" ht="15" thickBot="1" x14ac:dyDescent="0.25">
      <c r="A64" s="308" t="s">
        <v>176</v>
      </c>
      <c r="B64" s="309"/>
      <c r="C64" s="181">
        <f>+D64/Metas!U9</f>
        <v>0.82986146394336624</v>
      </c>
      <c r="D64" s="14">
        <f>+Q64/AD64</f>
        <v>0.75384615384615383</v>
      </c>
      <c r="E64" s="9">
        <f>SUM(E50:E63)</f>
        <v>18</v>
      </c>
      <c r="F64" s="9">
        <f t="shared" ref="F64:P64" si="23">SUM(F50:F63)</f>
        <v>17</v>
      </c>
      <c r="G64" s="9">
        <f t="shared" si="23"/>
        <v>14</v>
      </c>
      <c r="H64" s="9">
        <f t="shared" si="23"/>
        <v>0</v>
      </c>
      <c r="I64" s="9">
        <f t="shared" si="23"/>
        <v>0</v>
      </c>
      <c r="J64" s="9">
        <f t="shared" si="23"/>
        <v>0</v>
      </c>
      <c r="K64" s="9">
        <f t="shared" si="23"/>
        <v>0</v>
      </c>
      <c r="L64" s="9">
        <f t="shared" si="23"/>
        <v>0</v>
      </c>
      <c r="M64" s="9">
        <f t="shared" si="23"/>
        <v>0</v>
      </c>
      <c r="N64" s="9">
        <f t="shared" si="23"/>
        <v>0</v>
      </c>
      <c r="O64" s="9">
        <f t="shared" si="23"/>
        <v>0</v>
      </c>
      <c r="P64" s="9">
        <f t="shared" si="23"/>
        <v>0</v>
      </c>
      <c r="Q64" s="9">
        <f>SUM(Q50:Q63)</f>
        <v>49</v>
      </c>
      <c r="R64" s="9">
        <f>SUM(R50:R63)</f>
        <v>27</v>
      </c>
      <c r="S64" s="9">
        <f t="shared" ref="S64:AC64" si="24">SUM(S50:S63)</f>
        <v>22</v>
      </c>
      <c r="T64" s="9">
        <f t="shared" si="24"/>
        <v>16</v>
      </c>
      <c r="U64" s="9">
        <f t="shared" si="24"/>
        <v>0</v>
      </c>
      <c r="V64" s="9">
        <f t="shared" si="24"/>
        <v>0</v>
      </c>
      <c r="W64" s="9">
        <f t="shared" si="24"/>
        <v>0</v>
      </c>
      <c r="X64" s="9">
        <f t="shared" si="24"/>
        <v>0</v>
      </c>
      <c r="Y64" s="9">
        <f t="shared" si="24"/>
        <v>0</v>
      </c>
      <c r="Z64" s="9">
        <f t="shared" si="24"/>
        <v>0</v>
      </c>
      <c r="AA64" s="9">
        <f t="shared" si="24"/>
        <v>0</v>
      </c>
      <c r="AB64" s="9">
        <f t="shared" si="24"/>
        <v>0</v>
      </c>
      <c r="AC64" s="9">
        <f t="shared" si="24"/>
        <v>0</v>
      </c>
      <c r="AD64" s="9">
        <f>SUM(AD50:AD63)</f>
        <v>65</v>
      </c>
      <c r="AE64" s="58"/>
    </row>
    <row r="65" spans="1:31" ht="15" thickBot="1" x14ac:dyDescent="0.25">
      <c r="A65" s="113" t="s">
        <v>98</v>
      </c>
      <c r="B65" s="112" t="s">
        <v>88</v>
      </c>
      <c r="C65" s="53"/>
      <c r="D65" s="53"/>
      <c r="E65" s="79">
        <f>IFERROR(VLOOKUP(B65,[1]NUM17!$H$3:$L$113,2,FALSE),0)</f>
        <v>8</v>
      </c>
      <c r="F65" s="79">
        <f>IFERROR(VLOOKUP(B65,[1]NUM17!$H$3:$L$113,3,FALSE),0)</f>
        <v>4</v>
      </c>
      <c r="G65" s="79">
        <f>IFERROR(VLOOKUP(B65,[1]NUM17!$H$3:$L$113,4,FALSE),0)</f>
        <v>3</v>
      </c>
      <c r="H65" s="79"/>
      <c r="I65" s="79"/>
      <c r="J65" s="79"/>
      <c r="K65" s="79"/>
      <c r="L65" s="79"/>
      <c r="M65" s="79"/>
      <c r="N65" s="79"/>
      <c r="O65" s="79"/>
      <c r="P65" s="79"/>
      <c r="Q65" s="4">
        <f t="shared" si="15"/>
        <v>15</v>
      </c>
      <c r="R65" s="79">
        <f>IFERROR(VLOOKUP(B65,[1]DEN17!$H$3:$L$117,2,FALSE),0)</f>
        <v>8</v>
      </c>
      <c r="S65" s="79">
        <f>IFERROR(VLOOKUP(B65,[1]DEN17!$H$3:$L$117,3,FALSE),0)</f>
        <v>6</v>
      </c>
      <c r="T65" s="79">
        <f>IFERROR(VLOOKUP(B65,[1]DEN17!$H$3:$L$117,4,FALSE),0)</f>
        <v>5</v>
      </c>
      <c r="U65" s="79"/>
      <c r="V65" s="79"/>
      <c r="W65" s="79"/>
      <c r="X65" s="79"/>
      <c r="Y65" s="79"/>
      <c r="Z65" s="79"/>
      <c r="AA65" s="79"/>
      <c r="AB65" s="79"/>
      <c r="AC65" s="79"/>
      <c r="AD65" s="4">
        <f t="shared" ref="AD65:AD130" si="25">SUM(R65:AC65)</f>
        <v>19</v>
      </c>
    </row>
    <row r="66" spans="1:31" ht="15" thickBot="1" x14ac:dyDescent="0.25">
      <c r="A66" s="113" t="s">
        <v>98</v>
      </c>
      <c r="B66" s="112" t="s">
        <v>89</v>
      </c>
      <c r="C66" s="53"/>
      <c r="D66" s="53"/>
      <c r="E66" s="79">
        <f>IFERROR(VLOOKUP(B66,[1]NUM17!$H$3:$L$113,2,FALSE),0)</f>
        <v>0</v>
      </c>
      <c r="F66" s="79">
        <f>IFERROR(VLOOKUP(B66,[1]NUM17!$H$3:$L$113,3,FALSE),0)</f>
        <v>0</v>
      </c>
      <c r="G66" s="79">
        <f>IFERROR(VLOOKUP(B66,[1]NUM17!$H$3:$L$113,4,FALSE),0)</f>
        <v>0</v>
      </c>
      <c r="H66" s="79"/>
      <c r="I66" s="79"/>
      <c r="J66" s="79"/>
      <c r="K66" s="79"/>
      <c r="L66" s="79"/>
      <c r="M66" s="79"/>
      <c r="N66" s="79"/>
      <c r="O66" s="79"/>
      <c r="P66" s="79"/>
      <c r="Q66" s="4">
        <f t="shared" si="15"/>
        <v>0</v>
      </c>
      <c r="R66" s="79">
        <f>IFERROR(VLOOKUP(B66,[1]DEN17!$H$3:$L$117,2,FALSE),0)</f>
        <v>0</v>
      </c>
      <c r="S66" s="79">
        <f>IFERROR(VLOOKUP(B66,[1]DEN17!$H$3:$L$117,3,FALSE),0)</f>
        <v>0</v>
      </c>
      <c r="T66" s="79">
        <f>IFERROR(VLOOKUP(B66,[1]DEN17!$H$3:$L$117,4,FALSE),0)</f>
        <v>0</v>
      </c>
      <c r="U66" s="79"/>
      <c r="V66" s="79"/>
      <c r="W66" s="79"/>
      <c r="X66" s="79"/>
      <c r="Y66" s="79"/>
      <c r="Z66" s="79"/>
      <c r="AA66" s="79"/>
      <c r="AB66" s="79"/>
      <c r="AC66" s="79"/>
      <c r="AD66" s="4">
        <f t="shared" si="25"/>
        <v>0</v>
      </c>
    </row>
    <row r="67" spans="1:31" ht="15" thickBot="1" x14ac:dyDescent="0.25">
      <c r="A67" s="113" t="s">
        <v>98</v>
      </c>
      <c r="B67" s="112" t="s">
        <v>90</v>
      </c>
      <c r="C67" s="53"/>
      <c r="D67" s="53"/>
      <c r="E67" s="79">
        <f>IFERROR(VLOOKUP(B67,[1]NUM17!$H$3:$L$113,2,FALSE),0)</f>
        <v>0</v>
      </c>
      <c r="F67" s="79">
        <f>IFERROR(VLOOKUP(B67,[1]NUM17!$H$3:$L$113,3,FALSE),0)</f>
        <v>0</v>
      </c>
      <c r="G67" s="79">
        <f>IFERROR(VLOOKUP(B67,[1]NUM17!$H$3:$L$113,4,FALSE),0)</f>
        <v>0</v>
      </c>
      <c r="H67" s="79"/>
      <c r="I67" s="79"/>
      <c r="J67" s="79"/>
      <c r="K67" s="79"/>
      <c r="L67" s="79"/>
      <c r="M67" s="79"/>
      <c r="N67" s="79"/>
      <c r="O67" s="79"/>
      <c r="P67" s="79"/>
      <c r="Q67" s="4">
        <f t="shared" si="15"/>
        <v>0</v>
      </c>
      <c r="R67" s="79">
        <f>IFERROR(VLOOKUP(B67,[1]DEN17!$H$3:$L$117,2,FALSE),0)</f>
        <v>0</v>
      </c>
      <c r="S67" s="79">
        <f>IFERROR(VLOOKUP(B67,[1]DEN17!$H$3:$L$117,3,FALSE),0)</f>
        <v>0</v>
      </c>
      <c r="T67" s="79">
        <f>IFERROR(VLOOKUP(B67,[1]DEN17!$H$3:$L$117,4,FALSE),0)</f>
        <v>0</v>
      </c>
      <c r="U67" s="79"/>
      <c r="V67" s="79"/>
      <c r="W67" s="79"/>
      <c r="X67" s="79"/>
      <c r="Y67" s="79"/>
      <c r="Z67" s="79"/>
      <c r="AA67" s="79"/>
      <c r="AB67" s="79"/>
      <c r="AC67" s="79"/>
      <c r="AD67" s="4">
        <f t="shared" si="25"/>
        <v>0</v>
      </c>
    </row>
    <row r="68" spans="1:31" ht="15" thickBot="1" x14ac:dyDescent="0.25">
      <c r="A68" s="113" t="s">
        <v>98</v>
      </c>
      <c r="B68" s="112" t="s">
        <v>91</v>
      </c>
      <c r="C68" s="53"/>
      <c r="D68" s="53"/>
      <c r="E68" s="79">
        <f>IFERROR(VLOOKUP(B68,[1]NUM17!$H$3:$L$113,2,FALSE),0)</f>
        <v>0</v>
      </c>
      <c r="F68" s="79">
        <f>IFERROR(VLOOKUP(B68,[1]NUM17!$H$3:$L$113,3,FALSE),0)</f>
        <v>0</v>
      </c>
      <c r="G68" s="79">
        <f>IFERROR(VLOOKUP(B68,[1]NUM17!$H$3:$L$113,4,FALSE),0)</f>
        <v>0</v>
      </c>
      <c r="H68" s="79"/>
      <c r="I68" s="79"/>
      <c r="J68" s="79"/>
      <c r="K68" s="79"/>
      <c r="L68" s="79"/>
      <c r="M68" s="79"/>
      <c r="N68" s="79"/>
      <c r="O68" s="79"/>
      <c r="P68" s="79"/>
      <c r="Q68" s="4">
        <f t="shared" si="15"/>
        <v>0</v>
      </c>
      <c r="R68" s="79">
        <f>IFERROR(VLOOKUP(B68,[1]DEN17!$H$3:$L$117,2,FALSE),0)</f>
        <v>0</v>
      </c>
      <c r="S68" s="79">
        <f>IFERROR(VLOOKUP(B68,[1]DEN17!$H$3:$L$117,3,FALSE),0)</f>
        <v>0</v>
      </c>
      <c r="T68" s="79">
        <f>IFERROR(VLOOKUP(B68,[1]DEN17!$H$3:$L$117,4,FALSE),0)</f>
        <v>0</v>
      </c>
      <c r="U68" s="79"/>
      <c r="V68" s="79"/>
      <c r="W68" s="79"/>
      <c r="X68" s="79"/>
      <c r="Y68" s="79"/>
      <c r="Z68" s="79"/>
      <c r="AA68" s="79"/>
      <c r="AB68" s="79"/>
      <c r="AC68" s="79"/>
      <c r="AD68" s="4">
        <f t="shared" si="25"/>
        <v>0</v>
      </c>
    </row>
    <row r="69" spans="1:31" ht="15" thickBot="1" x14ac:dyDescent="0.25">
      <c r="A69" s="113" t="s">
        <v>98</v>
      </c>
      <c r="B69" s="112" t="s">
        <v>92</v>
      </c>
      <c r="C69" s="53"/>
      <c r="D69" s="53"/>
      <c r="E69" s="79">
        <f>IFERROR(VLOOKUP(B69,[1]NUM17!$H$3:$L$113,2,FALSE),0)</f>
        <v>0</v>
      </c>
      <c r="F69" s="79">
        <f>IFERROR(VLOOKUP(B69,[1]NUM17!$H$3:$L$113,3,FALSE),0)</f>
        <v>0</v>
      </c>
      <c r="G69" s="79">
        <f>IFERROR(VLOOKUP(B69,[1]NUM17!$H$3:$L$113,4,FALSE),0)</f>
        <v>0</v>
      </c>
      <c r="H69" s="79"/>
      <c r="I69" s="79"/>
      <c r="J69" s="79"/>
      <c r="K69" s="79"/>
      <c r="L69" s="79"/>
      <c r="M69" s="79"/>
      <c r="N69" s="79"/>
      <c r="O69" s="79"/>
      <c r="P69" s="79"/>
      <c r="Q69" s="4">
        <f t="shared" si="15"/>
        <v>0</v>
      </c>
      <c r="R69" s="79">
        <f>IFERROR(VLOOKUP(B69,[1]DEN17!$H$3:$L$117,2,FALSE),0)</f>
        <v>0</v>
      </c>
      <c r="S69" s="79">
        <f>IFERROR(VLOOKUP(B69,[1]DEN17!$H$3:$L$117,3,FALSE),0)</f>
        <v>0</v>
      </c>
      <c r="T69" s="79">
        <f>IFERROR(VLOOKUP(B69,[1]DEN17!$H$3:$L$117,4,FALSE),0)</f>
        <v>1</v>
      </c>
      <c r="U69" s="79"/>
      <c r="V69" s="79"/>
      <c r="W69" s="79"/>
      <c r="X69" s="79"/>
      <c r="Y69" s="79"/>
      <c r="Z69" s="79"/>
      <c r="AA69" s="79"/>
      <c r="AB69" s="79"/>
      <c r="AC69" s="79"/>
      <c r="AD69" s="4">
        <f t="shared" si="25"/>
        <v>1</v>
      </c>
    </row>
    <row r="70" spans="1:31" ht="15" thickBot="1" x14ac:dyDescent="0.25">
      <c r="A70" s="113" t="s">
        <v>98</v>
      </c>
      <c r="B70" s="112" t="s">
        <v>93</v>
      </c>
      <c r="C70" s="53"/>
      <c r="D70" s="53"/>
      <c r="E70" s="79">
        <f>IFERROR(VLOOKUP(B70,[1]NUM17!$H$3:$L$113,2,FALSE),0)</f>
        <v>0</v>
      </c>
      <c r="F70" s="79">
        <f>IFERROR(VLOOKUP(B70,[1]NUM17!$H$3:$L$113,3,FALSE),0)</f>
        <v>0</v>
      </c>
      <c r="G70" s="79">
        <f>IFERROR(VLOOKUP(B70,[1]NUM17!$H$3:$L$113,4,FALSE),0)</f>
        <v>0</v>
      </c>
      <c r="H70" s="79"/>
      <c r="I70" s="79"/>
      <c r="J70" s="79"/>
      <c r="K70" s="79"/>
      <c r="L70" s="79"/>
      <c r="M70" s="79"/>
      <c r="N70" s="79"/>
      <c r="O70" s="79"/>
      <c r="P70" s="79"/>
      <c r="Q70" s="4">
        <f t="shared" si="15"/>
        <v>0</v>
      </c>
      <c r="R70" s="79">
        <f>IFERROR(VLOOKUP(B70,[1]DEN17!$H$3:$L$117,2,FALSE),0)</f>
        <v>0</v>
      </c>
      <c r="S70" s="79">
        <f>IFERROR(VLOOKUP(B70,[1]DEN17!$H$3:$L$117,3,FALSE),0)</f>
        <v>0</v>
      </c>
      <c r="T70" s="79">
        <f>IFERROR(VLOOKUP(B70,[1]DEN17!$H$3:$L$117,4,FALSE),0)</f>
        <v>0</v>
      </c>
      <c r="U70" s="79"/>
      <c r="V70" s="79"/>
      <c r="W70" s="79"/>
      <c r="X70" s="79"/>
      <c r="Y70" s="79"/>
      <c r="Z70" s="79"/>
      <c r="AA70" s="79"/>
      <c r="AB70" s="79"/>
      <c r="AC70" s="79"/>
      <c r="AD70" s="4">
        <f t="shared" si="25"/>
        <v>0</v>
      </c>
    </row>
    <row r="71" spans="1:31" ht="15" thickBot="1" x14ac:dyDescent="0.25">
      <c r="A71" s="113" t="s">
        <v>98</v>
      </c>
      <c r="B71" s="112" t="s">
        <v>94</v>
      </c>
      <c r="C71" s="53"/>
      <c r="D71" s="53"/>
      <c r="E71" s="79">
        <f>IFERROR(VLOOKUP(B71,[1]NUM17!$H$3:$L$113,2,FALSE),0)</f>
        <v>0</v>
      </c>
      <c r="F71" s="79">
        <f>IFERROR(VLOOKUP(B71,[1]NUM17!$H$3:$L$113,3,FALSE),0)</f>
        <v>0</v>
      </c>
      <c r="G71" s="79">
        <f>IFERROR(VLOOKUP(B71,[1]NUM17!$H$3:$L$113,4,FALSE),0)</f>
        <v>0</v>
      </c>
      <c r="H71" s="79"/>
      <c r="I71" s="79"/>
      <c r="J71" s="79"/>
      <c r="K71" s="79"/>
      <c r="L71" s="79"/>
      <c r="M71" s="79"/>
      <c r="N71" s="79"/>
      <c r="O71" s="79"/>
      <c r="P71" s="79"/>
      <c r="Q71" s="4">
        <f t="shared" si="15"/>
        <v>0</v>
      </c>
      <c r="R71" s="79">
        <f>IFERROR(VLOOKUP(B71,[1]DEN17!$H$3:$L$117,2,FALSE),0)</f>
        <v>0</v>
      </c>
      <c r="S71" s="79">
        <f>IFERROR(VLOOKUP(B71,[1]DEN17!$H$3:$L$117,3,FALSE),0)</f>
        <v>0</v>
      </c>
      <c r="T71" s="79">
        <f>IFERROR(VLOOKUP(B71,[1]DEN17!$H$3:$L$117,4,FALSE),0)</f>
        <v>0</v>
      </c>
      <c r="U71" s="79"/>
      <c r="V71" s="79"/>
      <c r="W71" s="79"/>
      <c r="X71" s="79"/>
      <c r="Y71" s="79"/>
      <c r="Z71" s="79"/>
      <c r="AA71" s="79"/>
      <c r="AB71" s="79"/>
      <c r="AC71" s="79"/>
      <c r="AD71" s="4">
        <f t="shared" si="25"/>
        <v>0</v>
      </c>
    </row>
    <row r="72" spans="1:31" ht="15" thickBot="1" x14ac:dyDescent="0.25">
      <c r="A72" s="113" t="s">
        <v>98</v>
      </c>
      <c r="B72" s="112" t="s">
        <v>95</v>
      </c>
      <c r="C72" s="53"/>
      <c r="D72" s="53"/>
      <c r="E72" s="79">
        <f>IFERROR(VLOOKUP(B72,[1]NUM17!$H$3:$L$113,2,FALSE),0)</f>
        <v>0</v>
      </c>
      <c r="F72" s="79">
        <f>IFERROR(VLOOKUP(B72,[1]NUM17!$H$3:$L$113,3,FALSE),0)</f>
        <v>0</v>
      </c>
      <c r="G72" s="79">
        <f>IFERROR(VLOOKUP(B72,[1]NUM17!$H$3:$L$113,4,FALSE),0)</f>
        <v>0</v>
      </c>
      <c r="H72" s="79"/>
      <c r="I72" s="79"/>
      <c r="J72" s="79"/>
      <c r="K72" s="79"/>
      <c r="L72" s="79"/>
      <c r="M72" s="79"/>
      <c r="N72" s="79"/>
      <c r="O72" s="79"/>
      <c r="P72" s="79"/>
      <c r="Q72" s="4">
        <f t="shared" si="15"/>
        <v>0</v>
      </c>
      <c r="R72" s="79">
        <f>IFERROR(VLOOKUP(B72,[1]DEN17!$H$3:$L$117,2,FALSE),0)</f>
        <v>0</v>
      </c>
      <c r="S72" s="79">
        <f>IFERROR(VLOOKUP(B72,[1]DEN17!$H$3:$L$117,3,FALSE),0)</f>
        <v>0</v>
      </c>
      <c r="T72" s="79">
        <f>IFERROR(VLOOKUP(B72,[1]DEN17!$H$3:$L$117,4,FALSE),0)</f>
        <v>0</v>
      </c>
      <c r="U72" s="79"/>
      <c r="V72" s="79"/>
      <c r="W72" s="79"/>
      <c r="X72" s="79"/>
      <c r="Y72" s="79"/>
      <c r="Z72" s="79"/>
      <c r="AA72" s="79"/>
      <c r="AB72" s="79"/>
      <c r="AC72" s="79"/>
      <c r="AD72" s="4">
        <f t="shared" si="25"/>
        <v>0</v>
      </c>
    </row>
    <row r="73" spans="1:31" ht="15" thickBot="1" x14ac:dyDescent="0.25">
      <c r="A73" s="113" t="s">
        <v>98</v>
      </c>
      <c r="B73" s="112" t="s">
        <v>96</v>
      </c>
      <c r="C73" s="53"/>
      <c r="D73" s="53"/>
      <c r="E73" s="79">
        <f>IFERROR(VLOOKUP(B73,[1]NUM17!$H$3:$L$113,2,FALSE),0)</f>
        <v>0</v>
      </c>
      <c r="F73" s="79">
        <f>IFERROR(VLOOKUP(B73,[1]NUM17!$H$3:$L$113,3,FALSE),0)</f>
        <v>0</v>
      </c>
      <c r="G73" s="79">
        <f>IFERROR(VLOOKUP(B73,[1]NUM17!$H$3:$L$113,4,FALSE),0)</f>
        <v>0</v>
      </c>
      <c r="H73" s="79"/>
      <c r="I73" s="79"/>
      <c r="J73" s="79"/>
      <c r="K73" s="79"/>
      <c r="L73" s="79"/>
      <c r="M73" s="79"/>
      <c r="N73" s="79"/>
      <c r="O73" s="79"/>
      <c r="P73" s="79"/>
      <c r="Q73" s="4">
        <f t="shared" si="15"/>
        <v>0</v>
      </c>
      <c r="R73" s="79">
        <f>IFERROR(VLOOKUP(B73,[1]DEN17!$H$3:$L$117,2,FALSE),0)</f>
        <v>0</v>
      </c>
      <c r="S73" s="79">
        <f>IFERROR(VLOOKUP(B73,[1]DEN17!$H$3:$L$117,3,FALSE),0)</f>
        <v>0</v>
      </c>
      <c r="T73" s="79">
        <f>IFERROR(VLOOKUP(B73,[1]DEN17!$H$3:$L$117,4,FALSE),0)</f>
        <v>0</v>
      </c>
      <c r="U73" s="79"/>
      <c r="V73" s="79"/>
      <c r="W73" s="79"/>
      <c r="X73" s="79"/>
      <c r="Y73" s="79"/>
      <c r="Z73" s="79"/>
      <c r="AA73" s="79"/>
      <c r="AB73" s="79"/>
      <c r="AC73" s="79"/>
      <c r="AD73" s="4">
        <f t="shared" si="25"/>
        <v>0</v>
      </c>
    </row>
    <row r="74" spans="1:31" ht="15" thickBot="1" x14ac:dyDescent="0.25">
      <c r="A74" s="113" t="s">
        <v>98</v>
      </c>
      <c r="B74" s="112" t="s">
        <v>97</v>
      </c>
      <c r="C74" s="53"/>
      <c r="D74" s="53"/>
      <c r="E74" s="79">
        <f>IFERROR(VLOOKUP(B74,[1]NUM17!$H$3:$L$113,2,FALSE),0)</f>
        <v>0</v>
      </c>
      <c r="F74" s="79">
        <f>IFERROR(VLOOKUP(B74,[1]NUM17!$H$3:$L$113,3,FALSE),0)</f>
        <v>0</v>
      </c>
      <c r="G74" s="79">
        <f>IFERROR(VLOOKUP(B74,[1]NUM17!$H$3:$L$113,4,FALSE),0)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4">
        <f t="shared" si="15"/>
        <v>0</v>
      </c>
      <c r="R74" s="79">
        <f>IFERROR(VLOOKUP(B74,[1]DEN17!$H$3:$L$117,2,FALSE),0)</f>
        <v>0</v>
      </c>
      <c r="S74" s="79">
        <f>IFERROR(VLOOKUP(B74,[1]DEN17!$H$3:$L$117,3,FALSE),0)</f>
        <v>0</v>
      </c>
      <c r="T74" s="79">
        <f>IFERROR(VLOOKUP(B74,[1]DEN17!$H$3:$L$117,4,FALSE),0)</f>
        <v>0</v>
      </c>
      <c r="U74" s="79"/>
      <c r="V74" s="79"/>
      <c r="W74" s="79"/>
      <c r="X74" s="79"/>
      <c r="Y74" s="79"/>
      <c r="Z74" s="79"/>
      <c r="AA74" s="79"/>
      <c r="AB74" s="79"/>
      <c r="AC74" s="79"/>
      <c r="AD74" s="4">
        <f t="shared" si="25"/>
        <v>0</v>
      </c>
    </row>
    <row r="75" spans="1:31" s="54" customFormat="1" ht="15" thickBot="1" x14ac:dyDescent="0.25">
      <c r="A75" s="308" t="s">
        <v>18</v>
      </c>
      <c r="B75" s="309"/>
      <c r="C75" s="181">
        <f>+D75/Metas!U6</f>
        <v>0.8275405494869249</v>
      </c>
      <c r="D75" s="14">
        <f>+Q75/AD75</f>
        <v>0.75</v>
      </c>
      <c r="E75" s="9">
        <f>SUM(E65:E74)</f>
        <v>8</v>
      </c>
      <c r="F75" s="9">
        <f t="shared" ref="F75:H75" si="26">SUM(F65:F74)</f>
        <v>4</v>
      </c>
      <c r="G75" s="9">
        <f t="shared" si="26"/>
        <v>3</v>
      </c>
      <c r="H75" s="9">
        <f t="shared" si="26"/>
        <v>0</v>
      </c>
      <c r="I75" s="9">
        <f t="shared" ref="I75:J75" si="27">SUM(I65:I74)</f>
        <v>0</v>
      </c>
      <c r="J75" s="9">
        <f t="shared" si="27"/>
        <v>0</v>
      </c>
      <c r="K75" s="9">
        <f t="shared" ref="K75:L75" si="28">SUM(K65:K74)</f>
        <v>0</v>
      </c>
      <c r="L75" s="9">
        <f t="shared" si="28"/>
        <v>0</v>
      </c>
      <c r="M75" s="9">
        <f t="shared" ref="M75" si="29">SUM(M65:M74)</f>
        <v>0</v>
      </c>
      <c r="N75" s="9">
        <f t="shared" ref="N75:P75" si="30">SUM(N65:N74)</f>
        <v>0</v>
      </c>
      <c r="O75" s="9">
        <f t="shared" si="30"/>
        <v>0</v>
      </c>
      <c r="P75" s="9">
        <f t="shared" si="30"/>
        <v>0</v>
      </c>
      <c r="Q75" s="9">
        <f>SUM(Q65:Q74)</f>
        <v>15</v>
      </c>
      <c r="R75" s="9">
        <f>SUM(R65:R74)</f>
        <v>8</v>
      </c>
      <c r="S75" s="9">
        <f t="shared" ref="S75:Z75" si="31">SUM(S65:S74)</f>
        <v>6</v>
      </c>
      <c r="T75" s="9">
        <f t="shared" si="31"/>
        <v>6</v>
      </c>
      <c r="U75" s="9">
        <f t="shared" si="31"/>
        <v>0</v>
      </c>
      <c r="V75" s="9">
        <f t="shared" si="31"/>
        <v>0</v>
      </c>
      <c r="W75" s="9">
        <f t="shared" si="31"/>
        <v>0</v>
      </c>
      <c r="X75" s="9">
        <f t="shared" si="31"/>
        <v>0</v>
      </c>
      <c r="Y75" s="9">
        <f t="shared" si="31"/>
        <v>0</v>
      </c>
      <c r="Z75" s="9">
        <f t="shared" si="31"/>
        <v>0</v>
      </c>
      <c r="AA75" s="9">
        <f t="shared" ref="AA75:AC75" si="32">SUM(AA65:AA74)</f>
        <v>0</v>
      </c>
      <c r="AB75" s="9">
        <f t="shared" si="32"/>
        <v>0</v>
      </c>
      <c r="AC75" s="9">
        <f t="shared" si="32"/>
        <v>0</v>
      </c>
      <c r="AD75" s="9">
        <f>SUM(AD65:AD74)</f>
        <v>20</v>
      </c>
      <c r="AE75" s="58"/>
    </row>
    <row r="76" spans="1:31" ht="15" thickBot="1" x14ac:dyDescent="0.25">
      <c r="A76" s="75" t="s">
        <v>104</v>
      </c>
      <c r="B76" s="112" t="s">
        <v>99</v>
      </c>
      <c r="C76" s="53"/>
      <c r="D76" s="53"/>
      <c r="E76" s="79">
        <f>IFERROR(VLOOKUP(B76,[1]NUM17!$H$3:$L$113,2,FALSE),0)</f>
        <v>0</v>
      </c>
      <c r="F76" s="79">
        <f>IFERROR(VLOOKUP(B76,[1]NUM17!$H$3:$L$113,3,FALSE),0)</f>
        <v>0</v>
      </c>
      <c r="G76" s="79">
        <f>IFERROR(VLOOKUP(B76,[1]NUM17!$H$3:$L$113,4,FALSE),0)</f>
        <v>0</v>
      </c>
      <c r="H76" s="79"/>
      <c r="I76" s="79"/>
      <c r="J76" s="79"/>
      <c r="K76" s="79"/>
      <c r="L76" s="79"/>
      <c r="M76" s="79"/>
      <c r="N76" s="79"/>
      <c r="O76" s="79"/>
      <c r="P76" s="79"/>
      <c r="Q76" s="4">
        <f t="shared" si="15"/>
        <v>0</v>
      </c>
      <c r="R76" s="79">
        <f>IFERROR(VLOOKUP(B76,[1]DEN17!$H$3:$L$117,2,FALSE),0)</f>
        <v>0</v>
      </c>
      <c r="S76" s="79">
        <f>IFERROR(VLOOKUP(B76,[1]DEN17!$H$3:$L$117,3,FALSE),0)</f>
        <v>0</v>
      </c>
      <c r="T76" s="79">
        <f>IFERROR(VLOOKUP(B76,[1]DEN17!$H$3:$L$117,4,FALSE),0)</f>
        <v>0</v>
      </c>
      <c r="U76" s="79"/>
      <c r="V76" s="79"/>
      <c r="W76" s="79"/>
      <c r="X76" s="79"/>
      <c r="Y76" s="79"/>
      <c r="Z76" s="79"/>
      <c r="AA76" s="79"/>
      <c r="AB76" s="79"/>
      <c r="AC76" s="79"/>
      <c r="AD76" s="4">
        <f t="shared" si="25"/>
        <v>0</v>
      </c>
    </row>
    <row r="77" spans="1:31" ht="15" thickBot="1" x14ac:dyDescent="0.25">
      <c r="A77" s="75" t="s">
        <v>104</v>
      </c>
      <c r="B77" s="112" t="s">
        <v>100</v>
      </c>
      <c r="C77" s="53"/>
      <c r="D77" s="53"/>
      <c r="E77" s="79">
        <f>IFERROR(VLOOKUP(B77,[1]NUM17!$H$3:$L$113,2,FALSE),0)</f>
        <v>1</v>
      </c>
      <c r="F77" s="79">
        <f>IFERROR(VLOOKUP(B77,[1]NUM17!$H$3:$L$113,3,FALSE),0)</f>
        <v>0</v>
      </c>
      <c r="G77" s="79">
        <f>IFERROR(VLOOKUP(B77,[1]NUM17!$H$3:$L$113,4,FALSE),0)</f>
        <v>1</v>
      </c>
      <c r="H77" s="79"/>
      <c r="I77" s="79"/>
      <c r="J77" s="79"/>
      <c r="K77" s="79"/>
      <c r="L77" s="79"/>
      <c r="M77" s="79"/>
      <c r="N77" s="79"/>
      <c r="O77" s="79"/>
      <c r="P77" s="79"/>
      <c r="Q77" s="4">
        <f t="shared" si="15"/>
        <v>2</v>
      </c>
      <c r="R77" s="79">
        <f>IFERROR(VLOOKUP(B77,[1]DEN17!$H$3:$L$117,2,FALSE),0)</f>
        <v>1</v>
      </c>
      <c r="S77" s="79">
        <f>IFERROR(VLOOKUP(B77,[1]DEN17!$H$3:$L$117,3,FALSE),0)</f>
        <v>0</v>
      </c>
      <c r="T77" s="79">
        <f>IFERROR(VLOOKUP(B77,[1]DEN17!$H$3:$L$117,4,FALSE),0)</f>
        <v>2</v>
      </c>
      <c r="U77" s="79"/>
      <c r="V77" s="79"/>
      <c r="W77" s="79"/>
      <c r="X77" s="79"/>
      <c r="Y77" s="79"/>
      <c r="Z77" s="79"/>
      <c r="AA77" s="79"/>
      <c r="AB77" s="79"/>
      <c r="AC77" s="79"/>
      <c r="AD77" s="4">
        <f t="shared" si="25"/>
        <v>3</v>
      </c>
    </row>
    <row r="78" spans="1:31" ht="15" thickBot="1" x14ac:dyDescent="0.25">
      <c r="A78" s="75" t="s">
        <v>104</v>
      </c>
      <c r="B78" s="112" t="s">
        <v>101</v>
      </c>
      <c r="C78" s="53"/>
      <c r="D78" s="53"/>
      <c r="E78" s="79">
        <f>IFERROR(VLOOKUP(B78,[1]NUM17!$H$3:$L$113,2,FALSE),0)</f>
        <v>3</v>
      </c>
      <c r="F78" s="79">
        <f>IFERROR(VLOOKUP(B78,[1]NUM17!$H$3:$L$113,3,FALSE),0)</f>
        <v>0</v>
      </c>
      <c r="G78" s="79">
        <f>IFERROR(VLOOKUP(B78,[1]NUM17!$H$3:$L$113,4,FALSE),0)</f>
        <v>1</v>
      </c>
      <c r="H78" s="79"/>
      <c r="I78" s="79"/>
      <c r="J78" s="79"/>
      <c r="K78" s="79"/>
      <c r="L78" s="79"/>
      <c r="M78" s="79"/>
      <c r="N78" s="79"/>
      <c r="O78" s="79"/>
      <c r="P78" s="79"/>
      <c r="Q78" s="4">
        <f t="shared" si="15"/>
        <v>4</v>
      </c>
      <c r="R78" s="79">
        <f>IFERROR(VLOOKUP(B78,[1]DEN17!$H$3:$L$117,2,FALSE),0)</f>
        <v>5</v>
      </c>
      <c r="S78" s="79">
        <f>IFERROR(VLOOKUP(B78,[1]DEN17!$H$3:$L$117,3,FALSE),0)</f>
        <v>0</v>
      </c>
      <c r="T78" s="79">
        <f>IFERROR(VLOOKUP(B78,[1]DEN17!$H$3:$L$117,4,FALSE),0)</f>
        <v>1</v>
      </c>
      <c r="U78" s="79"/>
      <c r="V78" s="79"/>
      <c r="W78" s="79"/>
      <c r="X78" s="79"/>
      <c r="Y78" s="79"/>
      <c r="Z78" s="79"/>
      <c r="AA78" s="79"/>
      <c r="AB78" s="79"/>
      <c r="AC78" s="79"/>
      <c r="AD78" s="4">
        <f t="shared" si="25"/>
        <v>6</v>
      </c>
    </row>
    <row r="79" spans="1:31" ht="15" thickBot="1" x14ac:dyDescent="0.25">
      <c r="A79" s="75" t="s">
        <v>104</v>
      </c>
      <c r="B79" s="112" t="s">
        <v>102</v>
      </c>
      <c r="C79" s="53"/>
      <c r="D79" s="53"/>
      <c r="E79" s="79">
        <f>IFERROR(VLOOKUP(B79,[1]NUM17!$H$3:$L$113,2,FALSE),0)</f>
        <v>0</v>
      </c>
      <c r="F79" s="79">
        <f>IFERROR(VLOOKUP(B79,[1]NUM17!$H$3:$L$113,3,FALSE),0)</f>
        <v>0</v>
      </c>
      <c r="G79" s="79">
        <f>IFERROR(VLOOKUP(B79,[1]NUM17!$H$3:$L$113,4,FALSE),0)</f>
        <v>2</v>
      </c>
      <c r="H79" s="79"/>
      <c r="I79" s="79"/>
      <c r="J79" s="79"/>
      <c r="K79" s="79"/>
      <c r="L79" s="79"/>
      <c r="M79" s="79"/>
      <c r="N79" s="79"/>
      <c r="O79" s="79"/>
      <c r="P79" s="79"/>
      <c r="Q79" s="4">
        <f t="shared" si="15"/>
        <v>2</v>
      </c>
      <c r="R79" s="79">
        <f>IFERROR(VLOOKUP(B79,[1]DEN17!$H$3:$L$117,2,FALSE),0)</f>
        <v>0</v>
      </c>
      <c r="S79" s="79">
        <f>IFERROR(VLOOKUP(B79,[1]DEN17!$H$3:$L$117,3,FALSE),0)</f>
        <v>1</v>
      </c>
      <c r="T79" s="79">
        <f>IFERROR(VLOOKUP(B79,[1]DEN17!$H$3:$L$117,4,FALSE),0)</f>
        <v>2</v>
      </c>
      <c r="U79" s="79"/>
      <c r="V79" s="79"/>
      <c r="W79" s="79"/>
      <c r="X79" s="79"/>
      <c r="Y79" s="79"/>
      <c r="Z79" s="79"/>
      <c r="AA79" s="79"/>
      <c r="AB79" s="79"/>
      <c r="AC79" s="79"/>
      <c r="AD79" s="4">
        <f t="shared" si="25"/>
        <v>3</v>
      </c>
    </row>
    <row r="80" spans="1:31" ht="15" thickBot="1" x14ac:dyDescent="0.25">
      <c r="A80" s="75" t="s">
        <v>104</v>
      </c>
      <c r="B80" s="112" t="s">
        <v>103</v>
      </c>
      <c r="C80" s="53"/>
      <c r="D80" s="53"/>
      <c r="E80" s="79">
        <f>IFERROR(VLOOKUP(B80,[1]NUM17!$H$3:$L$113,2,FALSE),0)</f>
        <v>0</v>
      </c>
      <c r="F80" s="79">
        <f>IFERROR(VLOOKUP(B80,[1]NUM17!$H$3:$L$113,3,FALSE),0)</f>
        <v>0</v>
      </c>
      <c r="G80" s="79">
        <f>IFERROR(VLOOKUP(B80,[1]NUM17!$H$3:$L$113,4,FALSE),0)</f>
        <v>2</v>
      </c>
      <c r="H80" s="79"/>
      <c r="I80" s="79"/>
      <c r="J80" s="79"/>
      <c r="K80" s="79"/>
      <c r="L80" s="79"/>
      <c r="M80" s="79"/>
      <c r="N80" s="79"/>
      <c r="O80" s="79"/>
      <c r="P80" s="79"/>
      <c r="Q80" s="4">
        <f t="shared" si="15"/>
        <v>2</v>
      </c>
      <c r="R80" s="79">
        <f>IFERROR(VLOOKUP(B80,[1]DEN17!$H$3:$L$117,2,FALSE),0)</f>
        <v>0</v>
      </c>
      <c r="S80" s="79">
        <f>IFERROR(VLOOKUP(B80,[1]DEN17!$H$3:$L$117,3,FALSE),0)</f>
        <v>0</v>
      </c>
      <c r="T80" s="79">
        <f>IFERROR(VLOOKUP(B80,[1]DEN17!$H$3:$L$117,4,FALSE),0)</f>
        <v>2</v>
      </c>
      <c r="U80" s="79"/>
      <c r="V80" s="79"/>
      <c r="W80" s="79"/>
      <c r="X80" s="79"/>
      <c r="Y80" s="79"/>
      <c r="Z80" s="79"/>
      <c r="AA80" s="79"/>
      <c r="AB80" s="79"/>
      <c r="AC80" s="79"/>
      <c r="AD80" s="4">
        <f t="shared" si="25"/>
        <v>2</v>
      </c>
    </row>
    <row r="81" spans="1:31" s="54" customFormat="1" ht="15" thickBot="1" x14ac:dyDescent="0.25">
      <c r="A81" s="308" t="s">
        <v>177</v>
      </c>
      <c r="B81" s="309"/>
      <c r="C81" s="181">
        <f>+D81/Metas!U11</f>
        <v>0.79365079365079361</v>
      </c>
      <c r="D81" s="14">
        <f>+Q81/AD81</f>
        <v>0.7142857142857143</v>
      </c>
      <c r="E81" s="9">
        <f>SUM(E76:E80)</f>
        <v>4</v>
      </c>
      <c r="F81" s="9">
        <f t="shared" ref="F81:H81" si="33">SUM(F76:F80)</f>
        <v>0</v>
      </c>
      <c r="G81" s="9">
        <f t="shared" si="33"/>
        <v>6</v>
      </c>
      <c r="H81" s="9">
        <f t="shared" si="33"/>
        <v>0</v>
      </c>
      <c r="I81" s="9">
        <f t="shared" ref="I81:J81" si="34">SUM(I76:I80)</f>
        <v>0</v>
      </c>
      <c r="J81" s="9">
        <f t="shared" si="34"/>
        <v>0</v>
      </c>
      <c r="K81" s="9">
        <f t="shared" ref="K81:L81" si="35">SUM(K76:K80)</f>
        <v>0</v>
      </c>
      <c r="L81" s="9">
        <f t="shared" si="35"/>
        <v>0</v>
      </c>
      <c r="M81" s="9">
        <f t="shared" ref="M81" si="36">SUM(M76:M80)</f>
        <v>0</v>
      </c>
      <c r="N81" s="9">
        <f t="shared" ref="N81:P81" si="37">SUM(N76:N80)</f>
        <v>0</v>
      </c>
      <c r="O81" s="9">
        <f t="shared" si="37"/>
        <v>0</v>
      </c>
      <c r="P81" s="9">
        <f t="shared" si="37"/>
        <v>0</v>
      </c>
      <c r="Q81" s="9">
        <f>SUM(Q76:Q80)</f>
        <v>10</v>
      </c>
      <c r="R81" s="9">
        <f>SUM(R76:R80)</f>
        <v>6</v>
      </c>
      <c r="S81" s="9">
        <f t="shared" ref="S81:Z81" si="38">SUM(S76:S80)</f>
        <v>1</v>
      </c>
      <c r="T81" s="9">
        <f t="shared" si="38"/>
        <v>7</v>
      </c>
      <c r="U81" s="9">
        <f t="shared" si="38"/>
        <v>0</v>
      </c>
      <c r="V81" s="9">
        <f t="shared" si="38"/>
        <v>0</v>
      </c>
      <c r="W81" s="9">
        <f t="shared" si="38"/>
        <v>0</v>
      </c>
      <c r="X81" s="9">
        <f t="shared" si="38"/>
        <v>0</v>
      </c>
      <c r="Y81" s="9">
        <f t="shared" si="38"/>
        <v>0</v>
      </c>
      <c r="Z81" s="9">
        <f t="shared" si="38"/>
        <v>0</v>
      </c>
      <c r="AA81" s="9">
        <f t="shared" ref="AA81:AC81" si="39">SUM(AA76:AA80)</f>
        <v>0</v>
      </c>
      <c r="AB81" s="9">
        <f t="shared" si="39"/>
        <v>0</v>
      </c>
      <c r="AC81" s="9">
        <f t="shared" si="39"/>
        <v>0</v>
      </c>
      <c r="AD81" s="9">
        <f>SUM(AD76:AD80)</f>
        <v>14</v>
      </c>
      <c r="AE81" s="58"/>
    </row>
    <row r="82" spans="1:31" ht="15" thickBot="1" x14ac:dyDescent="0.25">
      <c r="A82" s="75" t="s">
        <v>115</v>
      </c>
      <c r="B82" s="112" t="s">
        <v>105</v>
      </c>
      <c r="C82" s="53"/>
      <c r="D82" s="53"/>
      <c r="E82" s="79">
        <f>IFERROR(VLOOKUP(B82,[1]NUM17!$H$3:$L$113,2,FALSE),0)</f>
        <v>0</v>
      </c>
      <c r="F82" s="79">
        <f>IFERROR(VLOOKUP(B82,[1]NUM17!$H$3:$L$113,3,FALSE),0)</f>
        <v>0</v>
      </c>
      <c r="G82" s="79">
        <f>IFERROR(VLOOKUP(B82,[1]NUM17!$H$3:$L$113,4,FALSE),0)</f>
        <v>0</v>
      </c>
      <c r="H82" s="79"/>
      <c r="I82" s="79"/>
      <c r="J82" s="79"/>
      <c r="K82" s="79"/>
      <c r="L82" s="79"/>
      <c r="M82" s="79"/>
      <c r="N82" s="79"/>
      <c r="O82" s="79"/>
      <c r="P82" s="79"/>
      <c r="Q82" s="4">
        <f t="shared" si="15"/>
        <v>0</v>
      </c>
      <c r="R82" s="79">
        <f>IFERROR(VLOOKUP(B82,[1]DEN17!$H$3:$L$117,2,FALSE),0)</f>
        <v>0</v>
      </c>
      <c r="S82" s="79">
        <f>IFERROR(VLOOKUP(B82,[1]DEN17!$H$3:$L$117,3,FALSE),0)</f>
        <v>0</v>
      </c>
      <c r="T82" s="79">
        <f>IFERROR(VLOOKUP(B82,[1]DEN17!$H$3:$L$117,4,FALSE),0)</f>
        <v>0</v>
      </c>
      <c r="U82" s="79"/>
      <c r="V82" s="79"/>
      <c r="W82" s="79"/>
      <c r="X82" s="79"/>
      <c r="Y82" s="79"/>
      <c r="Z82" s="79"/>
      <c r="AA82" s="79"/>
      <c r="AB82" s="79"/>
      <c r="AC82" s="79"/>
      <c r="AD82" s="4">
        <f t="shared" si="25"/>
        <v>0</v>
      </c>
    </row>
    <row r="83" spans="1:31" ht="15" thickBot="1" x14ac:dyDescent="0.25">
      <c r="A83" s="75" t="s">
        <v>115</v>
      </c>
      <c r="B83" s="112" t="s">
        <v>106</v>
      </c>
      <c r="C83" s="53"/>
      <c r="D83" s="53"/>
      <c r="E83" s="79">
        <f>IFERROR(VLOOKUP(B83,[1]NUM17!$H$3:$L$113,2,FALSE),0)</f>
        <v>4</v>
      </c>
      <c r="F83" s="79">
        <f>IFERROR(VLOOKUP(B83,[1]NUM17!$H$3:$L$113,3,FALSE),0)</f>
        <v>0</v>
      </c>
      <c r="G83" s="79">
        <f>IFERROR(VLOOKUP(B83,[1]NUM17!$H$3:$L$113,4,FALSE),0)</f>
        <v>4</v>
      </c>
      <c r="H83" s="79"/>
      <c r="I83" s="79"/>
      <c r="J83" s="79"/>
      <c r="K83" s="79"/>
      <c r="L83" s="79"/>
      <c r="M83" s="79"/>
      <c r="N83" s="79"/>
      <c r="O83" s="79"/>
      <c r="P83" s="79"/>
      <c r="Q83" s="4">
        <f t="shared" si="15"/>
        <v>8</v>
      </c>
      <c r="R83" s="79">
        <f>IFERROR(VLOOKUP(B83,[1]DEN17!$H$3:$L$117,2,FALSE),0)</f>
        <v>4</v>
      </c>
      <c r="S83" s="79">
        <f>IFERROR(VLOOKUP(B83,[1]DEN17!$H$3:$L$117,3,FALSE),0)</f>
        <v>0</v>
      </c>
      <c r="T83" s="79">
        <f>IFERROR(VLOOKUP(B83,[1]DEN17!$H$3:$L$117,4,FALSE),0)</f>
        <v>4</v>
      </c>
      <c r="U83" s="79"/>
      <c r="V83" s="79"/>
      <c r="W83" s="79"/>
      <c r="X83" s="79"/>
      <c r="Y83" s="79"/>
      <c r="Z83" s="79"/>
      <c r="AA83" s="79"/>
      <c r="AB83" s="79"/>
      <c r="AC83" s="79"/>
      <c r="AD83" s="4">
        <f t="shared" si="25"/>
        <v>8</v>
      </c>
    </row>
    <row r="84" spans="1:31" ht="15" thickBot="1" x14ac:dyDescent="0.25">
      <c r="A84" s="75" t="s">
        <v>115</v>
      </c>
      <c r="B84" s="112" t="s">
        <v>107</v>
      </c>
      <c r="C84" s="53"/>
      <c r="D84" s="53"/>
      <c r="E84" s="79">
        <f>IFERROR(VLOOKUP(B84,[1]NUM17!$H$3:$L$113,2,FALSE),0)</f>
        <v>1</v>
      </c>
      <c r="F84" s="79">
        <f>IFERROR(VLOOKUP(B84,[1]NUM17!$H$3:$L$113,3,FALSE),0)</f>
        <v>0</v>
      </c>
      <c r="G84" s="79">
        <f>IFERROR(VLOOKUP(B84,[1]NUM17!$H$3:$L$113,4,FALSE),0)</f>
        <v>0</v>
      </c>
      <c r="H84" s="79"/>
      <c r="I84" s="79"/>
      <c r="J84" s="79"/>
      <c r="K84" s="79"/>
      <c r="L84" s="79"/>
      <c r="M84" s="79"/>
      <c r="N84" s="79"/>
      <c r="O84" s="79"/>
      <c r="P84" s="79"/>
      <c r="Q84" s="4">
        <f t="shared" si="15"/>
        <v>1</v>
      </c>
      <c r="R84" s="79">
        <f>IFERROR(VLOOKUP(B84,[1]DEN17!$H$3:$L$117,2,FALSE),0)</f>
        <v>1</v>
      </c>
      <c r="S84" s="79">
        <f>IFERROR(VLOOKUP(B84,[1]DEN17!$H$3:$L$117,3,FALSE),0)</f>
        <v>0</v>
      </c>
      <c r="T84" s="79">
        <f>IFERROR(VLOOKUP(B84,[1]DEN17!$H$3:$L$117,4,FALSE),0)</f>
        <v>0</v>
      </c>
      <c r="U84" s="79"/>
      <c r="V84" s="79"/>
      <c r="W84" s="79"/>
      <c r="X84" s="79"/>
      <c r="Y84" s="79"/>
      <c r="Z84" s="79"/>
      <c r="AA84" s="79"/>
      <c r="AB84" s="79"/>
      <c r="AC84" s="79"/>
      <c r="AD84" s="4">
        <f t="shared" si="25"/>
        <v>1</v>
      </c>
    </row>
    <row r="85" spans="1:31" ht="15" thickBot="1" x14ac:dyDescent="0.25">
      <c r="A85" s="75" t="s">
        <v>115</v>
      </c>
      <c r="B85" s="112" t="s">
        <v>108</v>
      </c>
      <c r="C85" s="53"/>
      <c r="D85" s="53"/>
      <c r="E85" s="79">
        <f>IFERROR(VLOOKUP(B85,[1]NUM17!$H$3:$L$113,2,FALSE),0)</f>
        <v>0</v>
      </c>
      <c r="F85" s="79">
        <f>IFERROR(VLOOKUP(B85,[1]NUM17!$H$3:$L$113,3,FALSE),0)</f>
        <v>1</v>
      </c>
      <c r="G85" s="79">
        <f>IFERROR(VLOOKUP(B85,[1]NUM17!$H$3:$L$113,4,FALSE),0)</f>
        <v>3</v>
      </c>
      <c r="H85" s="79"/>
      <c r="I85" s="79"/>
      <c r="J85" s="79"/>
      <c r="K85" s="79"/>
      <c r="L85" s="79"/>
      <c r="M85" s="79"/>
      <c r="N85" s="79"/>
      <c r="O85" s="79"/>
      <c r="P85" s="79"/>
      <c r="Q85" s="4">
        <f t="shared" si="15"/>
        <v>4</v>
      </c>
      <c r="R85" s="79">
        <f>IFERROR(VLOOKUP(B85,[1]DEN17!$H$3:$L$117,2,FALSE),0)</f>
        <v>1</v>
      </c>
      <c r="S85" s="79">
        <f>IFERROR(VLOOKUP(B85,[1]DEN17!$H$3:$L$117,3,FALSE),0)</f>
        <v>1</v>
      </c>
      <c r="T85" s="79">
        <f>IFERROR(VLOOKUP(B85,[1]DEN17!$H$3:$L$117,4,FALSE),0)</f>
        <v>3</v>
      </c>
      <c r="U85" s="79"/>
      <c r="V85" s="79"/>
      <c r="W85" s="79"/>
      <c r="X85" s="79"/>
      <c r="Y85" s="79"/>
      <c r="Z85" s="79"/>
      <c r="AA85" s="79"/>
      <c r="AB85" s="79"/>
      <c r="AC85" s="79"/>
      <c r="AD85" s="4">
        <f t="shared" si="25"/>
        <v>5</v>
      </c>
    </row>
    <row r="86" spans="1:31" ht="15" thickBot="1" x14ac:dyDescent="0.25">
      <c r="A86" s="75" t="s">
        <v>115</v>
      </c>
      <c r="B86" s="112" t="s">
        <v>109</v>
      </c>
      <c r="C86" s="53"/>
      <c r="D86" s="53"/>
      <c r="E86" s="79">
        <f>IFERROR(VLOOKUP(B86,[1]NUM17!$H$3:$L$113,2,FALSE),0)</f>
        <v>1</v>
      </c>
      <c r="F86" s="79">
        <f>IFERROR(VLOOKUP(B86,[1]NUM17!$H$3:$L$113,3,FALSE),0)</f>
        <v>0</v>
      </c>
      <c r="G86" s="79">
        <f>IFERROR(VLOOKUP(B86,[1]NUM17!$H$3:$L$113,4,FALSE),0)</f>
        <v>0</v>
      </c>
      <c r="H86" s="79"/>
      <c r="I86" s="79"/>
      <c r="J86" s="79"/>
      <c r="K86" s="79"/>
      <c r="L86" s="79"/>
      <c r="M86" s="79"/>
      <c r="N86" s="79"/>
      <c r="O86" s="79"/>
      <c r="P86" s="79"/>
      <c r="Q86" s="4">
        <f t="shared" si="15"/>
        <v>1</v>
      </c>
      <c r="R86" s="79">
        <f>IFERROR(VLOOKUP(B86,[1]DEN17!$H$3:$L$117,2,FALSE),0)</f>
        <v>1</v>
      </c>
      <c r="S86" s="79">
        <f>IFERROR(VLOOKUP(B86,[1]DEN17!$H$3:$L$117,3,FALSE),0)</f>
        <v>0</v>
      </c>
      <c r="T86" s="79">
        <f>IFERROR(VLOOKUP(B86,[1]DEN17!$H$3:$L$117,4,FALSE),0)</f>
        <v>0</v>
      </c>
      <c r="U86" s="79"/>
      <c r="V86" s="79"/>
      <c r="W86" s="79"/>
      <c r="X86" s="79"/>
      <c r="Y86" s="79"/>
      <c r="Z86" s="79"/>
      <c r="AA86" s="79"/>
      <c r="AB86" s="79"/>
      <c r="AC86" s="79"/>
      <c r="AD86" s="4">
        <f t="shared" si="25"/>
        <v>1</v>
      </c>
    </row>
    <row r="87" spans="1:31" ht="15" thickBot="1" x14ac:dyDescent="0.25">
      <c r="A87" s="75" t="s">
        <v>115</v>
      </c>
      <c r="B87" s="112" t="s">
        <v>110</v>
      </c>
      <c r="C87" s="53"/>
      <c r="D87" s="53"/>
      <c r="E87" s="79">
        <f>IFERROR(VLOOKUP(B87,[1]NUM17!$H$3:$L$113,2,FALSE),0)</f>
        <v>1</v>
      </c>
      <c r="F87" s="79">
        <f>IFERROR(VLOOKUP(B87,[1]NUM17!$H$3:$L$113,3,FALSE),0)</f>
        <v>0</v>
      </c>
      <c r="G87" s="79">
        <f>IFERROR(VLOOKUP(B87,[1]NUM17!$H$3:$L$113,4,FALSE),0)</f>
        <v>0</v>
      </c>
      <c r="H87" s="79"/>
      <c r="I87" s="79"/>
      <c r="J87" s="79"/>
      <c r="K87" s="79"/>
      <c r="L87" s="79"/>
      <c r="M87" s="79"/>
      <c r="N87" s="79"/>
      <c r="O87" s="79"/>
      <c r="P87" s="79"/>
      <c r="Q87" s="4">
        <f t="shared" si="15"/>
        <v>1</v>
      </c>
      <c r="R87" s="79">
        <f>IFERROR(VLOOKUP(B87,[1]DEN17!$H$3:$L$117,2,FALSE),0)</f>
        <v>1</v>
      </c>
      <c r="S87" s="79">
        <f>IFERROR(VLOOKUP(B87,[1]DEN17!$H$3:$L$117,3,FALSE),0)</f>
        <v>0</v>
      </c>
      <c r="T87" s="79">
        <f>IFERROR(VLOOKUP(B87,[1]DEN17!$H$3:$L$117,4,FALSE),0)</f>
        <v>0</v>
      </c>
      <c r="U87" s="79"/>
      <c r="V87" s="79"/>
      <c r="W87" s="79"/>
      <c r="X87" s="79"/>
      <c r="Y87" s="79"/>
      <c r="Z87" s="79"/>
      <c r="AA87" s="79"/>
      <c r="AB87" s="79"/>
      <c r="AC87" s="79"/>
      <c r="AD87" s="4">
        <f t="shared" si="25"/>
        <v>1</v>
      </c>
    </row>
    <row r="88" spans="1:31" ht="15" thickBot="1" x14ac:dyDescent="0.25">
      <c r="A88" s="75" t="s">
        <v>115</v>
      </c>
      <c r="B88" s="112" t="s">
        <v>111</v>
      </c>
      <c r="C88" s="53"/>
      <c r="D88" s="53"/>
      <c r="E88" s="79">
        <f>IFERROR(VLOOKUP(B88,[1]NUM17!$H$3:$L$113,2,FALSE),0)</f>
        <v>5</v>
      </c>
      <c r="F88" s="79">
        <f>IFERROR(VLOOKUP(B88,[1]NUM17!$H$3:$L$113,3,FALSE),0)</f>
        <v>1</v>
      </c>
      <c r="G88" s="79">
        <f>IFERROR(VLOOKUP(B88,[1]NUM17!$H$3:$L$113,4,FALSE),0)</f>
        <v>5</v>
      </c>
      <c r="H88" s="79"/>
      <c r="I88" s="79"/>
      <c r="J88" s="79"/>
      <c r="K88" s="79"/>
      <c r="L88" s="79"/>
      <c r="M88" s="79"/>
      <c r="N88" s="79"/>
      <c r="O88" s="79"/>
      <c r="P88" s="79"/>
      <c r="Q88" s="4">
        <f t="shared" si="15"/>
        <v>11</v>
      </c>
      <c r="R88" s="79">
        <f>IFERROR(VLOOKUP(B88,[1]DEN17!$H$3:$L$117,2,FALSE),0)</f>
        <v>5</v>
      </c>
      <c r="S88" s="79">
        <f>IFERROR(VLOOKUP(B88,[1]DEN17!$H$3:$L$117,3,FALSE),0)</f>
        <v>1</v>
      </c>
      <c r="T88" s="79">
        <f>IFERROR(VLOOKUP(B88,[1]DEN17!$H$3:$L$117,4,FALSE),0)</f>
        <v>5</v>
      </c>
      <c r="U88" s="79"/>
      <c r="V88" s="79"/>
      <c r="W88" s="79"/>
      <c r="X88" s="79"/>
      <c r="Y88" s="79"/>
      <c r="Z88" s="79"/>
      <c r="AA88" s="79"/>
      <c r="AB88" s="79"/>
      <c r="AC88" s="79"/>
      <c r="AD88" s="4">
        <f t="shared" si="25"/>
        <v>11</v>
      </c>
    </row>
    <row r="89" spans="1:31" ht="15" thickBot="1" x14ac:dyDescent="0.25">
      <c r="A89" s="75" t="s">
        <v>115</v>
      </c>
      <c r="B89" s="112" t="s">
        <v>112</v>
      </c>
      <c r="C89" s="53"/>
      <c r="D89" s="53"/>
      <c r="E89" s="79">
        <f>IFERROR(VLOOKUP(B89,[1]NUM17!$H$3:$L$113,2,FALSE),0)</f>
        <v>4</v>
      </c>
      <c r="F89" s="79">
        <f>IFERROR(VLOOKUP(B89,[1]NUM17!$H$3:$L$113,3,FALSE),0)</f>
        <v>2</v>
      </c>
      <c r="G89" s="79">
        <f>IFERROR(VLOOKUP(B89,[1]NUM17!$H$3:$L$113,4,FALSE),0)</f>
        <v>0</v>
      </c>
      <c r="H89" s="79"/>
      <c r="I89" s="79"/>
      <c r="J89" s="79"/>
      <c r="K89" s="79"/>
      <c r="L89" s="79"/>
      <c r="M89" s="79"/>
      <c r="N89" s="79"/>
      <c r="O89" s="79"/>
      <c r="P89" s="79"/>
      <c r="Q89" s="4">
        <f t="shared" si="15"/>
        <v>6</v>
      </c>
      <c r="R89" s="79">
        <f>IFERROR(VLOOKUP(B89,[1]DEN17!$H$3:$L$117,2,FALSE),0)</f>
        <v>4</v>
      </c>
      <c r="S89" s="79">
        <f>IFERROR(VLOOKUP(B89,[1]DEN17!$H$3:$L$117,3,FALSE),0)</f>
        <v>2</v>
      </c>
      <c r="T89" s="79">
        <f>IFERROR(VLOOKUP(B89,[1]DEN17!$H$3:$L$117,4,FALSE),0)</f>
        <v>0</v>
      </c>
      <c r="U89" s="79"/>
      <c r="V89" s="79"/>
      <c r="W89" s="79"/>
      <c r="X89" s="79"/>
      <c r="Y89" s="79"/>
      <c r="Z89" s="79"/>
      <c r="AA89" s="79"/>
      <c r="AB89" s="79"/>
      <c r="AC89" s="79"/>
      <c r="AD89" s="4">
        <f t="shared" si="25"/>
        <v>6</v>
      </c>
    </row>
    <row r="90" spans="1:31" ht="15" thickBot="1" x14ac:dyDescent="0.25">
      <c r="A90" s="75" t="s">
        <v>115</v>
      </c>
      <c r="B90" s="112" t="s">
        <v>113</v>
      </c>
      <c r="C90" s="53"/>
      <c r="D90" s="53"/>
      <c r="E90" s="79">
        <f>IFERROR(VLOOKUP(B90,[1]NUM17!$H$3:$L$113,2,FALSE),0)</f>
        <v>0</v>
      </c>
      <c r="F90" s="79">
        <f>IFERROR(VLOOKUP(B90,[1]NUM17!$H$3:$L$113,3,FALSE),0)</f>
        <v>0</v>
      </c>
      <c r="G90" s="79">
        <f>IFERROR(VLOOKUP(B90,[1]NUM17!$H$3:$L$113,4,FALSE),0)</f>
        <v>0</v>
      </c>
      <c r="H90" s="79"/>
      <c r="I90" s="79"/>
      <c r="J90" s="79"/>
      <c r="K90" s="79"/>
      <c r="L90" s="79"/>
      <c r="M90" s="79"/>
      <c r="N90" s="79"/>
      <c r="O90" s="79"/>
      <c r="P90" s="79"/>
      <c r="Q90" s="4">
        <f t="shared" si="15"/>
        <v>0</v>
      </c>
      <c r="R90" s="79">
        <f>IFERROR(VLOOKUP(B90,[1]DEN17!$H$3:$L$117,2,FALSE),0)</f>
        <v>0</v>
      </c>
      <c r="S90" s="79">
        <f>IFERROR(VLOOKUP(B90,[1]DEN17!$H$3:$L$117,3,FALSE),0)</f>
        <v>0</v>
      </c>
      <c r="T90" s="79">
        <f>IFERROR(VLOOKUP(B90,[1]DEN17!$H$3:$L$117,4,FALSE),0)</f>
        <v>0</v>
      </c>
      <c r="U90" s="79"/>
      <c r="V90" s="79"/>
      <c r="W90" s="79"/>
      <c r="X90" s="79"/>
      <c r="Y90" s="79"/>
      <c r="Z90" s="79"/>
      <c r="AA90" s="79"/>
      <c r="AB90" s="79"/>
      <c r="AC90" s="79"/>
      <c r="AD90" s="4">
        <f t="shared" si="25"/>
        <v>0</v>
      </c>
    </row>
    <row r="91" spans="1:31" ht="15" thickBot="1" x14ac:dyDescent="0.25">
      <c r="A91" s="75" t="s">
        <v>115</v>
      </c>
      <c r="B91" s="112" t="s">
        <v>114</v>
      </c>
      <c r="C91" s="53"/>
      <c r="D91" s="53"/>
      <c r="E91" s="79">
        <f>IFERROR(VLOOKUP(B91,[1]NUM17!$H$3:$L$113,2,FALSE),0)</f>
        <v>0</v>
      </c>
      <c r="F91" s="79">
        <f>IFERROR(VLOOKUP(B91,[1]NUM17!$H$3:$L$113,3,FALSE),0)</f>
        <v>0</v>
      </c>
      <c r="G91" s="79">
        <f>IFERROR(VLOOKUP(B91,[1]NUM17!$H$3:$L$113,4,FALSE),0)</f>
        <v>1</v>
      </c>
      <c r="H91" s="79"/>
      <c r="I91" s="79"/>
      <c r="J91" s="79"/>
      <c r="K91" s="79"/>
      <c r="L91" s="79"/>
      <c r="M91" s="79"/>
      <c r="N91" s="79"/>
      <c r="O91" s="79"/>
      <c r="P91" s="79"/>
      <c r="Q91" s="4">
        <f t="shared" si="15"/>
        <v>1</v>
      </c>
      <c r="R91" s="79">
        <f>IFERROR(VLOOKUP(B91,[1]DEN17!$H$3:$L$117,2,FALSE),0)</f>
        <v>0</v>
      </c>
      <c r="S91" s="79">
        <f>IFERROR(VLOOKUP(B91,[1]DEN17!$H$3:$L$117,3,FALSE),0)</f>
        <v>0</v>
      </c>
      <c r="T91" s="79">
        <f>IFERROR(VLOOKUP(B91,[1]DEN17!$H$3:$L$117,4,FALSE),0)</f>
        <v>1</v>
      </c>
      <c r="U91" s="79"/>
      <c r="V91" s="79"/>
      <c r="W91" s="79"/>
      <c r="X91" s="79"/>
      <c r="Y91" s="79"/>
      <c r="Z91" s="79"/>
      <c r="AA91" s="79"/>
      <c r="AB91" s="79"/>
      <c r="AC91" s="79"/>
      <c r="AD91" s="4">
        <f t="shared" si="25"/>
        <v>1</v>
      </c>
    </row>
    <row r="92" spans="1:31" s="54" customFormat="1" ht="15" thickBot="1" x14ac:dyDescent="0.25">
      <c r="A92" s="308" t="s">
        <v>178</v>
      </c>
      <c r="B92" s="309"/>
      <c r="C92" s="181">
        <f>+D92/Metas!U16</f>
        <v>1.0507613243413638</v>
      </c>
      <c r="D92" s="14">
        <f>+Q92/AD92</f>
        <v>0.97058823529411764</v>
      </c>
      <c r="E92" s="9">
        <f>SUM(E82:E91)</f>
        <v>16</v>
      </c>
      <c r="F92" s="9">
        <f t="shared" ref="F92:H92" si="40">SUM(F82:F91)</f>
        <v>4</v>
      </c>
      <c r="G92" s="9">
        <f t="shared" si="40"/>
        <v>13</v>
      </c>
      <c r="H92" s="9">
        <f t="shared" si="40"/>
        <v>0</v>
      </c>
      <c r="I92" s="9">
        <f t="shared" ref="I92:J92" si="41">SUM(I82:I91)</f>
        <v>0</v>
      </c>
      <c r="J92" s="9">
        <f t="shared" si="41"/>
        <v>0</v>
      </c>
      <c r="K92" s="9">
        <f t="shared" ref="K92:L92" si="42">SUM(K82:K91)</f>
        <v>0</v>
      </c>
      <c r="L92" s="9">
        <f t="shared" si="42"/>
        <v>0</v>
      </c>
      <c r="M92" s="9">
        <f t="shared" ref="M92" si="43">SUM(M82:M91)</f>
        <v>0</v>
      </c>
      <c r="N92" s="9">
        <f t="shared" ref="N92:P92" si="44">SUM(N82:N91)</f>
        <v>0</v>
      </c>
      <c r="O92" s="9">
        <f t="shared" si="44"/>
        <v>0</v>
      </c>
      <c r="P92" s="9">
        <f t="shared" si="44"/>
        <v>0</v>
      </c>
      <c r="Q92" s="9">
        <f>SUM(Q82:Q91)</f>
        <v>33</v>
      </c>
      <c r="R92" s="9">
        <f>SUM(R82:R91)</f>
        <v>17</v>
      </c>
      <c r="S92" s="9">
        <f t="shared" ref="S92:Z92" si="45">SUM(S82:S91)</f>
        <v>4</v>
      </c>
      <c r="T92" s="9">
        <f t="shared" si="45"/>
        <v>13</v>
      </c>
      <c r="U92" s="9">
        <f t="shared" si="45"/>
        <v>0</v>
      </c>
      <c r="V92" s="9">
        <f t="shared" si="45"/>
        <v>0</v>
      </c>
      <c r="W92" s="9">
        <f t="shared" si="45"/>
        <v>0</v>
      </c>
      <c r="X92" s="9">
        <f t="shared" si="45"/>
        <v>0</v>
      </c>
      <c r="Y92" s="9">
        <f t="shared" si="45"/>
        <v>0</v>
      </c>
      <c r="Z92" s="9">
        <f t="shared" si="45"/>
        <v>0</v>
      </c>
      <c r="AA92" s="9">
        <f t="shared" ref="AA92:AC92" si="46">SUM(AA82:AA91)</f>
        <v>0</v>
      </c>
      <c r="AB92" s="9">
        <f t="shared" si="46"/>
        <v>0</v>
      </c>
      <c r="AC92" s="9">
        <f t="shared" si="46"/>
        <v>0</v>
      </c>
      <c r="AD92" s="9">
        <f>SUM(AD82:AD91)</f>
        <v>34</v>
      </c>
      <c r="AE92" s="58"/>
    </row>
    <row r="93" spans="1:31" ht="15" thickBot="1" x14ac:dyDescent="0.25">
      <c r="A93" s="75" t="s">
        <v>132</v>
      </c>
      <c r="B93" s="112" t="s">
        <v>116</v>
      </c>
      <c r="C93" s="53"/>
      <c r="D93" s="53"/>
      <c r="E93" s="79">
        <f>IFERROR(VLOOKUP(B93,[1]NUM17!$H$3:$L$113,2,FALSE),0)</f>
        <v>8</v>
      </c>
      <c r="F93" s="79">
        <f>IFERROR(VLOOKUP(B93,[1]NUM17!$H$3:$L$113,3,FALSE),0)</f>
        <v>5</v>
      </c>
      <c r="G93" s="79">
        <f>IFERROR(VLOOKUP(B93,[1]NUM17!$H$3:$L$113,4,FALSE),0)</f>
        <v>5</v>
      </c>
      <c r="H93" s="79"/>
      <c r="I93" s="79"/>
      <c r="J93" s="79"/>
      <c r="K93" s="79"/>
      <c r="L93" s="79"/>
      <c r="M93" s="79"/>
      <c r="N93" s="79"/>
      <c r="O93" s="79"/>
      <c r="P93" s="79"/>
      <c r="Q93" s="4">
        <f t="shared" ref="Q93:Q108" si="47">SUM(E93:P93)</f>
        <v>18</v>
      </c>
      <c r="R93" s="79">
        <f>IFERROR(VLOOKUP(B93,[1]DEN17!$H$3:$L$117,2,FALSE),0)</f>
        <v>8</v>
      </c>
      <c r="S93" s="79">
        <f>IFERROR(VLOOKUP(B93,[1]DEN17!$H$3:$L$117,3,FALSE),0)</f>
        <v>5</v>
      </c>
      <c r="T93" s="79">
        <f>IFERROR(VLOOKUP(B93,[1]DEN17!$H$3:$L$117,4,FALSE),0)</f>
        <v>7</v>
      </c>
      <c r="U93" s="79"/>
      <c r="V93" s="79"/>
      <c r="W93" s="79"/>
      <c r="X93" s="79"/>
      <c r="Y93" s="79"/>
      <c r="Z93" s="79"/>
      <c r="AA93" s="79"/>
      <c r="AB93" s="79"/>
      <c r="AC93" s="79"/>
      <c r="AD93" s="4">
        <f t="shared" si="25"/>
        <v>20</v>
      </c>
    </row>
    <row r="94" spans="1:31" ht="15" thickBot="1" x14ac:dyDescent="0.25">
      <c r="A94" s="75" t="s">
        <v>132</v>
      </c>
      <c r="B94" s="112" t="s">
        <v>117</v>
      </c>
      <c r="C94" s="53"/>
      <c r="D94" s="53"/>
      <c r="E94" s="79">
        <f>IFERROR(VLOOKUP(B94,[1]NUM17!$H$3:$L$113,2,FALSE),0)</f>
        <v>25</v>
      </c>
      <c r="F94" s="79">
        <f>IFERROR(VLOOKUP(B94,[1]NUM17!$H$3:$L$113,3,FALSE),0)</f>
        <v>23</v>
      </c>
      <c r="G94" s="79">
        <f>IFERROR(VLOOKUP(B94,[1]NUM17!$H$3:$L$113,4,FALSE),0)</f>
        <v>26</v>
      </c>
      <c r="H94" s="79"/>
      <c r="I94" s="79"/>
      <c r="J94" s="79"/>
      <c r="K94" s="79"/>
      <c r="L94" s="79"/>
      <c r="M94" s="79"/>
      <c r="N94" s="79"/>
      <c r="O94" s="79"/>
      <c r="P94" s="79"/>
      <c r="Q94" s="4">
        <f t="shared" si="47"/>
        <v>74</v>
      </c>
      <c r="R94" s="79">
        <f>IFERROR(VLOOKUP(B94,[1]DEN17!$H$3:$L$117,2,FALSE),0)</f>
        <v>27</v>
      </c>
      <c r="S94" s="79">
        <f>IFERROR(VLOOKUP(B94,[1]DEN17!$H$3:$L$117,3,FALSE),0)</f>
        <v>23</v>
      </c>
      <c r="T94" s="79">
        <f>IFERROR(VLOOKUP(B94,[1]DEN17!$H$3:$L$117,4,FALSE),0)</f>
        <v>31</v>
      </c>
      <c r="U94" s="79"/>
      <c r="V94" s="79"/>
      <c r="W94" s="79"/>
      <c r="X94" s="79"/>
      <c r="Y94" s="79"/>
      <c r="Z94" s="79"/>
      <c r="AA94" s="79"/>
      <c r="AB94" s="79"/>
      <c r="AC94" s="79"/>
      <c r="AD94" s="4">
        <f t="shared" si="25"/>
        <v>81</v>
      </c>
    </row>
    <row r="95" spans="1:31" ht="15" thickBot="1" x14ac:dyDescent="0.25">
      <c r="A95" s="75" t="s">
        <v>132</v>
      </c>
      <c r="B95" s="112" t="s">
        <v>118</v>
      </c>
      <c r="C95" s="53"/>
      <c r="D95" s="53"/>
      <c r="E95" s="79">
        <f>IFERROR(VLOOKUP(B95,[1]NUM17!$H$3:$L$113,2,FALSE),0)</f>
        <v>46</v>
      </c>
      <c r="F95" s="79">
        <f>IFERROR(VLOOKUP(B95,[1]NUM17!$H$3:$L$113,3,FALSE),0)</f>
        <v>32</v>
      </c>
      <c r="G95" s="79">
        <f>IFERROR(VLOOKUP(B95,[1]NUM17!$H$3:$L$113,4,FALSE),0)</f>
        <v>36</v>
      </c>
      <c r="H95" s="79"/>
      <c r="I95" s="79"/>
      <c r="J95" s="79"/>
      <c r="K95" s="79"/>
      <c r="L95" s="79"/>
      <c r="M95" s="79"/>
      <c r="N95" s="79"/>
      <c r="O95" s="79"/>
      <c r="P95" s="79"/>
      <c r="Q95" s="4">
        <f t="shared" si="47"/>
        <v>114</v>
      </c>
      <c r="R95" s="79">
        <f>IFERROR(VLOOKUP(B95,[1]DEN17!$H$3:$L$117,2,FALSE),0)</f>
        <v>51</v>
      </c>
      <c r="S95" s="79">
        <f>IFERROR(VLOOKUP(B95,[1]DEN17!$H$3:$L$117,3,FALSE),0)</f>
        <v>36</v>
      </c>
      <c r="T95" s="79">
        <f>IFERROR(VLOOKUP(B95,[1]DEN17!$H$3:$L$117,4,FALSE),0)</f>
        <v>43</v>
      </c>
      <c r="U95" s="79"/>
      <c r="V95" s="79"/>
      <c r="W95" s="79"/>
      <c r="X95" s="79"/>
      <c r="Y95" s="79"/>
      <c r="Z95" s="79"/>
      <c r="AA95" s="79"/>
      <c r="AB95" s="79"/>
      <c r="AC95" s="79"/>
      <c r="AD95" s="4">
        <f t="shared" si="25"/>
        <v>130</v>
      </c>
    </row>
    <row r="96" spans="1:31" ht="15" thickBot="1" x14ac:dyDescent="0.25">
      <c r="A96" s="75" t="s">
        <v>132</v>
      </c>
      <c r="B96" s="112" t="s">
        <v>119</v>
      </c>
      <c r="C96" s="53"/>
      <c r="D96" s="53"/>
      <c r="E96" s="79">
        <f>IFERROR(VLOOKUP(B96,[1]NUM17!$H$3:$L$113,2,FALSE),0)</f>
        <v>3</v>
      </c>
      <c r="F96" s="79">
        <f>IFERROR(VLOOKUP(B96,[1]NUM17!$H$3:$L$113,3,FALSE),0)</f>
        <v>7</v>
      </c>
      <c r="G96" s="79">
        <f>IFERROR(VLOOKUP(B96,[1]NUM17!$H$3:$L$113,4,FALSE),0)</f>
        <v>4</v>
      </c>
      <c r="H96" s="79"/>
      <c r="I96" s="79"/>
      <c r="J96" s="79"/>
      <c r="K96" s="79"/>
      <c r="L96" s="79"/>
      <c r="M96" s="79"/>
      <c r="N96" s="79"/>
      <c r="O96" s="79"/>
      <c r="P96" s="79"/>
      <c r="Q96" s="4">
        <f t="shared" si="47"/>
        <v>14</v>
      </c>
      <c r="R96" s="79">
        <f>IFERROR(VLOOKUP(B96,[1]DEN17!$H$3:$L$117,2,FALSE),0)</f>
        <v>3</v>
      </c>
      <c r="S96" s="79">
        <f>IFERROR(VLOOKUP(B96,[1]DEN17!$H$3:$L$117,3,FALSE),0)</f>
        <v>7</v>
      </c>
      <c r="T96" s="79">
        <f>IFERROR(VLOOKUP(B96,[1]DEN17!$H$3:$L$117,4,FALSE),0)</f>
        <v>4</v>
      </c>
      <c r="U96" s="79"/>
      <c r="V96" s="79"/>
      <c r="W96" s="79"/>
      <c r="X96" s="79"/>
      <c r="Y96" s="79"/>
      <c r="Z96" s="79"/>
      <c r="AA96" s="79"/>
      <c r="AB96" s="79"/>
      <c r="AC96" s="79"/>
      <c r="AD96" s="4">
        <f t="shared" si="25"/>
        <v>14</v>
      </c>
    </row>
    <row r="97" spans="1:31" ht="15" thickBot="1" x14ac:dyDescent="0.25">
      <c r="A97" s="75" t="s">
        <v>132</v>
      </c>
      <c r="B97" s="112" t="s">
        <v>120</v>
      </c>
      <c r="C97" s="53"/>
      <c r="D97" s="53"/>
      <c r="E97" s="79">
        <f>IFERROR(VLOOKUP(B97,[1]NUM17!$H$3:$L$113,2,FALSE),0)</f>
        <v>0</v>
      </c>
      <c r="F97" s="79">
        <f>IFERROR(VLOOKUP(B97,[1]NUM17!$H$3:$L$113,3,FALSE),0)</f>
        <v>2</v>
      </c>
      <c r="G97" s="79">
        <f>IFERROR(VLOOKUP(B97,[1]NUM17!$H$3:$L$113,4,FALSE),0)</f>
        <v>1</v>
      </c>
      <c r="H97" s="79"/>
      <c r="I97" s="79"/>
      <c r="J97" s="79"/>
      <c r="K97" s="79"/>
      <c r="L97" s="79"/>
      <c r="M97" s="79"/>
      <c r="N97" s="79"/>
      <c r="O97" s="79"/>
      <c r="P97" s="79"/>
      <c r="Q97" s="4">
        <f t="shared" si="47"/>
        <v>3</v>
      </c>
      <c r="R97" s="79">
        <f>IFERROR(VLOOKUP(B97,[1]DEN17!$H$3:$L$117,2,FALSE),0)</f>
        <v>0</v>
      </c>
      <c r="S97" s="79">
        <f>IFERROR(VLOOKUP(B97,[1]DEN17!$H$3:$L$117,3,FALSE),0)</f>
        <v>2</v>
      </c>
      <c r="T97" s="79">
        <f>IFERROR(VLOOKUP(B97,[1]DEN17!$H$3:$L$117,4,FALSE),0)</f>
        <v>1</v>
      </c>
      <c r="U97" s="79"/>
      <c r="V97" s="79"/>
      <c r="W97" s="79"/>
      <c r="X97" s="79"/>
      <c r="Y97" s="79"/>
      <c r="Z97" s="79"/>
      <c r="AA97" s="79"/>
      <c r="AB97" s="79"/>
      <c r="AC97" s="79"/>
      <c r="AD97" s="4">
        <f t="shared" si="25"/>
        <v>3</v>
      </c>
    </row>
    <row r="98" spans="1:31" ht="15" thickBot="1" x14ac:dyDescent="0.25">
      <c r="A98" s="75" t="s">
        <v>132</v>
      </c>
      <c r="B98" s="112" t="s">
        <v>121</v>
      </c>
      <c r="C98" s="53"/>
      <c r="D98" s="53"/>
      <c r="E98" s="79">
        <f>IFERROR(VLOOKUP(B98,[1]NUM17!$H$3:$L$113,2,FALSE),0)</f>
        <v>0</v>
      </c>
      <c r="F98" s="79">
        <f>IFERROR(VLOOKUP(B98,[1]NUM17!$H$3:$L$113,3,FALSE),0)</f>
        <v>0</v>
      </c>
      <c r="G98" s="79">
        <f>IFERROR(VLOOKUP(B98,[1]NUM17!$H$3:$L$113,4,FALSE),0)</f>
        <v>0</v>
      </c>
      <c r="H98" s="79"/>
      <c r="I98" s="79"/>
      <c r="J98" s="79"/>
      <c r="K98" s="79"/>
      <c r="L98" s="79"/>
      <c r="M98" s="79"/>
      <c r="N98" s="79"/>
      <c r="O98" s="79"/>
      <c r="P98" s="79"/>
      <c r="Q98" s="4">
        <f t="shared" si="47"/>
        <v>0</v>
      </c>
      <c r="R98" s="79">
        <f>IFERROR(VLOOKUP(B98,[1]DEN17!$H$3:$L$117,2,FALSE),0)</f>
        <v>0</v>
      </c>
      <c r="S98" s="79">
        <f>IFERROR(VLOOKUP(B98,[1]DEN17!$H$3:$L$117,3,FALSE),0)</f>
        <v>0</v>
      </c>
      <c r="T98" s="79">
        <f>IFERROR(VLOOKUP(B98,[1]DEN17!$H$3:$L$117,4,FALSE),0)</f>
        <v>0</v>
      </c>
      <c r="U98" s="79"/>
      <c r="V98" s="79"/>
      <c r="W98" s="79"/>
      <c r="X98" s="79"/>
      <c r="Y98" s="79"/>
      <c r="Z98" s="79"/>
      <c r="AA98" s="79"/>
      <c r="AB98" s="79"/>
      <c r="AC98" s="79"/>
      <c r="AD98" s="4">
        <f t="shared" si="25"/>
        <v>0</v>
      </c>
    </row>
    <row r="99" spans="1:31" ht="15" thickBot="1" x14ac:dyDescent="0.25">
      <c r="A99" s="75" t="s">
        <v>132</v>
      </c>
      <c r="B99" s="112" t="s">
        <v>122</v>
      </c>
      <c r="C99" s="53"/>
      <c r="D99" s="53"/>
      <c r="E99" s="79">
        <f>IFERROR(VLOOKUP(B99,[1]NUM17!$H$3:$L$113,2,FALSE),0)</f>
        <v>2</v>
      </c>
      <c r="F99" s="79">
        <f>IFERROR(VLOOKUP(B99,[1]NUM17!$H$3:$L$113,3,FALSE),0)</f>
        <v>0</v>
      </c>
      <c r="G99" s="79">
        <f>IFERROR(VLOOKUP(B99,[1]NUM17!$H$3:$L$113,4,FALSE),0)</f>
        <v>1</v>
      </c>
      <c r="H99" s="79"/>
      <c r="I99" s="79"/>
      <c r="J99" s="79"/>
      <c r="K99" s="79"/>
      <c r="L99" s="79"/>
      <c r="M99" s="79"/>
      <c r="N99" s="79"/>
      <c r="O99" s="79"/>
      <c r="P99" s="79"/>
      <c r="Q99" s="4">
        <f t="shared" si="47"/>
        <v>3</v>
      </c>
      <c r="R99" s="79">
        <f>IFERROR(VLOOKUP(B99,[1]DEN17!$H$3:$L$117,2,FALSE),0)</f>
        <v>2</v>
      </c>
      <c r="S99" s="79">
        <f>IFERROR(VLOOKUP(B99,[1]DEN17!$H$3:$L$117,3,FALSE),0)</f>
        <v>0</v>
      </c>
      <c r="T99" s="79">
        <f>IFERROR(VLOOKUP(B99,[1]DEN17!$H$3:$L$117,4,FALSE),0)</f>
        <v>1</v>
      </c>
      <c r="U99" s="79"/>
      <c r="V99" s="79"/>
      <c r="W99" s="79"/>
      <c r="X99" s="79"/>
      <c r="Y99" s="79"/>
      <c r="Z99" s="79"/>
      <c r="AA99" s="79"/>
      <c r="AB99" s="79"/>
      <c r="AC99" s="79"/>
      <c r="AD99" s="4">
        <f t="shared" si="25"/>
        <v>3</v>
      </c>
    </row>
    <row r="100" spans="1:31" ht="15" thickBot="1" x14ac:dyDescent="0.25">
      <c r="A100" s="75" t="s">
        <v>132</v>
      </c>
      <c r="B100" s="112" t="s">
        <v>123</v>
      </c>
      <c r="C100" s="53"/>
      <c r="D100" s="53"/>
      <c r="E100" s="79">
        <f>IFERROR(VLOOKUP(B100,[1]NUM17!$H$3:$L$113,2,FALSE),0)</f>
        <v>0</v>
      </c>
      <c r="F100" s="79">
        <f>IFERROR(VLOOKUP(B100,[1]NUM17!$H$3:$L$113,3,FALSE),0)</f>
        <v>0</v>
      </c>
      <c r="G100" s="79">
        <f>IFERROR(VLOOKUP(B100,[1]NUM17!$H$3:$L$113,4,FALSE),0)</f>
        <v>0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4">
        <f t="shared" si="47"/>
        <v>0</v>
      </c>
      <c r="R100" s="79">
        <f>IFERROR(VLOOKUP(B100,[1]DEN17!$H$3:$L$117,2,FALSE),0)</f>
        <v>0</v>
      </c>
      <c r="S100" s="79">
        <f>IFERROR(VLOOKUP(B100,[1]DEN17!$H$3:$L$117,3,FALSE),0)</f>
        <v>0</v>
      </c>
      <c r="T100" s="79">
        <f>IFERROR(VLOOKUP(B100,[1]DEN17!$H$3:$L$117,4,FALSE),0)</f>
        <v>0</v>
      </c>
      <c r="U100" s="79"/>
      <c r="V100" s="79"/>
      <c r="W100" s="79"/>
      <c r="X100" s="79"/>
      <c r="Y100" s="79"/>
      <c r="Z100" s="79"/>
      <c r="AA100" s="79"/>
      <c r="AB100" s="79"/>
      <c r="AC100" s="79"/>
      <c r="AD100" s="4">
        <f t="shared" si="25"/>
        <v>0</v>
      </c>
    </row>
    <row r="101" spans="1:31" ht="15" thickBot="1" x14ac:dyDescent="0.25">
      <c r="A101" s="75" t="s">
        <v>132</v>
      </c>
      <c r="B101" s="112" t="s">
        <v>124</v>
      </c>
      <c r="C101" s="53"/>
      <c r="D101" s="53"/>
      <c r="E101" s="79">
        <f>IFERROR(VLOOKUP(B101,[1]NUM17!$H$3:$L$113,2,FALSE),0)</f>
        <v>0</v>
      </c>
      <c r="F101" s="79">
        <f>IFERROR(VLOOKUP(B101,[1]NUM17!$H$3:$L$113,3,FALSE),0)</f>
        <v>0</v>
      </c>
      <c r="G101" s="79">
        <f>IFERROR(VLOOKUP(B101,[1]NUM17!$H$3:$L$113,4,FALSE),0)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4">
        <f t="shared" si="47"/>
        <v>0</v>
      </c>
      <c r="R101" s="79">
        <f>IFERROR(VLOOKUP(B101,[1]DEN17!$H$3:$L$117,2,FALSE),0)</f>
        <v>0</v>
      </c>
      <c r="S101" s="79">
        <f>IFERROR(VLOOKUP(B101,[1]DEN17!$H$3:$L$117,3,FALSE),0)</f>
        <v>0</v>
      </c>
      <c r="T101" s="79">
        <f>IFERROR(VLOOKUP(B101,[1]DEN17!$H$3:$L$117,4,FALSE),0)</f>
        <v>0</v>
      </c>
      <c r="U101" s="79"/>
      <c r="V101" s="79"/>
      <c r="W101" s="79"/>
      <c r="X101" s="79"/>
      <c r="Y101" s="79"/>
      <c r="Z101" s="79"/>
      <c r="AA101" s="79"/>
      <c r="AB101" s="79"/>
      <c r="AC101" s="79"/>
      <c r="AD101" s="4">
        <f t="shared" si="25"/>
        <v>0</v>
      </c>
    </row>
    <row r="102" spans="1:31" ht="15" thickBot="1" x14ac:dyDescent="0.25">
      <c r="A102" s="75" t="s">
        <v>132</v>
      </c>
      <c r="B102" s="112" t="s">
        <v>125</v>
      </c>
      <c r="C102" s="53"/>
      <c r="D102" s="53"/>
      <c r="E102" s="79">
        <f>IFERROR(VLOOKUP(B102,[1]NUM17!$H$3:$L$113,2,FALSE),0)</f>
        <v>0</v>
      </c>
      <c r="F102" s="79">
        <f>IFERROR(VLOOKUP(B102,[1]NUM17!$H$3:$L$113,3,FALSE),0)</f>
        <v>1</v>
      </c>
      <c r="G102" s="79">
        <f>IFERROR(VLOOKUP(B102,[1]NUM17!$H$3:$L$113,4,FALSE),0)</f>
        <v>0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4">
        <f t="shared" si="47"/>
        <v>1</v>
      </c>
      <c r="R102" s="79">
        <f>IFERROR(VLOOKUP(B102,[1]DEN17!$H$3:$L$117,2,FALSE),0)</f>
        <v>0</v>
      </c>
      <c r="S102" s="79">
        <f>IFERROR(VLOOKUP(B102,[1]DEN17!$H$3:$L$117,3,FALSE),0)</f>
        <v>1</v>
      </c>
      <c r="T102" s="79">
        <f>IFERROR(VLOOKUP(B102,[1]DEN17!$H$3:$L$117,4,FALSE),0)</f>
        <v>0</v>
      </c>
      <c r="U102" s="79"/>
      <c r="V102" s="79"/>
      <c r="W102" s="79"/>
      <c r="X102" s="79"/>
      <c r="Y102" s="79"/>
      <c r="Z102" s="79"/>
      <c r="AA102" s="79"/>
      <c r="AB102" s="79"/>
      <c r="AC102" s="79"/>
      <c r="AD102" s="4">
        <f t="shared" si="25"/>
        <v>1</v>
      </c>
    </row>
    <row r="103" spans="1:31" ht="15" thickBot="1" x14ac:dyDescent="0.25">
      <c r="A103" s="75" t="s">
        <v>132</v>
      </c>
      <c r="B103" s="112" t="s">
        <v>126</v>
      </c>
      <c r="C103" s="53"/>
      <c r="D103" s="53"/>
      <c r="E103" s="79">
        <f>IFERROR(VLOOKUP(B103,[1]NUM17!$H$3:$L$113,2,FALSE),0)</f>
        <v>3</v>
      </c>
      <c r="F103" s="79">
        <f>IFERROR(VLOOKUP(B103,[1]NUM17!$H$3:$L$113,3,FALSE),0)</f>
        <v>0</v>
      </c>
      <c r="G103" s="79">
        <f>IFERROR(VLOOKUP(B103,[1]NUM17!$H$3:$L$113,4,FALSE),0)</f>
        <v>1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4">
        <f t="shared" si="47"/>
        <v>4</v>
      </c>
      <c r="R103" s="79">
        <f>IFERROR(VLOOKUP(B103,[1]DEN17!$H$3:$L$117,2,FALSE),0)</f>
        <v>3</v>
      </c>
      <c r="S103" s="79">
        <f>IFERROR(VLOOKUP(B103,[1]DEN17!$H$3:$L$117,3,FALSE),0)</f>
        <v>0</v>
      </c>
      <c r="T103" s="79">
        <f>IFERROR(VLOOKUP(B103,[1]DEN17!$H$3:$L$117,4,FALSE),0)</f>
        <v>1</v>
      </c>
      <c r="U103" s="79"/>
      <c r="V103" s="79"/>
      <c r="W103" s="79"/>
      <c r="X103" s="79"/>
      <c r="Y103" s="79"/>
      <c r="Z103" s="79"/>
      <c r="AA103" s="79"/>
      <c r="AB103" s="79"/>
      <c r="AC103" s="79"/>
      <c r="AD103" s="4">
        <f t="shared" si="25"/>
        <v>4</v>
      </c>
    </row>
    <row r="104" spans="1:31" ht="15" thickBot="1" x14ac:dyDescent="0.25">
      <c r="A104" s="75" t="s">
        <v>132</v>
      </c>
      <c r="B104" s="112" t="s">
        <v>127</v>
      </c>
      <c r="C104" s="53"/>
      <c r="D104" s="53"/>
      <c r="E104" s="79">
        <f>IFERROR(VLOOKUP(B104,[1]NUM17!$H$3:$L$113,2,FALSE),0)</f>
        <v>0</v>
      </c>
      <c r="F104" s="79">
        <f>IFERROR(VLOOKUP(B104,[1]NUM17!$H$3:$L$113,3,FALSE),0)</f>
        <v>0</v>
      </c>
      <c r="G104" s="79">
        <f>IFERROR(VLOOKUP(B104,[1]NUM17!$H$3:$L$113,4,FALSE),0)</f>
        <v>0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4">
        <f t="shared" si="47"/>
        <v>0</v>
      </c>
      <c r="R104" s="79">
        <f>IFERROR(VLOOKUP(B104,[1]DEN17!$H$3:$L$117,2,FALSE),0)</f>
        <v>0</v>
      </c>
      <c r="S104" s="79">
        <f>IFERROR(VLOOKUP(B104,[1]DEN17!$H$3:$L$117,3,FALSE),0)</f>
        <v>0</v>
      </c>
      <c r="T104" s="79">
        <f>IFERROR(VLOOKUP(B104,[1]DEN17!$H$3:$L$117,4,FALSE),0)</f>
        <v>0</v>
      </c>
      <c r="U104" s="79"/>
      <c r="V104" s="79"/>
      <c r="W104" s="79"/>
      <c r="X104" s="79"/>
      <c r="Y104" s="79"/>
      <c r="Z104" s="79"/>
      <c r="AA104" s="79"/>
      <c r="AB104" s="79"/>
      <c r="AC104" s="79"/>
      <c r="AD104" s="4">
        <f t="shared" si="25"/>
        <v>0</v>
      </c>
    </row>
    <row r="105" spans="1:31" ht="15" thickBot="1" x14ac:dyDescent="0.25">
      <c r="A105" s="75" t="s">
        <v>132</v>
      </c>
      <c r="B105" s="112" t="s">
        <v>128</v>
      </c>
      <c r="C105" s="53"/>
      <c r="D105" s="53"/>
      <c r="E105" s="79">
        <f>IFERROR(VLOOKUP(B105,[1]NUM17!$H$3:$L$113,2,FALSE),0)</f>
        <v>0</v>
      </c>
      <c r="F105" s="79">
        <f>IFERROR(VLOOKUP(B105,[1]NUM17!$H$3:$L$113,3,FALSE),0)</f>
        <v>0</v>
      </c>
      <c r="G105" s="79">
        <f>IFERROR(VLOOKUP(B105,[1]NUM17!$H$3:$L$113,4,FALSE),0)</f>
        <v>0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4">
        <f t="shared" si="47"/>
        <v>0</v>
      </c>
      <c r="R105" s="79">
        <f>IFERROR(VLOOKUP(B105,[1]DEN17!$H$3:$L$117,2,FALSE),0)</f>
        <v>0</v>
      </c>
      <c r="S105" s="79">
        <f>IFERROR(VLOOKUP(B105,[1]DEN17!$H$3:$L$117,3,FALSE),0)</f>
        <v>0</v>
      </c>
      <c r="T105" s="79">
        <f>IFERROR(VLOOKUP(B105,[1]DEN17!$H$3:$L$117,4,FALSE),0)</f>
        <v>0</v>
      </c>
      <c r="U105" s="79"/>
      <c r="V105" s="79"/>
      <c r="W105" s="79"/>
      <c r="X105" s="79"/>
      <c r="Y105" s="79"/>
      <c r="Z105" s="79"/>
      <c r="AA105" s="79"/>
      <c r="AB105" s="79"/>
      <c r="AC105" s="79"/>
      <c r="AD105" s="4">
        <f t="shared" si="25"/>
        <v>0</v>
      </c>
    </row>
    <row r="106" spans="1:31" ht="15" thickBot="1" x14ac:dyDescent="0.25">
      <c r="A106" s="75" t="s">
        <v>132</v>
      </c>
      <c r="B106" s="112" t="s">
        <v>129</v>
      </c>
      <c r="C106" s="53"/>
      <c r="D106" s="53"/>
      <c r="E106" s="79">
        <f>IFERROR(VLOOKUP(B106,[1]NUM17!$H$3:$L$113,2,FALSE),0)</f>
        <v>2</v>
      </c>
      <c r="F106" s="79">
        <f>IFERROR(VLOOKUP(B106,[1]NUM17!$H$3:$L$113,3,FALSE),0)</f>
        <v>0</v>
      </c>
      <c r="G106" s="79">
        <f>IFERROR(VLOOKUP(B106,[1]NUM17!$H$3:$L$113,4,FALSE),0)</f>
        <v>0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4">
        <f t="shared" si="47"/>
        <v>2</v>
      </c>
      <c r="R106" s="79">
        <f>IFERROR(VLOOKUP(B106,[1]DEN17!$H$3:$L$117,2,FALSE),0)</f>
        <v>2</v>
      </c>
      <c r="S106" s="79">
        <f>IFERROR(VLOOKUP(B106,[1]DEN17!$H$3:$L$117,3,FALSE),0)</f>
        <v>0</v>
      </c>
      <c r="T106" s="79">
        <f>IFERROR(VLOOKUP(B106,[1]DEN17!$H$3:$L$117,4,FALSE),0)</f>
        <v>0</v>
      </c>
      <c r="U106" s="79"/>
      <c r="V106" s="79"/>
      <c r="W106" s="79"/>
      <c r="X106" s="79"/>
      <c r="Y106" s="79"/>
      <c r="Z106" s="79"/>
      <c r="AA106" s="79"/>
      <c r="AB106" s="79"/>
      <c r="AC106" s="79"/>
      <c r="AD106" s="4">
        <f t="shared" si="25"/>
        <v>2</v>
      </c>
    </row>
    <row r="107" spans="1:31" ht="15" thickBot="1" x14ac:dyDescent="0.25">
      <c r="A107" s="75" t="s">
        <v>132</v>
      </c>
      <c r="B107" s="112" t="s">
        <v>130</v>
      </c>
      <c r="C107" s="53"/>
      <c r="D107" s="53"/>
      <c r="E107" s="79">
        <f>IFERROR(VLOOKUP(B107,[1]NUM17!$H$3:$L$113,2,FALSE),0)</f>
        <v>2</v>
      </c>
      <c r="F107" s="79">
        <f>IFERROR(VLOOKUP(B107,[1]NUM17!$H$3:$L$113,3,FALSE),0)</f>
        <v>6</v>
      </c>
      <c r="G107" s="79">
        <f>IFERROR(VLOOKUP(B107,[1]NUM17!$H$3:$L$113,4,FALSE),0)</f>
        <v>4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4">
        <f t="shared" si="47"/>
        <v>12</v>
      </c>
      <c r="R107" s="79">
        <f>IFERROR(VLOOKUP(B107,[1]DEN17!$H$3:$L$117,2,FALSE),0)</f>
        <v>3</v>
      </c>
      <c r="S107" s="79">
        <f>IFERROR(VLOOKUP(B107,[1]DEN17!$H$3:$L$117,3,FALSE),0)</f>
        <v>7</v>
      </c>
      <c r="T107" s="79">
        <f>IFERROR(VLOOKUP(B107,[1]DEN17!$H$3:$L$117,4,FALSE),0)</f>
        <v>6</v>
      </c>
      <c r="U107" s="79"/>
      <c r="V107" s="79"/>
      <c r="W107" s="79"/>
      <c r="X107" s="79"/>
      <c r="Y107" s="79"/>
      <c r="Z107" s="79"/>
      <c r="AA107" s="79"/>
      <c r="AB107" s="79"/>
      <c r="AC107" s="79"/>
      <c r="AD107" s="4">
        <f>SUM(R107:AC107)</f>
        <v>16</v>
      </c>
    </row>
    <row r="108" spans="1:31" ht="15" thickBot="1" x14ac:dyDescent="0.25">
      <c r="A108" s="75" t="s">
        <v>132</v>
      </c>
      <c r="B108" s="112" t="s">
        <v>131</v>
      </c>
      <c r="C108" s="53"/>
      <c r="D108" s="53"/>
      <c r="E108" s="79">
        <f>IFERROR(VLOOKUP(B108,[1]NUM17!$H$3:$L$113,2,FALSE),0)</f>
        <v>6</v>
      </c>
      <c r="F108" s="79">
        <f>IFERROR(VLOOKUP(B108,[1]NUM17!$H$3:$L$113,3,FALSE),0)</f>
        <v>1</v>
      </c>
      <c r="G108" s="79">
        <f>IFERROR(VLOOKUP(B108,[1]NUM17!$H$3:$L$113,4,FALSE),0)</f>
        <v>1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4">
        <f t="shared" si="47"/>
        <v>8</v>
      </c>
      <c r="R108" s="79">
        <f>IFERROR(VLOOKUP(B108,[1]DEN17!$H$3:$L$117,2,FALSE),0)</f>
        <v>6</v>
      </c>
      <c r="S108" s="79">
        <f>IFERROR(VLOOKUP(B108,[1]DEN17!$H$3:$L$117,3,FALSE),0)</f>
        <v>1</v>
      </c>
      <c r="T108" s="79">
        <f>IFERROR(VLOOKUP(B108,[1]DEN17!$H$3:$L$117,4,FALSE),0)</f>
        <v>2</v>
      </c>
      <c r="U108" s="79"/>
      <c r="V108" s="79"/>
      <c r="W108" s="79"/>
      <c r="X108" s="79"/>
      <c r="Y108" s="79"/>
      <c r="Z108" s="79"/>
      <c r="AA108" s="79"/>
      <c r="AB108" s="79"/>
      <c r="AC108" s="79"/>
      <c r="AD108" s="4">
        <f>SUM(R108:AC108)</f>
        <v>9</v>
      </c>
    </row>
    <row r="109" spans="1:31" ht="15" thickBot="1" x14ac:dyDescent="0.25">
      <c r="A109" s="75" t="s">
        <v>132</v>
      </c>
      <c r="B109" s="112" t="s">
        <v>342</v>
      </c>
      <c r="C109" s="53"/>
      <c r="D109" s="53"/>
      <c r="E109" s="79">
        <f>IFERROR(VLOOKUP(B109,[1]NUM17!$H$3:$L$113,2,FALSE),0)</f>
        <v>1</v>
      </c>
      <c r="F109" s="79">
        <f>IFERROR(VLOOKUP(B109,[1]NUM17!$H$3:$L$113,3,FALSE),0)</f>
        <v>1</v>
      </c>
      <c r="G109" s="79">
        <f>IFERROR(VLOOKUP(B109,[1]NUM17!$H$3:$L$113,4,FALSE),0)</f>
        <v>4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89">
        <f>SUM(E109:P109)</f>
        <v>6</v>
      </c>
      <c r="R109" s="79">
        <f>IFERROR(VLOOKUP(B109,[1]DEN17!$H$3:$L$117,2,FALSE),0)</f>
        <v>1</v>
      </c>
      <c r="S109" s="79">
        <f>IFERROR(VLOOKUP(B109,[1]DEN17!$H$3:$L$117,3,FALSE),0)</f>
        <v>1</v>
      </c>
      <c r="T109" s="79">
        <f>IFERROR(VLOOKUP(B109,[1]DEN17!$H$3:$L$117,4,FALSE),0)</f>
        <v>5</v>
      </c>
      <c r="U109" s="79"/>
      <c r="V109" s="79"/>
      <c r="W109" s="79"/>
      <c r="X109" s="79"/>
      <c r="Y109" s="79"/>
      <c r="Z109" s="79"/>
      <c r="AA109" s="79"/>
      <c r="AB109" s="79"/>
      <c r="AC109" s="79"/>
      <c r="AD109" s="4">
        <f>SUM(R109:AC109)</f>
        <v>7</v>
      </c>
    </row>
    <row r="110" spans="1:31" ht="15" thickBot="1" x14ac:dyDescent="0.25">
      <c r="A110" s="75" t="s">
        <v>132</v>
      </c>
      <c r="B110" s="112" t="s">
        <v>388</v>
      </c>
      <c r="C110" s="53"/>
      <c r="D110" s="53"/>
      <c r="E110" s="79">
        <f>IFERROR(VLOOKUP(B110,[1]NUM17!$H$3:$L$113,2,FALSE),0)</f>
        <v>1</v>
      </c>
      <c r="F110" s="79">
        <f>IFERROR(VLOOKUP(B110,[1]NUM17!$H$3:$L$113,3,FALSE),0)</f>
        <v>1</v>
      </c>
      <c r="G110" s="79">
        <f>IFERROR(VLOOKUP(B110,[1]NUM17!$H$3:$L$113,4,FALSE),0)</f>
        <v>1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89">
        <f>SUM(E110:P110)</f>
        <v>3</v>
      </c>
      <c r="R110" s="79">
        <f>IFERROR(VLOOKUP(B110,[1]DEN17!$H$3:$L$117,2,FALSE),0)</f>
        <v>1</v>
      </c>
      <c r="S110" s="79">
        <f>IFERROR(VLOOKUP(B110,[1]DEN17!$H$3:$L$117,3,FALSE),0)</f>
        <v>1</v>
      </c>
      <c r="T110" s="79">
        <f>IFERROR(VLOOKUP(B110,[1]DEN17!$H$3:$L$117,4,FALSE),0)</f>
        <v>1</v>
      </c>
      <c r="U110" s="79"/>
      <c r="V110" s="79"/>
      <c r="W110" s="79"/>
      <c r="X110" s="79"/>
      <c r="Y110" s="79"/>
      <c r="Z110" s="79"/>
      <c r="AA110" s="79"/>
      <c r="AB110" s="79"/>
      <c r="AC110" s="79"/>
      <c r="AD110" s="4">
        <f>SUM(R110:AC110)</f>
        <v>3</v>
      </c>
    </row>
    <row r="111" spans="1:31" s="54" customFormat="1" ht="15" thickBot="1" x14ac:dyDescent="0.25">
      <c r="A111" s="308" t="s">
        <v>179</v>
      </c>
      <c r="B111" s="309"/>
      <c r="C111" s="181">
        <f>+D111/Metas!U13</f>
        <v>0.97779983840178242</v>
      </c>
      <c r="D111" s="14">
        <f>+Q111/AD111</f>
        <v>0.89419795221843001</v>
      </c>
      <c r="E111" s="9">
        <f>SUM(E93:E110)</f>
        <v>99</v>
      </c>
      <c r="F111" s="9">
        <f t="shared" ref="F111:M111" si="48">SUM(F93:F110)</f>
        <v>79</v>
      </c>
      <c r="G111" s="9">
        <f t="shared" si="48"/>
        <v>84</v>
      </c>
      <c r="H111" s="9">
        <f t="shared" si="48"/>
        <v>0</v>
      </c>
      <c r="I111" s="9">
        <f t="shared" si="48"/>
        <v>0</v>
      </c>
      <c r="J111" s="9">
        <f t="shared" si="48"/>
        <v>0</v>
      </c>
      <c r="K111" s="9">
        <f t="shared" si="48"/>
        <v>0</v>
      </c>
      <c r="L111" s="9">
        <f t="shared" si="48"/>
        <v>0</v>
      </c>
      <c r="M111" s="9">
        <f t="shared" si="48"/>
        <v>0</v>
      </c>
      <c r="N111" s="9">
        <f t="shared" ref="N111:P111" si="49">SUM(N93:N110)</f>
        <v>0</v>
      </c>
      <c r="O111" s="9">
        <f t="shared" si="49"/>
        <v>0</v>
      </c>
      <c r="P111" s="9">
        <f t="shared" si="49"/>
        <v>0</v>
      </c>
      <c r="Q111" s="9">
        <f>SUM(Q93:Q110)</f>
        <v>262</v>
      </c>
      <c r="R111" s="9">
        <f>SUM(R93:R110)</f>
        <v>107</v>
      </c>
      <c r="S111" s="9">
        <f t="shared" ref="S111:Z111" si="50">SUM(S93:S110)</f>
        <v>84</v>
      </c>
      <c r="T111" s="9">
        <f t="shared" si="50"/>
        <v>102</v>
      </c>
      <c r="U111" s="9">
        <f t="shared" si="50"/>
        <v>0</v>
      </c>
      <c r="V111" s="9">
        <f t="shared" si="50"/>
        <v>0</v>
      </c>
      <c r="W111" s="9">
        <f t="shared" si="50"/>
        <v>0</v>
      </c>
      <c r="X111" s="9">
        <f t="shared" si="50"/>
        <v>0</v>
      </c>
      <c r="Y111" s="9">
        <f t="shared" si="50"/>
        <v>0</v>
      </c>
      <c r="Z111" s="9">
        <f t="shared" si="50"/>
        <v>0</v>
      </c>
      <c r="AA111" s="9">
        <f t="shared" ref="AA111:AC111" si="51">SUM(AA93:AA110)</f>
        <v>0</v>
      </c>
      <c r="AB111" s="9">
        <f t="shared" si="51"/>
        <v>0</v>
      </c>
      <c r="AC111" s="9">
        <f t="shared" si="51"/>
        <v>0</v>
      </c>
      <c r="AD111" s="9">
        <f>SUM(AD93:AD110)</f>
        <v>293</v>
      </c>
      <c r="AE111" s="58"/>
    </row>
    <row r="112" spans="1:31" ht="15" thickBot="1" x14ac:dyDescent="0.25">
      <c r="A112" s="75" t="s">
        <v>145</v>
      </c>
      <c r="B112" s="112" t="s">
        <v>133</v>
      </c>
      <c r="C112" s="53"/>
      <c r="D112" s="53"/>
      <c r="E112" s="79">
        <f>IFERROR(VLOOKUP(B112,[1]NUM17!$H$3:$L$113,2,FALSE),0)</f>
        <v>1</v>
      </c>
      <c r="F112" s="79">
        <f>IFERROR(VLOOKUP(B112,[1]NUM17!$H$3:$L$113,3,FALSE),0)</f>
        <v>0</v>
      </c>
      <c r="G112" s="79">
        <f>IFERROR(VLOOKUP(B112,[1]NUM17!$H$3:$L$113,4,FALSE),0)</f>
        <v>0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4">
        <f t="shared" ref="Q112:Q149" si="52">SUM(E112:P112)</f>
        <v>1</v>
      </c>
      <c r="R112" s="79">
        <f>IFERROR(VLOOKUP(B112,[1]DEN17!$H$3:$L$117,2,FALSE),0)</f>
        <v>1</v>
      </c>
      <c r="S112" s="79">
        <f>IFERROR(VLOOKUP(B112,[1]DEN17!$H$3:$L$117,3,FALSE),0)</f>
        <v>0</v>
      </c>
      <c r="T112" s="79">
        <f>IFERROR(VLOOKUP(B112,[1]DEN17!$H$3:$L$117,4,FALSE),0)</f>
        <v>0</v>
      </c>
      <c r="U112" s="79"/>
      <c r="V112" s="79"/>
      <c r="W112" s="79"/>
      <c r="X112" s="79"/>
      <c r="Y112" s="79"/>
      <c r="Z112" s="79"/>
      <c r="AA112" s="79"/>
      <c r="AB112" s="79"/>
      <c r="AC112" s="79"/>
      <c r="AD112" s="4">
        <f t="shared" si="25"/>
        <v>1</v>
      </c>
    </row>
    <row r="113" spans="1:31" ht="15" thickBot="1" x14ac:dyDescent="0.25">
      <c r="A113" s="75" t="s">
        <v>145</v>
      </c>
      <c r="B113" s="112" t="s">
        <v>134</v>
      </c>
      <c r="C113" s="53"/>
      <c r="D113" s="53"/>
      <c r="E113" s="79">
        <f>IFERROR(VLOOKUP(B113,[1]NUM17!$H$3:$L$113,2,FALSE),0)</f>
        <v>1</v>
      </c>
      <c r="F113" s="79">
        <f>IFERROR(VLOOKUP(B113,[1]NUM17!$H$3:$L$113,3,FALSE),0)</f>
        <v>0</v>
      </c>
      <c r="G113" s="79">
        <f>IFERROR(VLOOKUP(B113,[1]NUM17!$H$3:$L$113,4,FALSE),0)</f>
        <v>0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4">
        <f t="shared" si="52"/>
        <v>1</v>
      </c>
      <c r="R113" s="79">
        <f>IFERROR(VLOOKUP(B113,[1]DEN17!$H$3:$L$117,2,FALSE),0)</f>
        <v>1</v>
      </c>
      <c r="S113" s="79">
        <f>IFERROR(VLOOKUP(B113,[1]DEN17!$H$3:$L$117,3,FALSE),0)</f>
        <v>0</v>
      </c>
      <c r="T113" s="79">
        <f>IFERROR(VLOOKUP(B113,[1]DEN17!$H$3:$L$117,4,FALSE),0)</f>
        <v>0</v>
      </c>
      <c r="U113" s="79"/>
      <c r="V113" s="79"/>
      <c r="W113" s="79"/>
      <c r="X113" s="79"/>
      <c r="Y113" s="79"/>
      <c r="Z113" s="79"/>
      <c r="AA113" s="79"/>
      <c r="AB113" s="79"/>
      <c r="AC113" s="79"/>
      <c r="AD113" s="4">
        <f t="shared" si="25"/>
        <v>1</v>
      </c>
    </row>
    <row r="114" spans="1:31" ht="15" thickBot="1" x14ac:dyDescent="0.25">
      <c r="A114" s="75" t="s">
        <v>145</v>
      </c>
      <c r="B114" s="112" t="s">
        <v>135</v>
      </c>
      <c r="C114" s="53"/>
      <c r="D114" s="53"/>
      <c r="E114" s="79">
        <f>IFERROR(VLOOKUP(B114,[1]NUM17!$H$3:$L$113,2,FALSE),0)</f>
        <v>0</v>
      </c>
      <c r="F114" s="79">
        <f>IFERROR(VLOOKUP(B114,[1]NUM17!$H$3:$L$113,3,FALSE),0)</f>
        <v>0</v>
      </c>
      <c r="G114" s="79">
        <f>IFERROR(VLOOKUP(B114,[1]NUM17!$H$3:$L$113,4,FALSE),0)</f>
        <v>2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4">
        <f t="shared" si="52"/>
        <v>2</v>
      </c>
      <c r="R114" s="79">
        <f>IFERROR(VLOOKUP(B114,[1]DEN17!$H$3:$L$117,2,FALSE),0)</f>
        <v>0</v>
      </c>
      <c r="S114" s="79">
        <f>IFERROR(VLOOKUP(B114,[1]DEN17!$H$3:$L$117,3,FALSE),0)</f>
        <v>0</v>
      </c>
      <c r="T114" s="79">
        <f>IFERROR(VLOOKUP(B114,[1]DEN17!$H$3:$L$117,4,FALSE),0)</f>
        <v>2</v>
      </c>
      <c r="U114" s="79"/>
      <c r="V114" s="79"/>
      <c r="W114" s="79"/>
      <c r="X114" s="79"/>
      <c r="Y114" s="79"/>
      <c r="Z114" s="79"/>
      <c r="AA114" s="79"/>
      <c r="AB114" s="79"/>
      <c r="AC114" s="79"/>
      <c r="AD114" s="4">
        <f t="shared" si="25"/>
        <v>2</v>
      </c>
    </row>
    <row r="115" spans="1:31" ht="15" thickBot="1" x14ac:dyDescent="0.25">
      <c r="A115" s="75" t="s">
        <v>145</v>
      </c>
      <c r="B115" s="112" t="s">
        <v>136</v>
      </c>
      <c r="C115" s="53"/>
      <c r="D115" s="53"/>
      <c r="E115" s="79">
        <f>IFERROR(VLOOKUP(B115,[1]NUM17!$H$3:$L$113,2,FALSE),0)</f>
        <v>0</v>
      </c>
      <c r="F115" s="79">
        <f>IFERROR(VLOOKUP(B115,[1]NUM17!$H$3:$L$113,3,FALSE),0)</f>
        <v>0</v>
      </c>
      <c r="G115" s="79">
        <f>IFERROR(VLOOKUP(B115,[1]NUM17!$H$3:$L$113,4,FALSE),0)</f>
        <v>0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4">
        <f t="shared" si="52"/>
        <v>0</v>
      </c>
      <c r="R115" s="79">
        <f>IFERROR(VLOOKUP(B115,[1]DEN17!$H$3:$L$117,2,FALSE),0)</f>
        <v>0</v>
      </c>
      <c r="S115" s="79">
        <f>IFERROR(VLOOKUP(B115,[1]DEN17!$H$3:$L$117,3,FALSE),0)</f>
        <v>0</v>
      </c>
      <c r="T115" s="79">
        <f>IFERROR(VLOOKUP(B115,[1]DEN17!$H$3:$L$117,4,FALSE),0)</f>
        <v>0</v>
      </c>
      <c r="U115" s="79"/>
      <c r="V115" s="79"/>
      <c r="W115" s="79"/>
      <c r="X115" s="79"/>
      <c r="Y115" s="79"/>
      <c r="Z115" s="79"/>
      <c r="AA115" s="79"/>
      <c r="AB115" s="79"/>
      <c r="AC115" s="79"/>
      <c r="AD115" s="4">
        <f t="shared" si="25"/>
        <v>0</v>
      </c>
    </row>
    <row r="116" spans="1:31" ht="15" thickBot="1" x14ac:dyDescent="0.25">
      <c r="A116" s="75" t="s">
        <v>145</v>
      </c>
      <c r="B116" s="112" t="s">
        <v>137</v>
      </c>
      <c r="C116" s="53"/>
      <c r="D116" s="53"/>
      <c r="E116" s="79">
        <f>IFERROR(VLOOKUP(B116,[1]NUM17!$H$3:$L$113,2,FALSE),0)</f>
        <v>0</v>
      </c>
      <c r="F116" s="79">
        <f>IFERROR(VLOOKUP(B116,[1]NUM17!$H$3:$L$113,3,FALSE),0)</f>
        <v>0</v>
      </c>
      <c r="G116" s="79">
        <f>IFERROR(VLOOKUP(B116,[1]NUM17!$H$3:$L$113,4,FALSE),0)</f>
        <v>1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4">
        <f t="shared" si="52"/>
        <v>1</v>
      </c>
      <c r="R116" s="79">
        <f>IFERROR(VLOOKUP(B116,[1]DEN17!$H$3:$L$117,2,FALSE),0)</f>
        <v>0</v>
      </c>
      <c r="S116" s="79">
        <f>IFERROR(VLOOKUP(B116,[1]DEN17!$H$3:$L$117,3,FALSE),0)</f>
        <v>0</v>
      </c>
      <c r="T116" s="79">
        <f>IFERROR(VLOOKUP(B116,[1]DEN17!$H$3:$L$117,4,FALSE),0)</f>
        <v>1</v>
      </c>
      <c r="U116" s="79"/>
      <c r="V116" s="79"/>
      <c r="W116" s="79"/>
      <c r="X116" s="79"/>
      <c r="Y116" s="79"/>
      <c r="Z116" s="79"/>
      <c r="AA116" s="79"/>
      <c r="AB116" s="79"/>
      <c r="AC116" s="79"/>
      <c r="AD116" s="4">
        <f t="shared" si="25"/>
        <v>1</v>
      </c>
    </row>
    <row r="117" spans="1:31" ht="15" thickBot="1" x14ac:dyDescent="0.25">
      <c r="A117" s="75" t="s">
        <v>145</v>
      </c>
      <c r="B117" s="112" t="s">
        <v>138</v>
      </c>
      <c r="C117" s="53"/>
      <c r="D117" s="53"/>
      <c r="E117" s="79">
        <f>IFERROR(VLOOKUP(B117,[1]NUM17!$H$3:$L$113,2,FALSE),0)</f>
        <v>0</v>
      </c>
      <c r="F117" s="79">
        <f>IFERROR(VLOOKUP(B117,[1]NUM17!$H$3:$L$113,3,FALSE),0)</f>
        <v>0</v>
      </c>
      <c r="G117" s="79">
        <f>IFERROR(VLOOKUP(B117,[1]NUM17!$H$3:$L$113,4,FALSE),0)</f>
        <v>0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4">
        <f t="shared" si="52"/>
        <v>0</v>
      </c>
      <c r="R117" s="79">
        <f>IFERROR(VLOOKUP(B117,[1]DEN17!$H$3:$L$117,2,FALSE),0)</f>
        <v>0</v>
      </c>
      <c r="S117" s="79">
        <f>IFERROR(VLOOKUP(B117,[1]DEN17!$H$3:$L$117,3,FALSE),0)</f>
        <v>0</v>
      </c>
      <c r="T117" s="79">
        <f>IFERROR(VLOOKUP(B117,[1]DEN17!$H$3:$L$117,4,FALSE),0)</f>
        <v>0</v>
      </c>
      <c r="U117" s="79"/>
      <c r="V117" s="79"/>
      <c r="W117" s="79"/>
      <c r="X117" s="79"/>
      <c r="Y117" s="79"/>
      <c r="Z117" s="79"/>
      <c r="AA117" s="79"/>
      <c r="AB117" s="79"/>
      <c r="AC117" s="79"/>
      <c r="AD117" s="4">
        <f t="shared" si="25"/>
        <v>0</v>
      </c>
    </row>
    <row r="118" spans="1:31" ht="15" thickBot="1" x14ac:dyDescent="0.25">
      <c r="A118" s="75" t="s">
        <v>145</v>
      </c>
      <c r="B118" s="112" t="s">
        <v>139</v>
      </c>
      <c r="C118" s="53"/>
      <c r="D118" s="53"/>
      <c r="E118" s="79">
        <f>IFERROR(VLOOKUP(B118,[1]NUM17!$H$3:$L$113,2,FALSE),0)</f>
        <v>0</v>
      </c>
      <c r="F118" s="79">
        <f>IFERROR(VLOOKUP(B118,[1]NUM17!$H$3:$L$113,3,FALSE),0)</f>
        <v>0</v>
      </c>
      <c r="G118" s="79">
        <f>IFERROR(VLOOKUP(B118,[1]NUM17!$H$3:$L$113,4,FALSE),0)</f>
        <v>0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4">
        <f t="shared" si="52"/>
        <v>0</v>
      </c>
      <c r="R118" s="79">
        <f>IFERROR(VLOOKUP(B118,[1]DEN17!$H$3:$L$117,2,FALSE),0)</f>
        <v>0</v>
      </c>
      <c r="S118" s="79">
        <f>IFERROR(VLOOKUP(B118,[1]DEN17!$H$3:$L$117,3,FALSE),0)</f>
        <v>0</v>
      </c>
      <c r="T118" s="79">
        <f>IFERROR(VLOOKUP(B118,[1]DEN17!$H$3:$L$117,4,FALSE),0)</f>
        <v>0</v>
      </c>
      <c r="U118" s="79"/>
      <c r="V118" s="79"/>
      <c r="W118" s="79"/>
      <c r="X118" s="79"/>
      <c r="Y118" s="79"/>
      <c r="Z118" s="79"/>
      <c r="AA118" s="79"/>
      <c r="AB118" s="79"/>
      <c r="AC118" s="79"/>
      <c r="AD118" s="4">
        <f t="shared" si="25"/>
        <v>0</v>
      </c>
    </row>
    <row r="119" spans="1:31" ht="15" thickBot="1" x14ac:dyDescent="0.25">
      <c r="A119" s="75" t="s">
        <v>145</v>
      </c>
      <c r="B119" s="112" t="s">
        <v>140</v>
      </c>
      <c r="C119" s="53"/>
      <c r="D119" s="53"/>
      <c r="E119" s="79">
        <f>IFERROR(VLOOKUP(B119,[1]NUM17!$H$3:$L$113,2,FALSE),0)</f>
        <v>1</v>
      </c>
      <c r="F119" s="79">
        <f>IFERROR(VLOOKUP(B119,[1]NUM17!$H$3:$L$113,3,FALSE),0)</f>
        <v>1</v>
      </c>
      <c r="G119" s="79">
        <f>IFERROR(VLOOKUP(B119,[1]NUM17!$H$3:$L$113,4,FALSE),0)</f>
        <v>0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4">
        <f t="shared" si="52"/>
        <v>2</v>
      </c>
      <c r="R119" s="79">
        <f>IFERROR(VLOOKUP(B119,[1]DEN17!$H$3:$L$117,2,FALSE),0)</f>
        <v>1</v>
      </c>
      <c r="S119" s="79">
        <f>IFERROR(VLOOKUP(B119,[1]DEN17!$H$3:$L$117,3,FALSE),0)</f>
        <v>1</v>
      </c>
      <c r="T119" s="79">
        <f>IFERROR(VLOOKUP(B119,[1]DEN17!$H$3:$L$117,4,FALSE),0)</f>
        <v>0</v>
      </c>
      <c r="U119" s="79"/>
      <c r="V119" s="79"/>
      <c r="W119" s="79"/>
      <c r="X119" s="79"/>
      <c r="Y119" s="79"/>
      <c r="Z119" s="79"/>
      <c r="AA119" s="79"/>
      <c r="AB119" s="79"/>
      <c r="AC119" s="79"/>
      <c r="AD119" s="4">
        <f t="shared" si="25"/>
        <v>2</v>
      </c>
    </row>
    <row r="120" spans="1:31" ht="15" thickBot="1" x14ac:dyDescent="0.25">
      <c r="A120" s="75" t="s">
        <v>145</v>
      </c>
      <c r="B120" s="112" t="s">
        <v>141</v>
      </c>
      <c r="C120" s="53"/>
      <c r="D120" s="53"/>
      <c r="E120" s="79">
        <f>IFERROR(VLOOKUP(B120,[1]NUM17!$H$3:$L$113,2,FALSE),0)</f>
        <v>0</v>
      </c>
      <c r="F120" s="79">
        <f>IFERROR(VLOOKUP(B120,[1]NUM17!$H$3:$L$113,3,FALSE),0)</f>
        <v>0</v>
      </c>
      <c r="G120" s="79">
        <f>IFERROR(VLOOKUP(B120,[1]NUM17!$H$3:$L$113,4,FALSE),0)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4">
        <f t="shared" si="52"/>
        <v>0</v>
      </c>
      <c r="R120" s="79">
        <f>IFERROR(VLOOKUP(B120,[1]DEN17!$H$3:$L$117,2,FALSE),0)</f>
        <v>0</v>
      </c>
      <c r="S120" s="79">
        <f>IFERROR(VLOOKUP(B120,[1]DEN17!$H$3:$L$117,3,FALSE),0)</f>
        <v>1</v>
      </c>
      <c r="T120" s="79">
        <f>IFERROR(VLOOKUP(B120,[1]DEN17!$H$3:$L$117,4,FALSE),0)</f>
        <v>0</v>
      </c>
      <c r="U120" s="79"/>
      <c r="V120" s="79"/>
      <c r="W120" s="79"/>
      <c r="X120" s="79"/>
      <c r="Y120" s="79"/>
      <c r="Z120" s="79"/>
      <c r="AA120" s="79"/>
      <c r="AB120" s="79"/>
      <c r="AC120" s="79"/>
      <c r="AD120" s="4">
        <f t="shared" si="25"/>
        <v>1</v>
      </c>
    </row>
    <row r="121" spans="1:31" ht="15" thickBot="1" x14ac:dyDescent="0.25">
      <c r="A121" s="75" t="s">
        <v>145</v>
      </c>
      <c r="B121" s="112" t="s">
        <v>142</v>
      </c>
      <c r="C121" s="53"/>
      <c r="D121" s="53"/>
      <c r="E121" s="79">
        <f>IFERROR(VLOOKUP(B121,[1]NUM17!$H$3:$L$113,2,FALSE),0)</f>
        <v>1</v>
      </c>
      <c r="F121" s="79">
        <f>IFERROR(VLOOKUP(B121,[1]NUM17!$H$3:$L$113,3,FALSE),0)</f>
        <v>0</v>
      </c>
      <c r="G121" s="79">
        <f>IFERROR(VLOOKUP(B121,[1]NUM17!$H$3:$L$113,4,FALSE),0)</f>
        <v>0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4">
        <f t="shared" si="52"/>
        <v>1</v>
      </c>
      <c r="R121" s="79">
        <f>IFERROR(VLOOKUP(B121,[1]DEN17!$H$3:$L$117,2,FALSE),0)</f>
        <v>1</v>
      </c>
      <c r="S121" s="79">
        <f>IFERROR(VLOOKUP(B121,[1]DEN17!$H$3:$L$117,3,FALSE),0)</f>
        <v>0</v>
      </c>
      <c r="T121" s="79">
        <f>IFERROR(VLOOKUP(B121,[1]DEN17!$H$3:$L$117,4,FALSE),0)</f>
        <v>0</v>
      </c>
      <c r="U121" s="79"/>
      <c r="V121" s="79"/>
      <c r="W121" s="79"/>
      <c r="X121" s="79"/>
      <c r="Y121" s="79"/>
      <c r="Z121" s="79"/>
      <c r="AA121" s="79"/>
      <c r="AB121" s="79"/>
      <c r="AC121" s="79"/>
      <c r="AD121" s="4">
        <f t="shared" si="25"/>
        <v>1</v>
      </c>
    </row>
    <row r="122" spans="1:31" ht="15" thickBot="1" x14ac:dyDescent="0.25">
      <c r="A122" s="75" t="s">
        <v>145</v>
      </c>
      <c r="B122" s="112" t="s">
        <v>143</v>
      </c>
      <c r="C122" s="53"/>
      <c r="D122" s="53"/>
      <c r="E122" s="79">
        <f>IFERROR(VLOOKUP(B122,[1]NUM17!$H$3:$L$113,2,FALSE),0)</f>
        <v>0</v>
      </c>
      <c r="F122" s="79">
        <f>IFERROR(VLOOKUP(B122,[1]NUM17!$H$3:$L$113,3,FALSE),0)</f>
        <v>0</v>
      </c>
      <c r="G122" s="79">
        <f>IFERROR(VLOOKUP(B122,[1]NUM17!$H$3:$L$113,4,FALSE),0)</f>
        <v>0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4">
        <f t="shared" si="52"/>
        <v>0</v>
      </c>
      <c r="R122" s="79">
        <f>IFERROR(VLOOKUP(B122,[1]DEN17!$H$3:$L$117,2,FALSE),0)</f>
        <v>0</v>
      </c>
      <c r="S122" s="79">
        <f>IFERROR(VLOOKUP(B122,[1]DEN17!$H$3:$L$117,3,FALSE),0)</f>
        <v>1</v>
      </c>
      <c r="T122" s="79">
        <f>IFERROR(VLOOKUP(B122,[1]DEN17!$H$3:$L$117,4,FALSE),0)</f>
        <v>0</v>
      </c>
      <c r="U122" s="79"/>
      <c r="V122" s="79"/>
      <c r="W122" s="79"/>
      <c r="X122" s="79"/>
      <c r="Y122" s="79"/>
      <c r="Z122" s="79"/>
      <c r="AA122" s="79"/>
      <c r="AB122" s="79"/>
      <c r="AC122" s="79"/>
      <c r="AD122" s="4">
        <f t="shared" si="25"/>
        <v>1</v>
      </c>
    </row>
    <row r="123" spans="1:31" ht="15" thickBot="1" x14ac:dyDescent="0.25">
      <c r="A123" s="75" t="s">
        <v>145</v>
      </c>
      <c r="B123" s="112" t="s">
        <v>144</v>
      </c>
      <c r="C123" s="53"/>
      <c r="D123" s="53"/>
      <c r="E123" s="79">
        <f>IFERROR(VLOOKUP(B123,[1]NUM17!$H$3:$L$113,2,FALSE),0)</f>
        <v>1</v>
      </c>
      <c r="F123" s="79">
        <f>IFERROR(VLOOKUP(B123,[1]NUM17!$H$3:$L$113,3,FALSE),0)</f>
        <v>0</v>
      </c>
      <c r="G123" s="79">
        <f>IFERROR(VLOOKUP(B123,[1]NUM17!$H$3:$L$113,4,FALSE),0)</f>
        <v>0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4">
        <f t="shared" si="52"/>
        <v>1</v>
      </c>
      <c r="R123" s="79">
        <f>IFERROR(VLOOKUP(B123,[1]DEN17!$H$3:$L$117,2,FALSE),0)</f>
        <v>1</v>
      </c>
      <c r="S123" s="79">
        <f>IFERROR(VLOOKUP(B123,[1]DEN17!$H$3:$L$117,3,FALSE),0)</f>
        <v>0</v>
      </c>
      <c r="T123" s="79">
        <f>IFERROR(VLOOKUP(B123,[1]DEN17!$H$3:$L$117,4,FALSE),0)</f>
        <v>0</v>
      </c>
      <c r="U123" s="79"/>
      <c r="V123" s="79"/>
      <c r="W123" s="79"/>
      <c r="X123" s="79"/>
      <c r="Y123" s="79"/>
      <c r="Z123" s="79"/>
      <c r="AA123" s="79"/>
      <c r="AB123" s="79"/>
      <c r="AC123" s="79"/>
      <c r="AD123" s="4">
        <f t="shared" si="25"/>
        <v>1</v>
      </c>
    </row>
    <row r="124" spans="1:31" s="54" customFormat="1" ht="15" thickBot="1" x14ac:dyDescent="0.25">
      <c r="A124" s="308" t="s">
        <v>180</v>
      </c>
      <c r="B124" s="309"/>
      <c r="C124" s="181">
        <f>+D124/Metas!U7</f>
        <v>0.89252952785187989</v>
      </c>
      <c r="D124" s="14">
        <f>+Q124/AD124</f>
        <v>0.81818181818181823</v>
      </c>
      <c r="E124" s="9">
        <f>SUM(E112:E123)</f>
        <v>5</v>
      </c>
      <c r="F124" s="9">
        <f t="shared" ref="F124:H124" si="53">SUM(F112:F123)</f>
        <v>1</v>
      </c>
      <c r="G124" s="9">
        <f t="shared" si="53"/>
        <v>3</v>
      </c>
      <c r="H124" s="9">
        <f t="shared" si="53"/>
        <v>0</v>
      </c>
      <c r="I124" s="9">
        <f t="shared" ref="I124:J124" si="54">SUM(I112:I123)</f>
        <v>0</v>
      </c>
      <c r="J124" s="9">
        <f t="shared" si="54"/>
        <v>0</v>
      </c>
      <c r="K124" s="9">
        <f t="shared" ref="K124:L124" si="55">SUM(K112:K123)</f>
        <v>0</v>
      </c>
      <c r="L124" s="9">
        <f t="shared" si="55"/>
        <v>0</v>
      </c>
      <c r="M124" s="9">
        <f t="shared" ref="M124" si="56">SUM(M112:M123)</f>
        <v>0</v>
      </c>
      <c r="N124" s="9">
        <f t="shared" ref="N124:P124" si="57">SUM(N112:N123)</f>
        <v>0</v>
      </c>
      <c r="O124" s="9">
        <f t="shared" si="57"/>
        <v>0</v>
      </c>
      <c r="P124" s="9">
        <f t="shared" si="57"/>
        <v>0</v>
      </c>
      <c r="Q124" s="9">
        <f>SUM(Q112:Q123)</f>
        <v>9</v>
      </c>
      <c r="R124" s="9">
        <f>SUM(R112:R123)</f>
        <v>5</v>
      </c>
      <c r="S124" s="9">
        <f t="shared" ref="S124:Z124" si="58">SUM(S112:S123)</f>
        <v>3</v>
      </c>
      <c r="T124" s="9">
        <f t="shared" si="58"/>
        <v>3</v>
      </c>
      <c r="U124" s="9">
        <f t="shared" si="58"/>
        <v>0</v>
      </c>
      <c r="V124" s="9">
        <f t="shared" si="58"/>
        <v>0</v>
      </c>
      <c r="W124" s="9">
        <f t="shared" si="58"/>
        <v>0</v>
      </c>
      <c r="X124" s="9">
        <f t="shared" si="58"/>
        <v>0</v>
      </c>
      <c r="Y124" s="9">
        <f t="shared" si="58"/>
        <v>0</v>
      </c>
      <c r="Z124" s="9">
        <f t="shared" si="58"/>
        <v>0</v>
      </c>
      <c r="AA124" s="9">
        <f t="shared" ref="AA124:AC124" si="59">SUM(AA112:AA123)</f>
        <v>0</v>
      </c>
      <c r="AB124" s="9">
        <f t="shared" si="59"/>
        <v>0</v>
      </c>
      <c r="AC124" s="9">
        <f t="shared" si="59"/>
        <v>0</v>
      </c>
      <c r="AD124" s="9">
        <f>SUM(AD112:AD123)</f>
        <v>11</v>
      </c>
      <c r="AE124" s="58"/>
    </row>
    <row r="125" spans="1:31" ht="15" thickBot="1" x14ac:dyDescent="0.25">
      <c r="A125" s="75" t="s">
        <v>159</v>
      </c>
      <c r="B125" s="112" t="s">
        <v>146</v>
      </c>
      <c r="C125" s="53"/>
      <c r="D125" s="53"/>
      <c r="E125" s="79">
        <f>IFERROR(VLOOKUP(B125,[1]NUM17!$H$3:$L$113,2,FALSE),0)</f>
        <v>10</v>
      </c>
      <c r="F125" s="79">
        <f>IFERROR(VLOOKUP(B125,[1]NUM17!$H$3:$L$113,3,FALSE),0)</f>
        <v>5</v>
      </c>
      <c r="G125" s="79">
        <f>IFERROR(VLOOKUP(B125,[1]NUM17!$H$3:$L$113,4,FALSE),0)</f>
        <v>3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4">
        <f t="shared" si="52"/>
        <v>18</v>
      </c>
      <c r="R125" s="79">
        <f>IFERROR(VLOOKUP(B125,[1]DEN17!$H$3:$L$117,2,FALSE),0)</f>
        <v>12</v>
      </c>
      <c r="S125" s="79">
        <f>IFERROR(VLOOKUP(B125,[1]DEN17!$H$3:$L$117,3,FALSE),0)</f>
        <v>5</v>
      </c>
      <c r="T125" s="79">
        <f>IFERROR(VLOOKUP(B125,[1]DEN17!$H$3:$L$117,4,FALSE),0)</f>
        <v>3</v>
      </c>
      <c r="U125" s="79"/>
      <c r="V125" s="79"/>
      <c r="W125" s="79"/>
      <c r="X125" s="79"/>
      <c r="Y125" s="79"/>
      <c r="Z125" s="79"/>
      <c r="AA125" s="79"/>
      <c r="AB125" s="79"/>
      <c r="AC125" s="79"/>
      <c r="AD125" s="4">
        <f t="shared" si="25"/>
        <v>20</v>
      </c>
    </row>
    <row r="126" spans="1:31" ht="15" thickBot="1" x14ac:dyDescent="0.25">
      <c r="A126" s="75" t="s">
        <v>159</v>
      </c>
      <c r="B126" s="112" t="s">
        <v>147</v>
      </c>
      <c r="C126" s="53"/>
      <c r="D126" s="53"/>
      <c r="E126" s="79">
        <f>IFERROR(VLOOKUP(B126,[1]NUM17!$H$3:$L$113,2,FALSE),0)</f>
        <v>5</v>
      </c>
      <c r="F126" s="79">
        <f>IFERROR(VLOOKUP(B126,[1]NUM17!$H$3:$L$113,3,FALSE),0)</f>
        <v>4</v>
      </c>
      <c r="G126" s="79">
        <f>IFERROR(VLOOKUP(B126,[1]NUM17!$H$3:$L$113,4,FALSE),0)</f>
        <v>0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4">
        <f t="shared" si="52"/>
        <v>9</v>
      </c>
      <c r="R126" s="79">
        <f>IFERROR(VLOOKUP(B126,[1]DEN17!$H$3:$L$117,2,FALSE),0)</f>
        <v>5</v>
      </c>
      <c r="S126" s="79">
        <f>IFERROR(VLOOKUP(B126,[1]DEN17!$H$3:$L$117,3,FALSE),0)</f>
        <v>5</v>
      </c>
      <c r="T126" s="79">
        <f>IFERROR(VLOOKUP(B126,[1]DEN17!$H$3:$L$117,4,FALSE),0)</f>
        <v>1</v>
      </c>
      <c r="U126" s="79"/>
      <c r="V126" s="79"/>
      <c r="W126" s="79"/>
      <c r="X126" s="79"/>
      <c r="Y126" s="79"/>
      <c r="Z126" s="79"/>
      <c r="AA126" s="79"/>
      <c r="AB126" s="79"/>
      <c r="AC126" s="79"/>
      <c r="AD126" s="4">
        <f t="shared" si="25"/>
        <v>11</v>
      </c>
    </row>
    <row r="127" spans="1:31" ht="15" thickBot="1" x14ac:dyDescent="0.25">
      <c r="A127" s="75" t="s">
        <v>159</v>
      </c>
      <c r="B127" s="112" t="s">
        <v>148</v>
      </c>
      <c r="C127" s="53"/>
      <c r="D127" s="53"/>
      <c r="E127" s="79">
        <f>IFERROR(VLOOKUP(B127,[1]NUM17!$H$3:$L$113,2,FALSE),0)</f>
        <v>2</v>
      </c>
      <c r="F127" s="79">
        <f>IFERROR(VLOOKUP(B127,[1]NUM17!$H$3:$L$113,3,FALSE),0)</f>
        <v>0</v>
      </c>
      <c r="G127" s="79">
        <f>IFERROR(VLOOKUP(B127,[1]NUM17!$H$3:$L$113,4,FALSE),0)</f>
        <v>4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4">
        <f t="shared" si="52"/>
        <v>6</v>
      </c>
      <c r="R127" s="79">
        <f>IFERROR(VLOOKUP(B127,[1]DEN17!$H$3:$L$117,2,FALSE),0)</f>
        <v>2</v>
      </c>
      <c r="S127" s="79">
        <f>IFERROR(VLOOKUP(B127,[1]DEN17!$H$3:$L$117,3,FALSE),0)</f>
        <v>0</v>
      </c>
      <c r="T127" s="79">
        <f>IFERROR(VLOOKUP(B127,[1]DEN17!$H$3:$L$117,4,FALSE),0)</f>
        <v>5</v>
      </c>
      <c r="U127" s="79"/>
      <c r="V127" s="79"/>
      <c r="W127" s="79"/>
      <c r="X127" s="79"/>
      <c r="Y127" s="79"/>
      <c r="Z127" s="79"/>
      <c r="AA127" s="79"/>
      <c r="AB127" s="79"/>
      <c r="AC127" s="79"/>
      <c r="AD127" s="4">
        <f t="shared" si="25"/>
        <v>7</v>
      </c>
    </row>
    <row r="128" spans="1:31" ht="15" thickBot="1" x14ac:dyDescent="0.25">
      <c r="A128" s="75" t="s">
        <v>159</v>
      </c>
      <c r="B128" s="112" t="s">
        <v>149</v>
      </c>
      <c r="C128" s="53"/>
      <c r="D128" s="53"/>
      <c r="E128" s="79">
        <f>IFERROR(VLOOKUP(B128,[1]NUM17!$H$3:$L$113,2,FALSE),0)</f>
        <v>13</v>
      </c>
      <c r="F128" s="79">
        <f>IFERROR(VLOOKUP(B128,[1]NUM17!$H$3:$L$113,3,FALSE),0)</f>
        <v>5</v>
      </c>
      <c r="G128" s="79">
        <f>IFERROR(VLOOKUP(B128,[1]NUM17!$H$3:$L$113,4,FALSE),0)</f>
        <v>8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4">
        <f t="shared" si="52"/>
        <v>26</v>
      </c>
      <c r="R128" s="79">
        <f>IFERROR(VLOOKUP(B128,[1]DEN17!$H$3:$L$117,2,FALSE),0)</f>
        <v>14</v>
      </c>
      <c r="S128" s="79">
        <f>IFERROR(VLOOKUP(B128,[1]DEN17!$H$3:$L$117,3,FALSE),0)</f>
        <v>5</v>
      </c>
      <c r="T128" s="79">
        <f>IFERROR(VLOOKUP(B128,[1]DEN17!$H$3:$L$117,4,FALSE),0)</f>
        <v>10</v>
      </c>
      <c r="U128" s="79"/>
      <c r="V128" s="79"/>
      <c r="W128" s="79"/>
      <c r="X128" s="79"/>
      <c r="Y128" s="79"/>
      <c r="Z128" s="79"/>
      <c r="AA128" s="79"/>
      <c r="AB128" s="79"/>
      <c r="AC128" s="79"/>
      <c r="AD128" s="4">
        <f t="shared" si="25"/>
        <v>29</v>
      </c>
    </row>
    <row r="129" spans="1:31" ht="15" thickBot="1" x14ac:dyDescent="0.25">
      <c r="A129" s="75" t="s">
        <v>159</v>
      </c>
      <c r="B129" s="112" t="s">
        <v>150</v>
      </c>
      <c r="C129" s="53"/>
      <c r="D129" s="53"/>
      <c r="E129" s="79">
        <f>IFERROR(VLOOKUP(B129,[1]NUM17!$H$3:$L$113,2,FALSE),0)</f>
        <v>0</v>
      </c>
      <c r="F129" s="79">
        <f>IFERROR(VLOOKUP(B129,[1]NUM17!$H$3:$L$113,3,FALSE),0)</f>
        <v>0</v>
      </c>
      <c r="G129" s="79">
        <f>IFERROR(VLOOKUP(B129,[1]NUM17!$H$3:$L$113,4,FALSE),0)</f>
        <v>0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4">
        <f t="shared" si="52"/>
        <v>0</v>
      </c>
      <c r="R129" s="79">
        <f>IFERROR(VLOOKUP(B129,[1]DEN17!$H$3:$L$117,2,FALSE),0)</f>
        <v>0</v>
      </c>
      <c r="S129" s="79">
        <f>IFERROR(VLOOKUP(B129,[1]DEN17!$H$3:$L$117,3,FALSE),0)</f>
        <v>0</v>
      </c>
      <c r="T129" s="79">
        <f>IFERROR(VLOOKUP(B129,[1]DEN17!$H$3:$L$117,4,FALSE),0)</f>
        <v>0</v>
      </c>
      <c r="U129" s="79"/>
      <c r="V129" s="79"/>
      <c r="W129" s="79"/>
      <c r="X129" s="79"/>
      <c r="Y129" s="79"/>
      <c r="Z129" s="79"/>
      <c r="AA129" s="79"/>
      <c r="AB129" s="79"/>
      <c r="AC129" s="79"/>
      <c r="AD129" s="4">
        <f t="shared" si="25"/>
        <v>0</v>
      </c>
    </row>
    <row r="130" spans="1:31" ht="15" thickBot="1" x14ac:dyDescent="0.25">
      <c r="A130" s="75" t="s">
        <v>159</v>
      </c>
      <c r="B130" s="112" t="s">
        <v>151</v>
      </c>
      <c r="C130" s="53"/>
      <c r="D130" s="53"/>
      <c r="E130" s="79">
        <f>IFERROR(VLOOKUP(B130,[1]NUM17!$H$3:$L$113,2,FALSE),0)</f>
        <v>0</v>
      </c>
      <c r="F130" s="79">
        <f>IFERROR(VLOOKUP(B130,[1]NUM17!$H$3:$L$113,3,FALSE),0)</f>
        <v>0</v>
      </c>
      <c r="G130" s="79">
        <f>IFERROR(VLOOKUP(B130,[1]NUM17!$H$3:$L$113,4,FALSE),0)</f>
        <v>0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4">
        <f t="shared" si="52"/>
        <v>0</v>
      </c>
      <c r="R130" s="79">
        <f>IFERROR(VLOOKUP(B130,[1]DEN17!$H$3:$L$117,2,FALSE),0)</f>
        <v>0</v>
      </c>
      <c r="S130" s="79">
        <f>IFERROR(VLOOKUP(B130,[1]DEN17!$H$3:$L$117,3,FALSE),0)</f>
        <v>0</v>
      </c>
      <c r="T130" s="79">
        <f>IFERROR(VLOOKUP(B130,[1]DEN17!$H$3:$L$117,4,FALSE),0)</f>
        <v>0</v>
      </c>
      <c r="U130" s="79"/>
      <c r="V130" s="79"/>
      <c r="W130" s="79"/>
      <c r="X130" s="79"/>
      <c r="Y130" s="79"/>
      <c r="Z130" s="79"/>
      <c r="AA130" s="79"/>
      <c r="AB130" s="79"/>
      <c r="AC130" s="79"/>
      <c r="AD130" s="4">
        <f t="shared" si="25"/>
        <v>0</v>
      </c>
    </row>
    <row r="131" spans="1:31" ht="15" thickBot="1" x14ac:dyDescent="0.25">
      <c r="A131" s="75" t="s">
        <v>159</v>
      </c>
      <c r="B131" s="112" t="s">
        <v>152</v>
      </c>
      <c r="C131" s="53"/>
      <c r="D131" s="53"/>
      <c r="E131" s="79">
        <f>IFERROR(VLOOKUP(B131,[1]NUM17!$H$3:$L$113,2,FALSE),0)</f>
        <v>0</v>
      </c>
      <c r="F131" s="79">
        <f>IFERROR(VLOOKUP(B131,[1]NUM17!$H$3:$L$113,3,FALSE),0)</f>
        <v>1</v>
      </c>
      <c r="G131" s="79">
        <f>IFERROR(VLOOKUP(B131,[1]NUM17!$H$3:$L$113,4,FALSE),0)</f>
        <v>0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4">
        <f t="shared" si="52"/>
        <v>1</v>
      </c>
      <c r="R131" s="79">
        <f>IFERROR(VLOOKUP(B131,[1]DEN17!$H$3:$L$117,2,FALSE),0)</f>
        <v>0</v>
      </c>
      <c r="S131" s="79">
        <f>IFERROR(VLOOKUP(B131,[1]DEN17!$H$3:$L$117,3,FALSE),0)</f>
        <v>1</v>
      </c>
      <c r="T131" s="79">
        <f>IFERROR(VLOOKUP(B131,[1]DEN17!$H$3:$L$117,4,FALSE),0)</f>
        <v>0</v>
      </c>
      <c r="U131" s="79"/>
      <c r="V131" s="79"/>
      <c r="W131" s="79"/>
      <c r="X131" s="79"/>
      <c r="Y131" s="79"/>
      <c r="Z131" s="79"/>
      <c r="AA131" s="79"/>
      <c r="AB131" s="79"/>
      <c r="AC131" s="79"/>
      <c r="AD131" s="4">
        <f t="shared" ref="AD131:AD137" si="60">SUM(R131:AC131)</f>
        <v>1</v>
      </c>
    </row>
    <row r="132" spans="1:31" ht="15" thickBot="1" x14ac:dyDescent="0.25">
      <c r="A132" s="75" t="s">
        <v>159</v>
      </c>
      <c r="B132" s="112" t="s">
        <v>153</v>
      </c>
      <c r="C132" s="53"/>
      <c r="D132" s="53"/>
      <c r="E132" s="79">
        <f>IFERROR(VLOOKUP(B132,[1]NUM17!$H$3:$L$113,2,FALSE),0)</f>
        <v>0</v>
      </c>
      <c r="F132" s="79">
        <f>IFERROR(VLOOKUP(B132,[1]NUM17!$H$3:$L$113,3,FALSE),0)</f>
        <v>0</v>
      </c>
      <c r="G132" s="79">
        <f>IFERROR(VLOOKUP(B132,[1]NUM17!$H$3:$L$113,4,FALSE),0)</f>
        <v>0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4">
        <f t="shared" si="52"/>
        <v>0</v>
      </c>
      <c r="R132" s="79">
        <f>IFERROR(VLOOKUP(B132,[1]DEN17!$H$3:$L$117,2,FALSE),0)</f>
        <v>0</v>
      </c>
      <c r="S132" s="79">
        <f>IFERROR(VLOOKUP(B132,[1]DEN17!$H$3:$L$117,3,FALSE),0)</f>
        <v>0</v>
      </c>
      <c r="T132" s="79">
        <f>IFERROR(VLOOKUP(B132,[1]DEN17!$H$3:$L$117,4,FALSE),0)</f>
        <v>0</v>
      </c>
      <c r="U132" s="79"/>
      <c r="V132" s="79"/>
      <c r="W132" s="79"/>
      <c r="X132" s="79"/>
      <c r="Y132" s="79"/>
      <c r="Z132" s="79"/>
      <c r="AA132" s="79"/>
      <c r="AB132" s="79"/>
      <c r="AC132" s="79"/>
      <c r="AD132" s="4">
        <f t="shared" si="60"/>
        <v>0</v>
      </c>
    </row>
    <row r="133" spans="1:31" ht="15" thickBot="1" x14ac:dyDescent="0.25">
      <c r="A133" s="75" t="s">
        <v>159</v>
      </c>
      <c r="B133" s="112" t="s">
        <v>154</v>
      </c>
      <c r="C133" s="53"/>
      <c r="D133" s="53"/>
      <c r="E133" s="79">
        <f>IFERROR(VLOOKUP(B133,[1]NUM17!$H$3:$L$113,2,FALSE),0)</f>
        <v>0</v>
      </c>
      <c r="F133" s="79">
        <f>IFERROR(VLOOKUP(B133,[1]NUM17!$H$3:$L$113,3,FALSE),0)</f>
        <v>0</v>
      </c>
      <c r="G133" s="79">
        <f>IFERROR(VLOOKUP(B133,[1]NUM17!$H$3:$L$113,4,FALSE),0)</f>
        <v>0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4">
        <f t="shared" si="52"/>
        <v>0</v>
      </c>
      <c r="R133" s="79">
        <f>IFERROR(VLOOKUP(B133,[1]DEN17!$H$3:$L$117,2,FALSE),0)</f>
        <v>0</v>
      </c>
      <c r="S133" s="79">
        <f>IFERROR(VLOOKUP(B133,[1]DEN17!$H$3:$L$117,3,FALSE),0)</f>
        <v>0</v>
      </c>
      <c r="T133" s="79">
        <f>IFERROR(VLOOKUP(B133,[1]DEN17!$H$3:$L$117,4,FALSE),0)</f>
        <v>0</v>
      </c>
      <c r="U133" s="79"/>
      <c r="V133" s="79"/>
      <c r="W133" s="79"/>
      <c r="X133" s="79"/>
      <c r="Y133" s="79"/>
      <c r="Z133" s="79"/>
      <c r="AA133" s="79"/>
      <c r="AB133" s="79"/>
      <c r="AC133" s="79"/>
      <c r="AD133" s="4">
        <f t="shared" si="60"/>
        <v>0</v>
      </c>
    </row>
    <row r="134" spans="1:31" ht="15" thickBot="1" x14ac:dyDescent="0.25">
      <c r="A134" s="75" t="s">
        <v>159</v>
      </c>
      <c r="B134" s="112" t="s">
        <v>155</v>
      </c>
      <c r="C134" s="53"/>
      <c r="D134" s="53"/>
      <c r="E134" s="79">
        <f>IFERROR(VLOOKUP(B134,[1]NUM17!$H$3:$L$113,2,FALSE),0)</f>
        <v>0</v>
      </c>
      <c r="F134" s="79">
        <f>IFERROR(VLOOKUP(B134,[1]NUM17!$H$3:$L$113,3,FALSE),0)</f>
        <v>0</v>
      </c>
      <c r="G134" s="79">
        <f>IFERROR(VLOOKUP(B134,[1]NUM17!$H$3:$L$113,4,FALSE),0)</f>
        <v>0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4">
        <f t="shared" si="52"/>
        <v>0</v>
      </c>
      <c r="R134" s="79">
        <f>IFERROR(VLOOKUP(B134,[1]DEN17!$H$3:$L$117,2,FALSE),0)</f>
        <v>0</v>
      </c>
      <c r="S134" s="79">
        <f>IFERROR(VLOOKUP(B134,[1]DEN17!$H$3:$L$117,3,FALSE),0)</f>
        <v>0</v>
      </c>
      <c r="T134" s="79">
        <f>IFERROR(VLOOKUP(B134,[1]DEN17!$H$3:$L$117,4,FALSE),0)</f>
        <v>0</v>
      </c>
      <c r="U134" s="79"/>
      <c r="V134" s="79"/>
      <c r="W134" s="79"/>
      <c r="X134" s="79"/>
      <c r="Y134" s="79"/>
      <c r="Z134" s="79"/>
      <c r="AA134" s="79"/>
      <c r="AB134" s="79"/>
      <c r="AC134" s="79"/>
      <c r="AD134" s="4">
        <f t="shared" si="60"/>
        <v>0</v>
      </c>
    </row>
    <row r="135" spans="1:31" ht="15" thickBot="1" x14ac:dyDescent="0.25">
      <c r="A135" s="75" t="s">
        <v>159</v>
      </c>
      <c r="B135" s="112" t="s">
        <v>156</v>
      </c>
      <c r="C135" s="53"/>
      <c r="D135" s="53"/>
      <c r="E135" s="79">
        <f>IFERROR(VLOOKUP(B135,[1]NUM17!$H$3:$L$113,2,FALSE),0)</f>
        <v>0</v>
      </c>
      <c r="F135" s="79">
        <f>IFERROR(VLOOKUP(B135,[1]NUM17!$H$3:$L$113,3,FALSE),0)</f>
        <v>0</v>
      </c>
      <c r="G135" s="79">
        <f>IFERROR(VLOOKUP(B135,[1]NUM17!$H$3:$L$113,4,FALSE),0)</f>
        <v>0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4">
        <f t="shared" si="52"/>
        <v>0</v>
      </c>
      <c r="R135" s="79">
        <f>IFERROR(VLOOKUP(B135,[1]DEN17!$H$3:$L$117,2,FALSE),0)</f>
        <v>0</v>
      </c>
      <c r="S135" s="79">
        <f>IFERROR(VLOOKUP(B135,[1]DEN17!$H$3:$L$117,3,FALSE),0)</f>
        <v>0</v>
      </c>
      <c r="T135" s="79">
        <f>IFERROR(VLOOKUP(B135,[1]DEN17!$H$3:$L$117,4,FALSE),0)</f>
        <v>0</v>
      </c>
      <c r="U135" s="79"/>
      <c r="V135" s="79"/>
      <c r="W135" s="79"/>
      <c r="X135" s="79"/>
      <c r="Y135" s="79"/>
      <c r="Z135" s="79"/>
      <c r="AA135" s="79"/>
      <c r="AB135" s="79"/>
      <c r="AC135" s="79"/>
      <c r="AD135" s="4">
        <f t="shared" si="60"/>
        <v>0</v>
      </c>
    </row>
    <row r="136" spans="1:31" ht="15" thickBot="1" x14ac:dyDescent="0.25">
      <c r="A136" s="75" t="s">
        <v>159</v>
      </c>
      <c r="B136" s="112" t="s">
        <v>157</v>
      </c>
      <c r="C136" s="53"/>
      <c r="D136" s="53"/>
      <c r="E136" s="79">
        <f>IFERROR(VLOOKUP(B136,[1]NUM17!$H$3:$L$113,2,FALSE),0)</f>
        <v>0</v>
      </c>
      <c r="F136" s="79">
        <f>IFERROR(VLOOKUP(B136,[1]NUM17!$H$3:$L$113,3,FALSE),0)</f>
        <v>0</v>
      </c>
      <c r="G136" s="79">
        <f>IFERROR(VLOOKUP(B136,[1]NUM17!$H$3:$L$113,4,FALSE),0)</f>
        <v>0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4">
        <f t="shared" si="52"/>
        <v>0</v>
      </c>
      <c r="R136" s="79">
        <f>IFERROR(VLOOKUP(B136,[1]DEN17!$H$3:$L$117,2,FALSE),0)</f>
        <v>0</v>
      </c>
      <c r="S136" s="79">
        <f>IFERROR(VLOOKUP(B136,[1]DEN17!$H$3:$L$117,3,FALSE),0)</f>
        <v>0</v>
      </c>
      <c r="T136" s="79">
        <f>IFERROR(VLOOKUP(B136,[1]DEN17!$H$3:$L$117,4,FALSE),0)</f>
        <v>0</v>
      </c>
      <c r="U136" s="79"/>
      <c r="V136" s="79"/>
      <c r="W136" s="79"/>
      <c r="X136" s="79"/>
      <c r="Y136" s="79"/>
      <c r="Z136" s="79"/>
      <c r="AA136" s="79"/>
      <c r="AB136" s="79"/>
      <c r="AC136" s="79"/>
      <c r="AD136" s="4">
        <f t="shared" si="60"/>
        <v>0</v>
      </c>
    </row>
    <row r="137" spans="1:31" ht="15" thickBot="1" x14ac:dyDescent="0.25">
      <c r="A137" s="75" t="s">
        <v>159</v>
      </c>
      <c r="B137" s="112" t="s">
        <v>158</v>
      </c>
      <c r="C137" s="53"/>
      <c r="D137" s="53"/>
      <c r="E137" s="79">
        <f>IFERROR(VLOOKUP(B137,[1]NUM17!$H$3:$L$113,2,FALSE),0)</f>
        <v>0</v>
      </c>
      <c r="F137" s="79">
        <f>IFERROR(VLOOKUP(B137,[1]NUM17!$H$3:$L$113,3,FALSE),0)</f>
        <v>0</v>
      </c>
      <c r="G137" s="79">
        <f>IFERROR(VLOOKUP(B137,[1]NUM17!$H$3:$L$113,4,FALSE),0)</f>
        <v>0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4">
        <f t="shared" si="52"/>
        <v>0</v>
      </c>
      <c r="R137" s="79">
        <f>IFERROR(VLOOKUP(B137,[1]DEN17!$H$3:$L$117,2,FALSE),0)</f>
        <v>0</v>
      </c>
      <c r="S137" s="79">
        <f>IFERROR(VLOOKUP(B137,[1]DEN17!$H$3:$L$117,3,FALSE),0)</f>
        <v>0</v>
      </c>
      <c r="T137" s="79">
        <f>IFERROR(VLOOKUP(B137,[1]DEN17!$H$3:$L$117,4,FALSE),0)</f>
        <v>0</v>
      </c>
      <c r="U137" s="79"/>
      <c r="V137" s="79"/>
      <c r="W137" s="79"/>
      <c r="X137" s="79"/>
      <c r="Y137" s="79"/>
      <c r="Z137" s="79"/>
      <c r="AA137" s="79"/>
      <c r="AB137" s="79"/>
      <c r="AC137" s="79"/>
      <c r="AD137" s="4">
        <f t="shared" si="60"/>
        <v>0</v>
      </c>
    </row>
    <row r="138" spans="1:31" s="54" customFormat="1" ht="15" thickBot="1" x14ac:dyDescent="0.25">
      <c r="A138" s="308" t="s">
        <v>181</v>
      </c>
      <c r="B138" s="309"/>
      <c r="C138" s="181">
        <f>+D138/Metas!U12</f>
        <v>0.97973899753105775</v>
      </c>
      <c r="D138" s="14">
        <f>+Q138/AD138</f>
        <v>0.88235294117647056</v>
      </c>
      <c r="E138" s="9">
        <f>SUM(E125:E137)</f>
        <v>30</v>
      </c>
      <c r="F138" s="9">
        <f t="shared" ref="F138:H138" si="61">SUM(F125:F137)</f>
        <v>15</v>
      </c>
      <c r="G138" s="9">
        <f t="shared" si="61"/>
        <v>15</v>
      </c>
      <c r="H138" s="9">
        <f t="shared" si="61"/>
        <v>0</v>
      </c>
      <c r="I138" s="9">
        <f t="shared" ref="I138:J138" si="62">SUM(I125:I137)</f>
        <v>0</v>
      </c>
      <c r="J138" s="9">
        <f t="shared" si="62"/>
        <v>0</v>
      </c>
      <c r="K138" s="9">
        <f t="shared" ref="K138:L138" si="63">SUM(K125:K137)</f>
        <v>0</v>
      </c>
      <c r="L138" s="9">
        <f t="shared" si="63"/>
        <v>0</v>
      </c>
      <c r="M138" s="9">
        <f t="shared" ref="M138" si="64">SUM(M125:M137)</f>
        <v>0</v>
      </c>
      <c r="N138" s="9">
        <f t="shared" ref="N138:P138" si="65">SUM(N125:N137)</f>
        <v>0</v>
      </c>
      <c r="O138" s="9">
        <f t="shared" si="65"/>
        <v>0</v>
      </c>
      <c r="P138" s="9">
        <f t="shared" si="65"/>
        <v>0</v>
      </c>
      <c r="Q138" s="9">
        <f>SUM(Q125:Q137)</f>
        <v>60</v>
      </c>
      <c r="R138" s="9">
        <f>SUM(R125:R137)</f>
        <v>33</v>
      </c>
      <c r="S138" s="9">
        <f t="shared" ref="S138:Z138" si="66">SUM(S125:S137)</f>
        <v>16</v>
      </c>
      <c r="T138" s="9">
        <f t="shared" si="66"/>
        <v>19</v>
      </c>
      <c r="U138" s="9">
        <f t="shared" si="66"/>
        <v>0</v>
      </c>
      <c r="V138" s="9">
        <f t="shared" si="66"/>
        <v>0</v>
      </c>
      <c r="W138" s="9">
        <f t="shared" si="66"/>
        <v>0</v>
      </c>
      <c r="X138" s="9">
        <f t="shared" si="66"/>
        <v>0</v>
      </c>
      <c r="Y138" s="9">
        <f t="shared" si="66"/>
        <v>0</v>
      </c>
      <c r="Z138" s="9">
        <f t="shared" si="66"/>
        <v>0</v>
      </c>
      <c r="AA138" s="9">
        <f t="shared" ref="AA138:AC138" si="67">SUM(AA125:AA137)</f>
        <v>0</v>
      </c>
      <c r="AB138" s="9">
        <f t="shared" si="67"/>
        <v>0</v>
      </c>
      <c r="AC138" s="9">
        <f t="shared" si="67"/>
        <v>0</v>
      </c>
      <c r="AD138" s="9">
        <f>SUM(AD125:AD137)</f>
        <v>68</v>
      </c>
      <c r="AE138" s="58"/>
    </row>
    <row r="139" spans="1:31" ht="15" thickBot="1" x14ac:dyDescent="0.25">
      <c r="A139" s="75" t="s">
        <v>164</v>
      </c>
      <c r="B139" s="112" t="s">
        <v>160</v>
      </c>
      <c r="C139" s="53"/>
      <c r="D139" s="53"/>
      <c r="E139" s="79">
        <f>IFERROR(VLOOKUP(B139,[1]NUM17!$H$3:$L$113,2,FALSE),0)</f>
        <v>7</v>
      </c>
      <c r="F139" s="79">
        <f>IFERROR(VLOOKUP(B139,[1]NUM17!$H$3:$L$113,3,FALSE),0)</f>
        <v>14</v>
      </c>
      <c r="G139" s="79">
        <f>IFERROR(VLOOKUP(B139,[1]NUM17!$H$3:$L$113,4,FALSE),0)</f>
        <v>13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4">
        <f t="shared" si="52"/>
        <v>34</v>
      </c>
      <c r="R139" s="79">
        <f>IFERROR(VLOOKUP(B139,[1]DEN17!$H$3:$L$117,2,FALSE),0)</f>
        <v>10</v>
      </c>
      <c r="S139" s="79">
        <f>IFERROR(VLOOKUP(B139,[1]DEN17!$H$3:$L$117,3,FALSE),0)</f>
        <v>15</v>
      </c>
      <c r="T139" s="79">
        <f>IFERROR(VLOOKUP(B139,[1]DEN17!$H$3:$L$117,4,FALSE),0)</f>
        <v>14</v>
      </c>
      <c r="U139" s="79"/>
      <c r="V139" s="79"/>
      <c r="W139" s="79"/>
      <c r="X139" s="79"/>
      <c r="Y139" s="79"/>
      <c r="Z139" s="79"/>
      <c r="AA139" s="79"/>
      <c r="AB139" s="79"/>
      <c r="AC139" s="79"/>
      <c r="AD139" s="4">
        <f>SUM(R139:AC139)</f>
        <v>39</v>
      </c>
    </row>
    <row r="140" spans="1:31" ht="15" thickBot="1" x14ac:dyDescent="0.25">
      <c r="A140" s="75" t="s">
        <v>164</v>
      </c>
      <c r="B140" s="112" t="s">
        <v>161</v>
      </c>
      <c r="C140" s="53"/>
      <c r="D140" s="53"/>
      <c r="E140" s="79">
        <f>IFERROR(VLOOKUP(B140,[1]NUM17!$H$3:$L$113,2,FALSE),0)</f>
        <v>0</v>
      </c>
      <c r="F140" s="79">
        <f>IFERROR(VLOOKUP(B140,[1]NUM17!$H$3:$L$113,3,FALSE),0)</f>
        <v>0</v>
      </c>
      <c r="G140" s="79">
        <f>IFERROR(VLOOKUP(B140,[1]NUM17!$H$3:$L$113,4,FALSE),0)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4">
        <f t="shared" si="52"/>
        <v>0</v>
      </c>
      <c r="R140" s="79">
        <f>IFERROR(VLOOKUP(B140,[1]DEN17!$H$3:$L$117,2,FALSE),0)</f>
        <v>0</v>
      </c>
      <c r="S140" s="79">
        <f>IFERROR(VLOOKUP(B140,[1]DEN17!$H$3:$L$117,3,FALSE),0)</f>
        <v>0</v>
      </c>
      <c r="T140" s="79">
        <f>IFERROR(VLOOKUP(B140,[1]DEN17!$H$3:$L$117,4,FALSE),0)</f>
        <v>0</v>
      </c>
      <c r="U140" s="79"/>
      <c r="V140" s="79"/>
      <c r="W140" s="79"/>
      <c r="X140" s="79"/>
      <c r="Y140" s="79"/>
      <c r="Z140" s="79"/>
      <c r="AA140" s="79"/>
      <c r="AB140" s="79"/>
      <c r="AC140" s="79"/>
      <c r="AD140" s="4">
        <f>SUM(R140:AC140)</f>
        <v>0</v>
      </c>
    </row>
    <row r="141" spans="1:31" ht="15" thickBot="1" x14ac:dyDescent="0.25">
      <c r="A141" s="75" t="s">
        <v>164</v>
      </c>
      <c r="B141" s="112" t="s">
        <v>162</v>
      </c>
      <c r="C141" s="53"/>
      <c r="D141" s="53"/>
      <c r="E141" s="79">
        <f>IFERROR(VLOOKUP(B141,[1]NUM17!$H$3:$L$113,2,FALSE),0)</f>
        <v>0</v>
      </c>
      <c r="F141" s="79">
        <f>IFERROR(VLOOKUP(B141,[1]NUM17!$H$3:$L$113,3,FALSE),0)</f>
        <v>0</v>
      </c>
      <c r="G141" s="79">
        <f>IFERROR(VLOOKUP(B141,[1]NUM17!$H$3:$L$113,4,FALSE),0)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4">
        <f t="shared" si="52"/>
        <v>0</v>
      </c>
      <c r="R141" s="79">
        <f>IFERROR(VLOOKUP(B141,[1]DEN17!$H$3:$L$117,2,FALSE),0)</f>
        <v>0</v>
      </c>
      <c r="S141" s="79">
        <f>IFERROR(VLOOKUP(B141,[1]DEN17!$H$3:$L$117,3,FALSE),0)</f>
        <v>0</v>
      </c>
      <c r="T141" s="79">
        <f>IFERROR(VLOOKUP(B141,[1]DEN17!$H$3:$L$117,4,FALSE),0)</f>
        <v>0</v>
      </c>
      <c r="U141" s="79"/>
      <c r="V141" s="79"/>
      <c r="W141" s="79"/>
      <c r="X141" s="79"/>
      <c r="Y141" s="79"/>
      <c r="Z141" s="79"/>
      <c r="AA141" s="79"/>
      <c r="AB141" s="79"/>
      <c r="AC141" s="79"/>
      <c r="AD141" s="4">
        <f>SUM(R141:AC141)</f>
        <v>0</v>
      </c>
    </row>
    <row r="142" spans="1:31" ht="15" thickBot="1" x14ac:dyDescent="0.25">
      <c r="A142" s="75" t="s">
        <v>164</v>
      </c>
      <c r="B142" s="112" t="s">
        <v>163</v>
      </c>
      <c r="C142" s="53"/>
      <c r="D142" s="53"/>
      <c r="E142" s="79">
        <f>IFERROR(VLOOKUP(B142,[1]NUM17!$H$3:$L$113,2,FALSE),0)</f>
        <v>0</v>
      </c>
      <c r="F142" s="79">
        <f>IFERROR(VLOOKUP(B142,[1]NUM17!$H$3:$L$113,3,FALSE),0)</f>
        <v>0</v>
      </c>
      <c r="G142" s="79">
        <f>IFERROR(VLOOKUP(B142,[1]NUM17!$H$3:$L$113,4,FALSE),0)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4">
        <f t="shared" si="52"/>
        <v>0</v>
      </c>
      <c r="R142" s="79">
        <f>IFERROR(VLOOKUP(B142,[1]DEN17!$H$3:$L$117,2,FALSE),0)</f>
        <v>0</v>
      </c>
      <c r="S142" s="79">
        <f>IFERROR(VLOOKUP(B142,[1]DEN17!$H$3:$L$117,3,FALSE),0)</f>
        <v>0</v>
      </c>
      <c r="T142" s="79">
        <f>IFERROR(VLOOKUP(B142,[1]DEN17!$H$3:$L$117,4,FALSE),0)</f>
        <v>0</v>
      </c>
      <c r="U142" s="79"/>
      <c r="V142" s="79"/>
      <c r="W142" s="79"/>
      <c r="X142" s="79"/>
      <c r="Y142" s="79"/>
      <c r="Z142" s="79"/>
      <c r="AA142" s="79"/>
      <c r="AB142" s="79"/>
      <c r="AC142" s="79"/>
      <c r="AD142" s="4">
        <f>SUM(R142:AC142)</f>
        <v>0</v>
      </c>
    </row>
    <row r="143" spans="1:31" s="54" customFormat="1" ht="15" thickBot="1" x14ac:dyDescent="0.25">
      <c r="A143" s="308" t="s">
        <v>182</v>
      </c>
      <c r="B143" s="309"/>
      <c r="C143" s="181">
        <f>+D143/Metas!U14</f>
        <v>0.9672638098245554</v>
      </c>
      <c r="D143" s="14">
        <f>+Q143/AD143</f>
        <v>0.87179487179487181</v>
      </c>
      <c r="E143" s="9">
        <f>SUM(E139:E142)</f>
        <v>7</v>
      </c>
      <c r="F143" s="9">
        <f t="shared" ref="F143:H143" si="68">SUM(F139:F142)</f>
        <v>14</v>
      </c>
      <c r="G143" s="9">
        <f t="shared" si="68"/>
        <v>13</v>
      </c>
      <c r="H143" s="9">
        <f t="shared" si="68"/>
        <v>0</v>
      </c>
      <c r="I143" s="9">
        <f t="shared" ref="I143:J143" si="69">SUM(I139:I142)</f>
        <v>0</v>
      </c>
      <c r="J143" s="9">
        <f t="shared" si="69"/>
        <v>0</v>
      </c>
      <c r="K143" s="9">
        <f t="shared" ref="K143:L143" si="70">SUM(K139:K142)</f>
        <v>0</v>
      </c>
      <c r="L143" s="9">
        <f t="shared" si="70"/>
        <v>0</v>
      </c>
      <c r="M143" s="9">
        <f t="shared" ref="M143" si="71">SUM(M139:M142)</f>
        <v>0</v>
      </c>
      <c r="N143" s="9">
        <f t="shared" ref="N143:P143" si="72">SUM(N139:N142)</f>
        <v>0</v>
      </c>
      <c r="O143" s="9">
        <f t="shared" si="72"/>
        <v>0</v>
      </c>
      <c r="P143" s="9">
        <f t="shared" si="72"/>
        <v>0</v>
      </c>
      <c r="Q143" s="9">
        <f>SUM(Q139:Q142)</f>
        <v>34</v>
      </c>
      <c r="R143" s="9">
        <f>SUM(R139:R142)</f>
        <v>10</v>
      </c>
      <c r="S143" s="9">
        <f t="shared" ref="S143:Z143" si="73">SUM(S139:S142)</f>
        <v>15</v>
      </c>
      <c r="T143" s="9">
        <f t="shared" si="73"/>
        <v>14</v>
      </c>
      <c r="U143" s="9">
        <f t="shared" si="73"/>
        <v>0</v>
      </c>
      <c r="V143" s="9">
        <f t="shared" si="73"/>
        <v>0</v>
      </c>
      <c r="W143" s="9">
        <f t="shared" si="73"/>
        <v>0</v>
      </c>
      <c r="X143" s="9">
        <f t="shared" si="73"/>
        <v>0</v>
      </c>
      <c r="Y143" s="9">
        <f t="shared" si="73"/>
        <v>0</v>
      </c>
      <c r="Z143" s="9">
        <f t="shared" si="73"/>
        <v>0</v>
      </c>
      <c r="AA143" s="9">
        <f t="shared" ref="AA143:AC143" si="74">SUM(AA139:AA142)</f>
        <v>0</v>
      </c>
      <c r="AB143" s="9">
        <f t="shared" si="74"/>
        <v>0</v>
      </c>
      <c r="AC143" s="9">
        <f t="shared" si="74"/>
        <v>0</v>
      </c>
      <c r="AD143" s="9">
        <f>SUM(AD139:AD142)</f>
        <v>39</v>
      </c>
      <c r="AE143" s="58"/>
    </row>
    <row r="144" spans="1:31" ht="15" thickBot="1" x14ac:dyDescent="0.25">
      <c r="A144" s="75" t="s">
        <v>172</v>
      </c>
      <c r="B144" s="112" t="s">
        <v>165</v>
      </c>
      <c r="C144" s="53"/>
      <c r="D144" s="53"/>
      <c r="E144" s="79">
        <f>IFERROR(VLOOKUP(B144,[1]NUM17!$H$3:$L$113,2,FALSE),0)</f>
        <v>0</v>
      </c>
      <c r="F144" s="79">
        <f>IFERROR(VLOOKUP(B144,[1]NUM17!$H$3:$L$113,3,FALSE),0)</f>
        <v>1</v>
      </c>
      <c r="G144" s="79">
        <f>IFERROR(VLOOKUP(B144,[1]NUM17!$H$3:$L$113,4,FALSE),0)</f>
        <v>2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4">
        <f t="shared" si="52"/>
        <v>3</v>
      </c>
      <c r="R144" s="79">
        <f>IFERROR(VLOOKUP(B144,[1]DEN17!$H$3:$L$117,2,FALSE),0)</f>
        <v>0</v>
      </c>
      <c r="S144" s="79">
        <f>IFERROR(VLOOKUP(B144,[1]DEN17!$H$3:$L$117,3,FALSE),0)</f>
        <v>1</v>
      </c>
      <c r="T144" s="79">
        <f>IFERROR(VLOOKUP(B144,[1]DEN17!$H$3:$L$117,4,FALSE),0)</f>
        <v>2</v>
      </c>
      <c r="U144" s="79"/>
      <c r="V144" s="79"/>
      <c r="W144" s="79"/>
      <c r="X144" s="79"/>
      <c r="Y144" s="79"/>
      <c r="Z144" s="79"/>
      <c r="AA144" s="79"/>
      <c r="AB144" s="79"/>
      <c r="AC144" s="79"/>
      <c r="AD144" s="4">
        <f t="shared" ref="AD144:AD150" si="75">SUM(R144:AC144)</f>
        <v>3</v>
      </c>
    </row>
    <row r="145" spans="1:31" ht="15" thickBot="1" x14ac:dyDescent="0.25">
      <c r="A145" s="75" t="s">
        <v>172</v>
      </c>
      <c r="B145" s="112" t="s">
        <v>166</v>
      </c>
      <c r="C145" s="53"/>
      <c r="D145" s="53"/>
      <c r="E145" s="79">
        <f>IFERROR(VLOOKUP(B145,[1]NUM17!$H$3:$L$113,2,FALSE),0)</f>
        <v>0</v>
      </c>
      <c r="F145" s="79">
        <f>IFERROR(VLOOKUP(B145,[1]NUM17!$H$3:$L$113,3,FALSE),0)</f>
        <v>0</v>
      </c>
      <c r="G145" s="79">
        <f>IFERROR(VLOOKUP(B145,[1]NUM17!$H$3:$L$113,4,FALSE),0)</f>
        <v>0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4">
        <f t="shared" si="52"/>
        <v>0</v>
      </c>
      <c r="R145" s="79">
        <f>IFERROR(VLOOKUP(B145,[1]DEN17!$H$3:$L$117,2,FALSE),0)</f>
        <v>0</v>
      </c>
      <c r="S145" s="79">
        <f>IFERROR(VLOOKUP(B145,[1]DEN17!$H$3:$L$117,3,FALSE),0)</f>
        <v>0</v>
      </c>
      <c r="T145" s="79">
        <f>IFERROR(VLOOKUP(B145,[1]DEN17!$H$3:$L$117,4,FALSE),0)</f>
        <v>0</v>
      </c>
      <c r="U145" s="79"/>
      <c r="V145" s="79"/>
      <c r="W145" s="79"/>
      <c r="X145" s="79"/>
      <c r="Y145" s="79"/>
      <c r="Z145" s="79"/>
      <c r="AA145" s="79"/>
      <c r="AB145" s="79"/>
      <c r="AC145" s="79"/>
      <c r="AD145" s="4">
        <f t="shared" si="75"/>
        <v>0</v>
      </c>
    </row>
    <row r="146" spans="1:31" ht="15" thickBot="1" x14ac:dyDescent="0.25">
      <c r="A146" s="75" t="s">
        <v>172</v>
      </c>
      <c r="B146" s="112" t="s">
        <v>167</v>
      </c>
      <c r="C146" s="53"/>
      <c r="D146" s="53"/>
      <c r="E146" s="79">
        <f>IFERROR(VLOOKUP(B146,[1]NUM17!$H$3:$L$113,2,FALSE),0)</f>
        <v>0</v>
      </c>
      <c r="F146" s="79">
        <f>IFERROR(VLOOKUP(B146,[1]NUM17!$H$3:$L$113,3,FALSE),0)</f>
        <v>0</v>
      </c>
      <c r="G146" s="79">
        <f>IFERROR(VLOOKUP(B146,[1]NUM17!$H$3:$L$113,4,FALSE),0)</f>
        <v>0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4">
        <f t="shared" si="52"/>
        <v>0</v>
      </c>
      <c r="R146" s="79">
        <f>IFERROR(VLOOKUP(B146,[1]DEN17!$H$3:$L$117,2,FALSE),0)</f>
        <v>0</v>
      </c>
      <c r="S146" s="79">
        <f>IFERROR(VLOOKUP(B146,[1]DEN17!$H$3:$L$117,3,FALSE),0)</f>
        <v>0</v>
      </c>
      <c r="T146" s="79">
        <f>IFERROR(VLOOKUP(B146,[1]DEN17!$H$3:$L$117,4,FALSE),0)</f>
        <v>0</v>
      </c>
      <c r="U146" s="79"/>
      <c r="V146" s="79"/>
      <c r="W146" s="79"/>
      <c r="X146" s="79"/>
      <c r="Y146" s="79"/>
      <c r="Z146" s="79"/>
      <c r="AA146" s="79"/>
      <c r="AB146" s="79"/>
      <c r="AC146" s="79"/>
      <c r="AD146" s="4">
        <f t="shared" si="75"/>
        <v>0</v>
      </c>
    </row>
    <row r="147" spans="1:31" ht="15" thickBot="1" x14ac:dyDescent="0.25">
      <c r="A147" s="75" t="s">
        <v>172</v>
      </c>
      <c r="B147" s="112" t="s">
        <v>168</v>
      </c>
      <c r="C147" s="53"/>
      <c r="D147" s="53"/>
      <c r="E147" s="79">
        <f>IFERROR(VLOOKUP(B147,[1]NUM17!$H$3:$L$113,2,FALSE),0)</f>
        <v>0</v>
      </c>
      <c r="F147" s="79">
        <f>IFERROR(VLOOKUP(B147,[1]NUM17!$H$3:$L$113,3,FALSE),0)</f>
        <v>0</v>
      </c>
      <c r="G147" s="79">
        <f>IFERROR(VLOOKUP(B147,[1]NUM17!$H$3:$L$113,4,FALSE),0)</f>
        <v>0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4">
        <f t="shared" si="52"/>
        <v>0</v>
      </c>
      <c r="R147" s="79">
        <f>IFERROR(VLOOKUP(B147,[1]DEN17!$H$3:$L$117,2,FALSE),0)</f>
        <v>0</v>
      </c>
      <c r="S147" s="79">
        <f>IFERROR(VLOOKUP(B147,[1]DEN17!$H$3:$L$117,3,FALSE),0)</f>
        <v>0</v>
      </c>
      <c r="T147" s="79">
        <f>IFERROR(VLOOKUP(B147,[1]DEN17!$H$3:$L$117,4,FALSE),0)</f>
        <v>0</v>
      </c>
      <c r="U147" s="79"/>
      <c r="V147" s="79"/>
      <c r="W147" s="79"/>
      <c r="X147" s="79"/>
      <c r="Y147" s="79"/>
      <c r="Z147" s="79"/>
      <c r="AA147" s="79"/>
      <c r="AB147" s="79"/>
      <c r="AC147" s="79"/>
      <c r="AD147" s="4">
        <f t="shared" si="75"/>
        <v>0</v>
      </c>
    </row>
    <row r="148" spans="1:31" ht="15" thickBot="1" x14ac:dyDescent="0.25">
      <c r="A148" s="75" t="s">
        <v>172</v>
      </c>
      <c r="B148" s="112" t="s">
        <v>169</v>
      </c>
      <c r="C148" s="53"/>
      <c r="D148" s="53"/>
      <c r="E148" s="79">
        <f>IFERROR(VLOOKUP(B148,[1]NUM17!$H$3:$L$113,2,FALSE),0)</f>
        <v>1</v>
      </c>
      <c r="F148" s="79">
        <f>IFERROR(VLOOKUP(B148,[1]NUM17!$H$3:$L$113,3,FALSE),0)</f>
        <v>2</v>
      </c>
      <c r="G148" s="79">
        <f>IFERROR(VLOOKUP(B148,[1]NUM17!$H$3:$L$113,4,FALSE),0)</f>
        <v>0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4">
        <f t="shared" si="52"/>
        <v>3</v>
      </c>
      <c r="R148" s="79">
        <f>IFERROR(VLOOKUP(B148,[1]DEN17!$H$3:$L$117,2,FALSE),0)</f>
        <v>1</v>
      </c>
      <c r="S148" s="79">
        <f>IFERROR(VLOOKUP(B148,[1]DEN17!$H$3:$L$117,3,FALSE),0)</f>
        <v>2</v>
      </c>
      <c r="T148" s="79">
        <f>IFERROR(VLOOKUP(B148,[1]DEN17!$H$3:$L$117,4,FALSE),0)</f>
        <v>0</v>
      </c>
      <c r="U148" s="79"/>
      <c r="V148" s="79"/>
      <c r="W148" s="79"/>
      <c r="X148" s="79"/>
      <c r="Y148" s="79"/>
      <c r="Z148" s="79"/>
      <c r="AA148" s="79"/>
      <c r="AB148" s="79"/>
      <c r="AC148" s="79"/>
      <c r="AD148" s="4">
        <f t="shared" si="75"/>
        <v>3</v>
      </c>
    </row>
    <row r="149" spans="1:31" ht="15" thickBot="1" x14ac:dyDescent="0.25">
      <c r="A149" s="75" t="s">
        <v>172</v>
      </c>
      <c r="B149" s="112" t="s">
        <v>170</v>
      </c>
      <c r="C149" s="53"/>
      <c r="D149" s="53"/>
      <c r="E149" s="79">
        <f>IFERROR(VLOOKUP(B149,[1]NUM17!$H$3:$L$113,2,FALSE),0)</f>
        <v>0</v>
      </c>
      <c r="F149" s="79">
        <f>IFERROR(VLOOKUP(B149,[1]NUM17!$H$3:$L$113,3,FALSE),0)</f>
        <v>0</v>
      </c>
      <c r="G149" s="79">
        <f>IFERROR(VLOOKUP(B149,[1]NUM17!$H$3:$L$113,4,FALSE),0)</f>
        <v>0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4">
        <f t="shared" si="52"/>
        <v>0</v>
      </c>
      <c r="R149" s="79">
        <f>IFERROR(VLOOKUP(B149,[1]DEN17!$H$3:$L$117,2,FALSE),0)</f>
        <v>0</v>
      </c>
      <c r="S149" s="79">
        <f>IFERROR(VLOOKUP(B149,[1]DEN17!$H$3:$L$117,3,FALSE),0)</f>
        <v>0</v>
      </c>
      <c r="T149" s="79">
        <f>IFERROR(VLOOKUP(B149,[1]DEN17!$H$3:$L$117,4,FALSE),0)</f>
        <v>1</v>
      </c>
      <c r="U149" s="79"/>
      <c r="V149" s="79"/>
      <c r="W149" s="79"/>
      <c r="X149" s="79"/>
      <c r="Y149" s="79"/>
      <c r="Z149" s="79"/>
      <c r="AA149" s="79"/>
      <c r="AB149" s="79"/>
      <c r="AC149" s="79"/>
      <c r="AD149" s="4">
        <f t="shared" si="75"/>
        <v>1</v>
      </c>
    </row>
    <row r="150" spans="1:31" ht="15" thickBot="1" x14ac:dyDescent="0.25">
      <c r="A150" s="75" t="s">
        <v>172</v>
      </c>
      <c r="B150" s="112" t="s">
        <v>171</v>
      </c>
      <c r="C150" s="53"/>
      <c r="D150" s="53"/>
      <c r="E150" s="79">
        <f>IFERROR(VLOOKUP(B150,[1]NUM17!$H$3:$L$113,2,FALSE),0)</f>
        <v>0</v>
      </c>
      <c r="F150" s="79">
        <f>IFERROR(VLOOKUP(B150,[1]NUM17!$H$3:$L$113,3,FALSE),0)</f>
        <v>1</v>
      </c>
      <c r="G150" s="79">
        <f>IFERROR(VLOOKUP(B150,[1]NUM17!$H$3:$L$113,4,FALSE),0)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4">
        <f>SUM(E150:P150)</f>
        <v>1</v>
      </c>
      <c r="R150" s="79">
        <f>IFERROR(VLOOKUP(B150,[1]DEN17!$H$3:$L$117,2,FALSE),0)</f>
        <v>0</v>
      </c>
      <c r="S150" s="79">
        <f>IFERROR(VLOOKUP(B150,[1]DEN17!$H$3:$L$117,3,FALSE),0)</f>
        <v>1</v>
      </c>
      <c r="T150" s="79">
        <f>IFERROR(VLOOKUP(B150,[1]DEN17!$H$3:$L$117,4,FALSE),0)</f>
        <v>1</v>
      </c>
      <c r="U150" s="79"/>
      <c r="V150" s="79"/>
      <c r="W150" s="79"/>
      <c r="X150" s="79"/>
      <c r="Y150" s="79"/>
      <c r="Z150" s="79"/>
      <c r="AA150" s="79"/>
      <c r="AB150" s="79"/>
      <c r="AC150" s="79"/>
      <c r="AD150" s="4">
        <f t="shared" si="75"/>
        <v>2</v>
      </c>
    </row>
    <row r="151" spans="1:31" s="54" customFormat="1" ht="15" thickBot="1" x14ac:dyDescent="0.25">
      <c r="A151" s="308" t="s">
        <v>183</v>
      </c>
      <c r="B151" s="309"/>
      <c r="C151" s="181">
        <f>+D151/Metas!U15</f>
        <v>0.86670133472005551</v>
      </c>
      <c r="D151" s="14">
        <f>+Q151/AD151</f>
        <v>0.77777777777777779</v>
      </c>
      <c r="E151" s="9">
        <f>SUM(E144:E150)</f>
        <v>1</v>
      </c>
      <c r="F151" s="9">
        <f t="shared" ref="F151:H151" si="76">SUM(F144:F150)</f>
        <v>4</v>
      </c>
      <c r="G151" s="9">
        <f t="shared" si="76"/>
        <v>2</v>
      </c>
      <c r="H151" s="9">
        <f t="shared" si="76"/>
        <v>0</v>
      </c>
      <c r="I151" s="9">
        <f t="shared" ref="I151:J151" si="77">SUM(I144:I150)</f>
        <v>0</v>
      </c>
      <c r="J151" s="9">
        <f t="shared" si="77"/>
        <v>0</v>
      </c>
      <c r="K151" s="9">
        <f t="shared" ref="K151:L151" si="78">SUM(K144:K150)</f>
        <v>0</v>
      </c>
      <c r="L151" s="9">
        <f t="shared" si="78"/>
        <v>0</v>
      </c>
      <c r="M151" s="9">
        <f t="shared" ref="M151" si="79">SUM(M144:M150)</f>
        <v>0</v>
      </c>
      <c r="N151" s="9">
        <f t="shared" ref="N151:P151" si="80">SUM(N144:N150)</f>
        <v>0</v>
      </c>
      <c r="O151" s="9">
        <f t="shared" si="80"/>
        <v>0</v>
      </c>
      <c r="P151" s="9">
        <f t="shared" si="80"/>
        <v>0</v>
      </c>
      <c r="Q151" s="9">
        <f>SUM(Q144:Q150)</f>
        <v>7</v>
      </c>
      <c r="R151" s="9">
        <f>SUM(R144:R150)</f>
        <v>1</v>
      </c>
      <c r="S151" s="9">
        <f t="shared" ref="S151:Z151" si="81">SUM(S144:S150)</f>
        <v>4</v>
      </c>
      <c r="T151" s="9">
        <f t="shared" si="81"/>
        <v>4</v>
      </c>
      <c r="U151" s="9">
        <f t="shared" si="81"/>
        <v>0</v>
      </c>
      <c r="V151" s="9">
        <f t="shared" si="81"/>
        <v>0</v>
      </c>
      <c r="W151" s="9">
        <f t="shared" si="81"/>
        <v>0</v>
      </c>
      <c r="X151" s="9">
        <f t="shared" si="81"/>
        <v>0</v>
      </c>
      <c r="Y151" s="9">
        <f t="shared" si="81"/>
        <v>0</v>
      </c>
      <c r="Z151" s="9">
        <f t="shared" si="81"/>
        <v>0</v>
      </c>
      <c r="AA151" s="9">
        <f t="shared" ref="AA151:AC151" si="82">SUM(AA144:AA150)</f>
        <v>0</v>
      </c>
      <c r="AB151" s="9">
        <f t="shared" si="82"/>
        <v>0</v>
      </c>
      <c r="AC151" s="9">
        <f t="shared" si="82"/>
        <v>0</v>
      </c>
      <c r="AD151" s="9">
        <f>SUM(AD144:AD150)</f>
        <v>9</v>
      </c>
      <c r="AE151" s="58"/>
    </row>
    <row r="152" spans="1:31" ht="15" x14ac:dyDescent="0.25">
      <c r="B152" s="80" t="s">
        <v>188</v>
      </c>
      <c r="C152" s="192"/>
      <c r="D152" s="70"/>
      <c r="E152" s="62">
        <f t="shared" ref="E152:AD152" si="83">+E26+E38+E49+E64+E75+E81+E92+E111+E124+E138+E143+E151</f>
        <v>577</v>
      </c>
      <c r="F152" s="62">
        <f t="shared" si="83"/>
        <v>437</v>
      </c>
      <c r="G152" s="58">
        <f t="shared" si="83"/>
        <v>562</v>
      </c>
      <c r="H152" s="58">
        <f t="shared" si="83"/>
        <v>0</v>
      </c>
      <c r="I152" s="58">
        <f t="shared" ref="I152:J152" si="84">+I26+I38+I49+I64+I75+I81+I92+I111+I124+I138+I143+I151</f>
        <v>0</v>
      </c>
      <c r="J152" s="58">
        <f t="shared" si="84"/>
        <v>0</v>
      </c>
      <c r="K152" s="58">
        <f t="shared" ref="K152:L152" si="85">+K26+K38+K49+K64+K75+K81+K92+K111+K124+K138+K143+K151</f>
        <v>0</v>
      </c>
      <c r="L152" s="58">
        <f t="shared" si="85"/>
        <v>0</v>
      </c>
      <c r="M152" s="58">
        <f t="shared" ref="M152" si="86">+M26+M38+M49+M64+M75+M81+M92+M111+M124+M138+M143+M151</f>
        <v>0</v>
      </c>
      <c r="N152" s="58">
        <f t="shared" ref="N152:P152" si="87">+N26+N38+N49+N64+N75+N81+N92+N111+N124+N138+N143+N151</f>
        <v>0</v>
      </c>
      <c r="O152" s="58">
        <f t="shared" si="87"/>
        <v>0</v>
      </c>
      <c r="P152" s="58">
        <f t="shared" si="87"/>
        <v>0</v>
      </c>
      <c r="Q152" s="58">
        <f t="shared" si="83"/>
        <v>1576</v>
      </c>
      <c r="R152" s="62">
        <f t="shared" si="83"/>
        <v>697</v>
      </c>
      <c r="S152" s="62">
        <f t="shared" si="83"/>
        <v>523</v>
      </c>
      <c r="T152" s="58">
        <f t="shared" si="83"/>
        <v>666</v>
      </c>
      <c r="U152" s="58">
        <f t="shared" si="83"/>
        <v>0</v>
      </c>
      <c r="V152" s="58">
        <f t="shared" ref="V152:W152" si="88">+V26+V38+V49+V64+V75+V81+V92+V111+V124+V138+V143+V151</f>
        <v>0</v>
      </c>
      <c r="W152" s="58">
        <f t="shared" si="88"/>
        <v>0</v>
      </c>
      <c r="X152" s="58">
        <f t="shared" ref="X152:AC152" si="89">+X26+X38+X49+X64+X75+X81+X92+X111+X124+X138+X143+X151</f>
        <v>0</v>
      </c>
      <c r="Y152" s="58">
        <f t="shared" si="89"/>
        <v>0</v>
      </c>
      <c r="Z152" s="58">
        <f t="shared" si="89"/>
        <v>0</v>
      </c>
      <c r="AA152" s="58">
        <f t="shared" si="89"/>
        <v>0</v>
      </c>
      <c r="AB152" s="58">
        <f t="shared" si="89"/>
        <v>0</v>
      </c>
      <c r="AC152" s="58">
        <f t="shared" si="89"/>
        <v>0</v>
      </c>
      <c r="AD152" s="58">
        <f t="shared" si="83"/>
        <v>1896</v>
      </c>
      <c r="AE152" s="58"/>
    </row>
    <row r="153" spans="1:31" x14ac:dyDescent="0.2">
      <c r="C153" s="189"/>
      <c r="D153" s="71"/>
      <c r="AD153" s="58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9:B49"/>
    <mergeCell ref="A64:B64"/>
    <mergeCell ref="A75:B75"/>
    <mergeCell ref="A26:B26"/>
    <mergeCell ref="A38:B38"/>
    <mergeCell ref="A151:B151"/>
    <mergeCell ref="A124:B124"/>
    <mergeCell ref="A138:B138"/>
    <mergeCell ref="A143:B143"/>
    <mergeCell ref="A81:B81"/>
    <mergeCell ref="A92:B92"/>
    <mergeCell ref="A111:B1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5" x14ac:dyDescent="0.25"/>
  <cols>
    <col min="1" max="1" width="24.28515625" style="187" bestFit="1" customWidth="1"/>
    <col min="2" max="2" width="47" style="187" bestFit="1" customWidth="1"/>
    <col min="3" max="3" width="14.42578125" style="54" customWidth="1"/>
    <col min="4" max="4" width="13" style="187" bestFit="1" customWidth="1"/>
    <col min="5" max="6" width="22.28515625" style="191" customWidth="1"/>
    <col min="7" max="7" width="20" style="187" customWidth="1"/>
    <col min="8" max="218" width="11.42578125" style="187"/>
    <col min="219" max="219" width="31.5703125" style="187" bestFit="1" customWidth="1"/>
    <col min="220" max="220" width="39" style="187" customWidth="1"/>
    <col min="221" max="221" width="14.42578125" style="187" customWidth="1"/>
    <col min="222" max="222" width="10.85546875" style="187" bestFit="1" customWidth="1"/>
    <col min="223" max="223" width="22.28515625" style="187" customWidth="1"/>
    <col min="224" max="224" width="25.28515625" style="187" customWidth="1"/>
    <col min="225" max="225" width="20" style="187" customWidth="1"/>
    <col min="226" max="226" width="26.7109375" style="187" customWidth="1"/>
    <col min="227" max="474" width="11.42578125" style="187"/>
    <col min="475" max="475" width="31.5703125" style="187" bestFit="1" customWidth="1"/>
    <col min="476" max="476" width="39" style="187" customWidth="1"/>
    <col min="477" max="477" width="14.42578125" style="187" customWidth="1"/>
    <col min="478" max="478" width="10.85546875" style="187" bestFit="1" customWidth="1"/>
    <col min="479" max="479" width="22.28515625" style="187" customWidth="1"/>
    <col min="480" max="480" width="25.28515625" style="187" customWidth="1"/>
    <col min="481" max="481" width="20" style="187" customWidth="1"/>
    <col min="482" max="482" width="26.7109375" style="187" customWidth="1"/>
    <col min="483" max="730" width="11.42578125" style="187"/>
    <col min="731" max="731" width="31.5703125" style="187" bestFit="1" customWidth="1"/>
    <col min="732" max="732" width="39" style="187" customWidth="1"/>
    <col min="733" max="733" width="14.42578125" style="187" customWidth="1"/>
    <col min="734" max="734" width="10.85546875" style="187" bestFit="1" customWidth="1"/>
    <col min="735" max="735" width="22.28515625" style="187" customWidth="1"/>
    <col min="736" max="736" width="25.28515625" style="187" customWidth="1"/>
    <col min="737" max="737" width="20" style="187" customWidth="1"/>
    <col min="738" max="738" width="26.7109375" style="187" customWidth="1"/>
    <col min="739" max="986" width="11.42578125" style="187"/>
    <col min="987" max="987" width="31.5703125" style="187" bestFit="1" customWidth="1"/>
    <col min="988" max="988" width="39" style="187" customWidth="1"/>
    <col min="989" max="989" width="14.42578125" style="187" customWidth="1"/>
    <col min="990" max="990" width="10.85546875" style="187" bestFit="1" customWidth="1"/>
    <col min="991" max="991" width="22.28515625" style="187" customWidth="1"/>
    <col min="992" max="992" width="25.28515625" style="187" customWidth="1"/>
    <col min="993" max="993" width="20" style="187" customWidth="1"/>
    <col min="994" max="994" width="26.7109375" style="187" customWidth="1"/>
    <col min="995" max="1242" width="11.42578125" style="187"/>
    <col min="1243" max="1243" width="31.5703125" style="187" bestFit="1" customWidth="1"/>
    <col min="1244" max="1244" width="39" style="187" customWidth="1"/>
    <col min="1245" max="1245" width="14.42578125" style="187" customWidth="1"/>
    <col min="1246" max="1246" width="10.85546875" style="187" bestFit="1" customWidth="1"/>
    <col min="1247" max="1247" width="22.28515625" style="187" customWidth="1"/>
    <col min="1248" max="1248" width="25.28515625" style="187" customWidth="1"/>
    <col min="1249" max="1249" width="20" style="187" customWidth="1"/>
    <col min="1250" max="1250" width="26.7109375" style="187" customWidth="1"/>
    <col min="1251" max="1498" width="11.42578125" style="187"/>
    <col min="1499" max="1499" width="31.5703125" style="187" bestFit="1" customWidth="1"/>
    <col min="1500" max="1500" width="39" style="187" customWidth="1"/>
    <col min="1501" max="1501" width="14.42578125" style="187" customWidth="1"/>
    <col min="1502" max="1502" width="10.85546875" style="187" bestFit="1" customWidth="1"/>
    <col min="1503" max="1503" width="22.28515625" style="187" customWidth="1"/>
    <col min="1504" max="1504" width="25.28515625" style="187" customWidth="1"/>
    <col min="1505" max="1505" width="20" style="187" customWidth="1"/>
    <col min="1506" max="1506" width="26.7109375" style="187" customWidth="1"/>
    <col min="1507" max="1754" width="11.42578125" style="187"/>
    <col min="1755" max="1755" width="31.5703125" style="187" bestFit="1" customWidth="1"/>
    <col min="1756" max="1756" width="39" style="187" customWidth="1"/>
    <col min="1757" max="1757" width="14.42578125" style="187" customWidth="1"/>
    <col min="1758" max="1758" width="10.85546875" style="187" bestFit="1" customWidth="1"/>
    <col min="1759" max="1759" width="22.28515625" style="187" customWidth="1"/>
    <col min="1760" max="1760" width="25.28515625" style="187" customWidth="1"/>
    <col min="1761" max="1761" width="20" style="187" customWidth="1"/>
    <col min="1762" max="1762" width="26.7109375" style="187" customWidth="1"/>
    <col min="1763" max="2010" width="11.42578125" style="187"/>
    <col min="2011" max="2011" width="31.5703125" style="187" bestFit="1" customWidth="1"/>
    <col min="2012" max="2012" width="39" style="187" customWidth="1"/>
    <col min="2013" max="2013" width="14.42578125" style="187" customWidth="1"/>
    <col min="2014" max="2014" width="10.85546875" style="187" bestFit="1" customWidth="1"/>
    <col min="2015" max="2015" width="22.28515625" style="187" customWidth="1"/>
    <col min="2016" max="2016" width="25.28515625" style="187" customWidth="1"/>
    <col min="2017" max="2017" width="20" style="187" customWidth="1"/>
    <col min="2018" max="2018" width="26.7109375" style="187" customWidth="1"/>
    <col min="2019" max="2266" width="11.42578125" style="187"/>
    <col min="2267" max="2267" width="31.5703125" style="187" bestFit="1" customWidth="1"/>
    <col min="2268" max="2268" width="39" style="187" customWidth="1"/>
    <col min="2269" max="2269" width="14.42578125" style="187" customWidth="1"/>
    <col min="2270" max="2270" width="10.85546875" style="187" bestFit="1" customWidth="1"/>
    <col min="2271" max="2271" width="22.28515625" style="187" customWidth="1"/>
    <col min="2272" max="2272" width="25.28515625" style="187" customWidth="1"/>
    <col min="2273" max="2273" width="20" style="187" customWidth="1"/>
    <col min="2274" max="2274" width="26.7109375" style="187" customWidth="1"/>
    <col min="2275" max="2522" width="11.42578125" style="187"/>
    <col min="2523" max="2523" width="31.5703125" style="187" bestFit="1" customWidth="1"/>
    <col min="2524" max="2524" width="39" style="187" customWidth="1"/>
    <col min="2525" max="2525" width="14.42578125" style="187" customWidth="1"/>
    <col min="2526" max="2526" width="10.85546875" style="187" bestFit="1" customWidth="1"/>
    <col min="2527" max="2527" width="22.28515625" style="187" customWidth="1"/>
    <col min="2528" max="2528" width="25.28515625" style="187" customWidth="1"/>
    <col min="2529" max="2529" width="20" style="187" customWidth="1"/>
    <col min="2530" max="2530" width="26.7109375" style="187" customWidth="1"/>
    <col min="2531" max="2778" width="11.42578125" style="187"/>
    <col min="2779" max="2779" width="31.5703125" style="187" bestFit="1" customWidth="1"/>
    <col min="2780" max="2780" width="39" style="187" customWidth="1"/>
    <col min="2781" max="2781" width="14.42578125" style="187" customWidth="1"/>
    <col min="2782" max="2782" width="10.85546875" style="187" bestFit="1" customWidth="1"/>
    <col min="2783" max="2783" width="22.28515625" style="187" customWidth="1"/>
    <col min="2784" max="2784" width="25.28515625" style="187" customWidth="1"/>
    <col min="2785" max="2785" width="20" style="187" customWidth="1"/>
    <col min="2786" max="2786" width="26.7109375" style="187" customWidth="1"/>
    <col min="2787" max="3034" width="11.42578125" style="187"/>
    <col min="3035" max="3035" width="31.5703125" style="187" bestFit="1" customWidth="1"/>
    <col min="3036" max="3036" width="39" style="187" customWidth="1"/>
    <col min="3037" max="3037" width="14.42578125" style="187" customWidth="1"/>
    <col min="3038" max="3038" width="10.85546875" style="187" bestFit="1" customWidth="1"/>
    <col min="3039" max="3039" width="22.28515625" style="187" customWidth="1"/>
    <col min="3040" max="3040" width="25.28515625" style="187" customWidth="1"/>
    <col min="3041" max="3041" width="20" style="187" customWidth="1"/>
    <col min="3042" max="3042" width="26.7109375" style="187" customWidth="1"/>
    <col min="3043" max="3290" width="11.42578125" style="187"/>
    <col min="3291" max="3291" width="31.5703125" style="187" bestFit="1" customWidth="1"/>
    <col min="3292" max="3292" width="39" style="187" customWidth="1"/>
    <col min="3293" max="3293" width="14.42578125" style="187" customWidth="1"/>
    <col min="3294" max="3294" width="10.85546875" style="187" bestFit="1" customWidth="1"/>
    <col min="3295" max="3295" width="22.28515625" style="187" customWidth="1"/>
    <col min="3296" max="3296" width="25.28515625" style="187" customWidth="1"/>
    <col min="3297" max="3297" width="20" style="187" customWidth="1"/>
    <col min="3298" max="3298" width="26.7109375" style="187" customWidth="1"/>
    <col min="3299" max="3546" width="11.42578125" style="187"/>
    <col min="3547" max="3547" width="31.5703125" style="187" bestFit="1" customWidth="1"/>
    <col min="3548" max="3548" width="39" style="187" customWidth="1"/>
    <col min="3549" max="3549" width="14.42578125" style="187" customWidth="1"/>
    <col min="3550" max="3550" width="10.85546875" style="187" bestFit="1" customWidth="1"/>
    <col min="3551" max="3551" width="22.28515625" style="187" customWidth="1"/>
    <col min="3552" max="3552" width="25.28515625" style="187" customWidth="1"/>
    <col min="3553" max="3553" width="20" style="187" customWidth="1"/>
    <col min="3554" max="3554" width="26.7109375" style="187" customWidth="1"/>
    <col min="3555" max="3802" width="11.42578125" style="187"/>
    <col min="3803" max="3803" width="31.5703125" style="187" bestFit="1" customWidth="1"/>
    <col min="3804" max="3804" width="39" style="187" customWidth="1"/>
    <col min="3805" max="3805" width="14.42578125" style="187" customWidth="1"/>
    <col min="3806" max="3806" width="10.85546875" style="187" bestFit="1" customWidth="1"/>
    <col min="3807" max="3807" width="22.28515625" style="187" customWidth="1"/>
    <col min="3808" max="3808" width="25.28515625" style="187" customWidth="1"/>
    <col min="3809" max="3809" width="20" style="187" customWidth="1"/>
    <col min="3810" max="3810" width="26.7109375" style="187" customWidth="1"/>
    <col min="3811" max="4058" width="11.42578125" style="187"/>
    <col min="4059" max="4059" width="31.5703125" style="187" bestFit="1" customWidth="1"/>
    <col min="4060" max="4060" width="39" style="187" customWidth="1"/>
    <col min="4061" max="4061" width="14.42578125" style="187" customWidth="1"/>
    <col min="4062" max="4062" width="10.85546875" style="187" bestFit="1" customWidth="1"/>
    <col min="4063" max="4063" width="22.28515625" style="187" customWidth="1"/>
    <col min="4064" max="4064" width="25.28515625" style="187" customWidth="1"/>
    <col min="4065" max="4065" width="20" style="187" customWidth="1"/>
    <col min="4066" max="4066" width="26.7109375" style="187" customWidth="1"/>
    <col min="4067" max="4314" width="11.42578125" style="187"/>
    <col min="4315" max="4315" width="31.5703125" style="187" bestFit="1" customWidth="1"/>
    <col min="4316" max="4316" width="39" style="187" customWidth="1"/>
    <col min="4317" max="4317" width="14.42578125" style="187" customWidth="1"/>
    <col min="4318" max="4318" width="10.85546875" style="187" bestFit="1" customWidth="1"/>
    <col min="4319" max="4319" width="22.28515625" style="187" customWidth="1"/>
    <col min="4320" max="4320" width="25.28515625" style="187" customWidth="1"/>
    <col min="4321" max="4321" width="20" style="187" customWidth="1"/>
    <col min="4322" max="4322" width="26.7109375" style="187" customWidth="1"/>
    <col min="4323" max="4570" width="11.42578125" style="187"/>
    <col min="4571" max="4571" width="31.5703125" style="187" bestFit="1" customWidth="1"/>
    <col min="4572" max="4572" width="39" style="187" customWidth="1"/>
    <col min="4573" max="4573" width="14.42578125" style="187" customWidth="1"/>
    <col min="4574" max="4574" width="10.85546875" style="187" bestFit="1" customWidth="1"/>
    <col min="4575" max="4575" width="22.28515625" style="187" customWidth="1"/>
    <col min="4576" max="4576" width="25.28515625" style="187" customWidth="1"/>
    <col min="4577" max="4577" width="20" style="187" customWidth="1"/>
    <col min="4578" max="4578" width="26.7109375" style="187" customWidth="1"/>
    <col min="4579" max="4826" width="11.42578125" style="187"/>
    <col min="4827" max="4827" width="31.5703125" style="187" bestFit="1" customWidth="1"/>
    <col min="4828" max="4828" width="39" style="187" customWidth="1"/>
    <col min="4829" max="4829" width="14.42578125" style="187" customWidth="1"/>
    <col min="4830" max="4830" width="10.85546875" style="187" bestFit="1" customWidth="1"/>
    <col min="4831" max="4831" width="22.28515625" style="187" customWidth="1"/>
    <col min="4832" max="4832" width="25.28515625" style="187" customWidth="1"/>
    <col min="4833" max="4833" width="20" style="187" customWidth="1"/>
    <col min="4834" max="4834" width="26.7109375" style="187" customWidth="1"/>
    <col min="4835" max="5082" width="11.42578125" style="187"/>
    <col min="5083" max="5083" width="31.5703125" style="187" bestFit="1" customWidth="1"/>
    <col min="5084" max="5084" width="39" style="187" customWidth="1"/>
    <col min="5085" max="5085" width="14.42578125" style="187" customWidth="1"/>
    <col min="5086" max="5086" width="10.85546875" style="187" bestFit="1" customWidth="1"/>
    <col min="5087" max="5087" width="22.28515625" style="187" customWidth="1"/>
    <col min="5088" max="5088" width="25.28515625" style="187" customWidth="1"/>
    <col min="5089" max="5089" width="20" style="187" customWidth="1"/>
    <col min="5090" max="5090" width="26.7109375" style="187" customWidth="1"/>
    <col min="5091" max="5338" width="11.42578125" style="187"/>
    <col min="5339" max="5339" width="31.5703125" style="187" bestFit="1" customWidth="1"/>
    <col min="5340" max="5340" width="39" style="187" customWidth="1"/>
    <col min="5341" max="5341" width="14.42578125" style="187" customWidth="1"/>
    <col min="5342" max="5342" width="10.85546875" style="187" bestFit="1" customWidth="1"/>
    <col min="5343" max="5343" width="22.28515625" style="187" customWidth="1"/>
    <col min="5344" max="5344" width="25.28515625" style="187" customWidth="1"/>
    <col min="5345" max="5345" width="20" style="187" customWidth="1"/>
    <col min="5346" max="5346" width="26.7109375" style="187" customWidth="1"/>
    <col min="5347" max="5594" width="11.42578125" style="187"/>
    <col min="5595" max="5595" width="31.5703125" style="187" bestFit="1" customWidth="1"/>
    <col min="5596" max="5596" width="39" style="187" customWidth="1"/>
    <col min="5597" max="5597" width="14.42578125" style="187" customWidth="1"/>
    <col min="5598" max="5598" width="10.85546875" style="187" bestFit="1" customWidth="1"/>
    <col min="5599" max="5599" width="22.28515625" style="187" customWidth="1"/>
    <col min="5600" max="5600" width="25.28515625" style="187" customWidth="1"/>
    <col min="5601" max="5601" width="20" style="187" customWidth="1"/>
    <col min="5602" max="5602" width="26.7109375" style="187" customWidth="1"/>
    <col min="5603" max="5850" width="11.42578125" style="187"/>
    <col min="5851" max="5851" width="31.5703125" style="187" bestFit="1" customWidth="1"/>
    <col min="5852" max="5852" width="39" style="187" customWidth="1"/>
    <col min="5853" max="5853" width="14.42578125" style="187" customWidth="1"/>
    <col min="5854" max="5854" width="10.85546875" style="187" bestFit="1" customWidth="1"/>
    <col min="5855" max="5855" width="22.28515625" style="187" customWidth="1"/>
    <col min="5856" max="5856" width="25.28515625" style="187" customWidth="1"/>
    <col min="5857" max="5857" width="20" style="187" customWidth="1"/>
    <col min="5858" max="5858" width="26.7109375" style="187" customWidth="1"/>
    <col min="5859" max="6106" width="11.42578125" style="187"/>
    <col min="6107" max="6107" width="31.5703125" style="187" bestFit="1" customWidth="1"/>
    <col min="6108" max="6108" width="39" style="187" customWidth="1"/>
    <col min="6109" max="6109" width="14.42578125" style="187" customWidth="1"/>
    <col min="6110" max="6110" width="10.85546875" style="187" bestFit="1" customWidth="1"/>
    <col min="6111" max="6111" width="22.28515625" style="187" customWidth="1"/>
    <col min="6112" max="6112" width="25.28515625" style="187" customWidth="1"/>
    <col min="6113" max="6113" width="20" style="187" customWidth="1"/>
    <col min="6114" max="6114" width="26.7109375" style="187" customWidth="1"/>
    <col min="6115" max="6362" width="11.42578125" style="187"/>
    <col min="6363" max="6363" width="31.5703125" style="187" bestFit="1" customWidth="1"/>
    <col min="6364" max="6364" width="39" style="187" customWidth="1"/>
    <col min="6365" max="6365" width="14.42578125" style="187" customWidth="1"/>
    <col min="6366" max="6366" width="10.85546875" style="187" bestFit="1" customWidth="1"/>
    <col min="6367" max="6367" width="22.28515625" style="187" customWidth="1"/>
    <col min="6368" max="6368" width="25.28515625" style="187" customWidth="1"/>
    <col min="6369" max="6369" width="20" style="187" customWidth="1"/>
    <col min="6370" max="6370" width="26.7109375" style="187" customWidth="1"/>
    <col min="6371" max="6618" width="11.42578125" style="187"/>
    <col min="6619" max="6619" width="31.5703125" style="187" bestFit="1" customWidth="1"/>
    <col min="6620" max="6620" width="39" style="187" customWidth="1"/>
    <col min="6621" max="6621" width="14.42578125" style="187" customWidth="1"/>
    <col min="6622" max="6622" width="10.85546875" style="187" bestFit="1" customWidth="1"/>
    <col min="6623" max="6623" width="22.28515625" style="187" customWidth="1"/>
    <col min="6624" max="6624" width="25.28515625" style="187" customWidth="1"/>
    <col min="6625" max="6625" width="20" style="187" customWidth="1"/>
    <col min="6626" max="6626" width="26.7109375" style="187" customWidth="1"/>
    <col min="6627" max="6874" width="11.42578125" style="187"/>
    <col min="6875" max="6875" width="31.5703125" style="187" bestFit="1" customWidth="1"/>
    <col min="6876" max="6876" width="39" style="187" customWidth="1"/>
    <col min="6877" max="6877" width="14.42578125" style="187" customWidth="1"/>
    <col min="6878" max="6878" width="10.85546875" style="187" bestFit="1" customWidth="1"/>
    <col min="6879" max="6879" width="22.28515625" style="187" customWidth="1"/>
    <col min="6880" max="6880" width="25.28515625" style="187" customWidth="1"/>
    <col min="6881" max="6881" width="20" style="187" customWidth="1"/>
    <col min="6882" max="6882" width="26.7109375" style="187" customWidth="1"/>
    <col min="6883" max="7130" width="11.42578125" style="187"/>
    <col min="7131" max="7131" width="31.5703125" style="187" bestFit="1" customWidth="1"/>
    <col min="7132" max="7132" width="39" style="187" customWidth="1"/>
    <col min="7133" max="7133" width="14.42578125" style="187" customWidth="1"/>
    <col min="7134" max="7134" width="10.85546875" style="187" bestFit="1" customWidth="1"/>
    <col min="7135" max="7135" width="22.28515625" style="187" customWidth="1"/>
    <col min="7136" max="7136" width="25.28515625" style="187" customWidth="1"/>
    <col min="7137" max="7137" width="20" style="187" customWidth="1"/>
    <col min="7138" max="7138" width="26.7109375" style="187" customWidth="1"/>
    <col min="7139" max="7386" width="11.42578125" style="187"/>
    <col min="7387" max="7387" width="31.5703125" style="187" bestFit="1" customWidth="1"/>
    <col min="7388" max="7388" width="39" style="187" customWidth="1"/>
    <col min="7389" max="7389" width="14.42578125" style="187" customWidth="1"/>
    <col min="7390" max="7390" width="10.85546875" style="187" bestFit="1" customWidth="1"/>
    <col min="7391" max="7391" width="22.28515625" style="187" customWidth="1"/>
    <col min="7392" max="7392" width="25.28515625" style="187" customWidth="1"/>
    <col min="7393" max="7393" width="20" style="187" customWidth="1"/>
    <col min="7394" max="7394" width="26.7109375" style="187" customWidth="1"/>
    <col min="7395" max="7642" width="11.42578125" style="187"/>
    <col min="7643" max="7643" width="31.5703125" style="187" bestFit="1" customWidth="1"/>
    <col min="7644" max="7644" width="39" style="187" customWidth="1"/>
    <col min="7645" max="7645" width="14.42578125" style="187" customWidth="1"/>
    <col min="7646" max="7646" width="10.85546875" style="187" bestFit="1" customWidth="1"/>
    <col min="7647" max="7647" width="22.28515625" style="187" customWidth="1"/>
    <col min="7648" max="7648" width="25.28515625" style="187" customWidth="1"/>
    <col min="7649" max="7649" width="20" style="187" customWidth="1"/>
    <col min="7650" max="7650" width="26.7109375" style="187" customWidth="1"/>
    <col min="7651" max="7898" width="11.42578125" style="187"/>
    <col min="7899" max="7899" width="31.5703125" style="187" bestFit="1" customWidth="1"/>
    <col min="7900" max="7900" width="39" style="187" customWidth="1"/>
    <col min="7901" max="7901" width="14.42578125" style="187" customWidth="1"/>
    <col min="7902" max="7902" width="10.85546875" style="187" bestFit="1" customWidth="1"/>
    <col min="7903" max="7903" width="22.28515625" style="187" customWidth="1"/>
    <col min="7904" max="7904" width="25.28515625" style="187" customWidth="1"/>
    <col min="7905" max="7905" width="20" style="187" customWidth="1"/>
    <col min="7906" max="7906" width="26.7109375" style="187" customWidth="1"/>
    <col min="7907" max="8154" width="11.42578125" style="187"/>
    <col min="8155" max="8155" width="31.5703125" style="187" bestFit="1" customWidth="1"/>
    <col min="8156" max="8156" width="39" style="187" customWidth="1"/>
    <col min="8157" max="8157" width="14.42578125" style="187" customWidth="1"/>
    <col min="8158" max="8158" width="10.85546875" style="187" bestFit="1" customWidth="1"/>
    <col min="8159" max="8159" width="22.28515625" style="187" customWidth="1"/>
    <col min="8160" max="8160" width="25.28515625" style="187" customWidth="1"/>
    <col min="8161" max="8161" width="20" style="187" customWidth="1"/>
    <col min="8162" max="8162" width="26.7109375" style="187" customWidth="1"/>
    <col min="8163" max="8410" width="11.42578125" style="187"/>
    <col min="8411" max="8411" width="31.5703125" style="187" bestFit="1" customWidth="1"/>
    <col min="8412" max="8412" width="39" style="187" customWidth="1"/>
    <col min="8413" max="8413" width="14.42578125" style="187" customWidth="1"/>
    <col min="8414" max="8414" width="10.85546875" style="187" bestFit="1" customWidth="1"/>
    <col min="8415" max="8415" width="22.28515625" style="187" customWidth="1"/>
    <col min="8416" max="8416" width="25.28515625" style="187" customWidth="1"/>
    <col min="8417" max="8417" width="20" style="187" customWidth="1"/>
    <col min="8418" max="8418" width="26.7109375" style="187" customWidth="1"/>
    <col min="8419" max="8666" width="11.42578125" style="187"/>
    <col min="8667" max="8667" width="31.5703125" style="187" bestFit="1" customWidth="1"/>
    <col min="8668" max="8668" width="39" style="187" customWidth="1"/>
    <col min="8669" max="8669" width="14.42578125" style="187" customWidth="1"/>
    <col min="8670" max="8670" width="10.85546875" style="187" bestFit="1" customWidth="1"/>
    <col min="8671" max="8671" width="22.28515625" style="187" customWidth="1"/>
    <col min="8672" max="8672" width="25.28515625" style="187" customWidth="1"/>
    <col min="8673" max="8673" width="20" style="187" customWidth="1"/>
    <col min="8674" max="8674" width="26.7109375" style="187" customWidth="1"/>
    <col min="8675" max="8922" width="11.42578125" style="187"/>
    <col min="8923" max="8923" width="31.5703125" style="187" bestFit="1" customWidth="1"/>
    <col min="8924" max="8924" width="39" style="187" customWidth="1"/>
    <col min="8925" max="8925" width="14.42578125" style="187" customWidth="1"/>
    <col min="8926" max="8926" width="10.85546875" style="187" bestFit="1" customWidth="1"/>
    <col min="8927" max="8927" width="22.28515625" style="187" customWidth="1"/>
    <col min="8928" max="8928" width="25.28515625" style="187" customWidth="1"/>
    <col min="8929" max="8929" width="20" style="187" customWidth="1"/>
    <col min="8930" max="8930" width="26.7109375" style="187" customWidth="1"/>
    <col min="8931" max="9178" width="11.42578125" style="187"/>
    <col min="9179" max="9179" width="31.5703125" style="187" bestFit="1" customWidth="1"/>
    <col min="9180" max="9180" width="39" style="187" customWidth="1"/>
    <col min="9181" max="9181" width="14.42578125" style="187" customWidth="1"/>
    <col min="9182" max="9182" width="10.85546875" style="187" bestFit="1" customWidth="1"/>
    <col min="9183" max="9183" width="22.28515625" style="187" customWidth="1"/>
    <col min="9184" max="9184" width="25.28515625" style="187" customWidth="1"/>
    <col min="9185" max="9185" width="20" style="187" customWidth="1"/>
    <col min="9186" max="9186" width="26.7109375" style="187" customWidth="1"/>
    <col min="9187" max="9434" width="11.42578125" style="187"/>
    <col min="9435" max="9435" width="31.5703125" style="187" bestFit="1" customWidth="1"/>
    <col min="9436" max="9436" width="39" style="187" customWidth="1"/>
    <col min="9437" max="9437" width="14.42578125" style="187" customWidth="1"/>
    <col min="9438" max="9438" width="10.85546875" style="187" bestFit="1" customWidth="1"/>
    <col min="9439" max="9439" width="22.28515625" style="187" customWidth="1"/>
    <col min="9440" max="9440" width="25.28515625" style="187" customWidth="1"/>
    <col min="9441" max="9441" width="20" style="187" customWidth="1"/>
    <col min="9442" max="9442" width="26.7109375" style="187" customWidth="1"/>
    <col min="9443" max="9690" width="11.42578125" style="187"/>
    <col min="9691" max="9691" width="31.5703125" style="187" bestFit="1" customWidth="1"/>
    <col min="9692" max="9692" width="39" style="187" customWidth="1"/>
    <col min="9693" max="9693" width="14.42578125" style="187" customWidth="1"/>
    <col min="9694" max="9694" width="10.85546875" style="187" bestFit="1" customWidth="1"/>
    <col min="9695" max="9695" width="22.28515625" style="187" customWidth="1"/>
    <col min="9696" max="9696" width="25.28515625" style="187" customWidth="1"/>
    <col min="9697" max="9697" width="20" style="187" customWidth="1"/>
    <col min="9698" max="9698" width="26.7109375" style="187" customWidth="1"/>
    <col min="9699" max="9946" width="11.42578125" style="187"/>
    <col min="9947" max="9947" width="31.5703125" style="187" bestFit="1" customWidth="1"/>
    <col min="9948" max="9948" width="39" style="187" customWidth="1"/>
    <col min="9949" max="9949" width="14.42578125" style="187" customWidth="1"/>
    <col min="9950" max="9950" width="10.85546875" style="187" bestFit="1" customWidth="1"/>
    <col min="9951" max="9951" width="22.28515625" style="187" customWidth="1"/>
    <col min="9952" max="9952" width="25.28515625" style="187" customWidth="1"/>
    <col min="9953" max="9953" width="20" style="187" customWidth="1"/>
    <col min="9954" max="9954" width="26.7109375" style="187" customWidth="1"/>
    <col min="9955" max="10202" width="11.42578125" style="187"/>
    <col min="10203" max="10203" width="31.5703125" style="187" bestFit="1" customWidth="1"/>
    <col min="10204" max="10204" width="39" style="187" customWidth="1"/>
    <col min="10205" max="10205" width="14.42578125" style="187" customWidth="1"/>
    <col min="10206" max="10206" width="10.85546875" style="187" bestFit="1" customWidth="1"/>
    <col min="10207" max="10207" width="22.28515625" style="187" customWidth="1"/>
    <col min="10208" max="10208" width="25.28515625" style="187" customWidth="1"/>
    <col min="10209" max="10209" width="20" style="187" customWidth="1"/>
    <col min="10210" max="10210" width="26.7109375" style="187" customWidth="1"/>
    <col min="10211" max="10458" width="11.42578125" style="187"/>
    <col min="10459" max="10459" width="31.5703125" style="187" bestFit="1" customWidth="1"/>
    <col min="10460" max="10460" width="39" style="187" customWidth="1"/>
    <col min="10461" max="10461" width="14.42578125" style="187" customWidth="1"/>
    <col min="10462" max="10462" width="10.85546875" style="187" bestFit="1" customWidth="1"/>
    <col min="10463" max="10463" width="22.28515625" style="187" customWidth="1"/>
    <col min="10464" max="10464" width="25.28515625" style="187" customWidth="1"/>
    <col min="10465" max="10465" width="20" style="187" customWidth="1"/>
    <col min="10466" max="10466" width="26.7109375" style="187" customWidth="1"/>
    <col min="10467" max="10714" width="11.42578125" style="187"/>
    <col min="10715" max="10715" width="31.5703125" style="187" bestFit="1" customWidth="1"/>
    <col min="10716" max="10716" width="39" style="187" customWidth="1"/>
    <col min="10717" max="10717" width="14.42578125" style="187" customWidth="1"/>
    <col min="10718" max="10718" width="10.85546875" style="187" bestFit="1" customWidth="1"/>
    <col min="10719" max="10719" width="22.28515625" style="187" customWidth="1"/>
    <col min="10720" max="10720" width="25.28515625" style="187" customWidth="1"/>
    <col min="10721" max="10721" width="20" style="187" customWidth="1"/>
    <col min="10722" max="10722" width="26.7109375" style="187" customWidth="1"/>
    <col min="10723" max="10970" width="11.42578125" style="187"/>
    <col min="10971" max="10971" width="31.5703125" style="187" bestFit="1" customWidth="1"/>
    <col min="10972" max="10972" width="39" style="187" customWidth="1"/>
    <col min="10973" max="10973" width="14.42578125" style="187" customWidth="1"/>
    <col min="10974" max="10974" width="10.85546875" style="187" bestFit="1" customWidth="1"/>
    <col min="10975" max="10975" width="22.28515625" style="187" customWidth="1"/>
    <col min="10976" max="10976" width="25.28515625" style="187" customWidth="1"/>
    <col min="10977" max="10977" width="20" style="187" customWidth="1"/>
    <col min="10978" max="10978" width="26.7109375" style="187" customWidth="1"/>
    <col min="10979" max="11226" width="11.42578125" style="187"/>
    <col min="11227" max="11227" width="31.5703125" style="187" bestFit="1" customWidth="1"/>
    <col min="11228" max="11228" width="39" style="187" customWidth="1"/>
    <col min="11229" max="11229" width="14.42578125" style="187" customWidth="1"/>
    <col min="11230" max="11230" width="10.85546875" style="187" bestFit="1" customWidth="1"/>
    <col min="11231" max="11231" width="22.28515625" style="187" customWidth="1"/>
    <col min="11232" max="11232" width="25.28515625" style="187" customWidth="1"/>
    <col min="11233" max="11233" width="20" style="187" customWidth="1"/>
    <col min="11234" max="11234" width="26.7109375" style="187" customWidth="1"/>
    <col min="11235" max="11482" width="11.42578125" style="187"/>
    <col min="11483" max="11483" width="31.5703125" style="187" bestFit="1" customWidth="1"/>
    <col min="11484" max="11484" width="39" style="187" customWidth="1"/>
    <col min="11485" max="11485" width="14.42578125" style="187" customWidth="1"/>
    <col min="11486" max="11486" width="10.85546875" style="187" bestFit="1" customWidth="1"/>
    <col min="11487" max="11487" width="22.28515625" style="187" customWidth="1"/>
    <col min="11488" max="11488" width="25.28515625" style="187" customWidth="1"/>
    <col min="11489" max="11489" width="20" style="187" customWidth="1"/>
    <col min="11490" max="11490" width="26.7109375" style="187" customWidth="1"/>
    <col min="11491" max="11738" width="11.42578125" style="187"/>
    <col min="11739" max="11739" width="31.5703125" style="187" bestFit="1" customWidth="1"/>
    <col min="11740" max="11740" width="39" style="187" customWidth="1"/>
    <col min="11741" max="11741" width="14.42578125" style="187" customWidth="1"/>
    <col min="11742" max="11742" width="10.85546875" style="187" bestFit="1" customWidth="1"/>
    <col min="11743" max="11743" width="22.28515625" style="187" customWidth="1"/>
    <col min="11744" max="11744" width="25.28515625" style="187" customWidth="1"/>
    <col min="11745" max="11745" width="20" style="187" customWidth="1"/>
    <col min="11746" max="11746" width="26.7109375" style="187" customWidth="1"/>
    <col min="11747" max="11994" width="11.42578125" style="187"/>
    <col min="11995" max="11995" width="31.5703125" style="187" bestFit="1" customWidth="1"/>
    <col min="11996" max="11996" width="39" style="187" customWidth="1"/>
    <col min="11997" max="11997" width="14.42578125" style="187" customWidth="1"/>
    <col min="11998" max="11998" width="10.85546875" style="187" bestFit="1" customWidth="1"/>
    <col min="11999" max="11999" width="22.28515625" style="187" customWidth="1"/>
    <col min="12000" max="12000" width="25.28515625" style="187" customWidth="1"/>
    <col min="12001" max="12001" width="20" style="187" customWidth="1"/>
    <col min="12002" max="12002" width="26.7109375" style="187" customWidth="1"/>
    <col min="12003" max="12250" width="11.42578125" style="187"/>
    <col min="12251" max="12251" width="31.5703125" style="187" bestFit="1" customWidth="1"/>
    <col min="12252" max="12252" width="39" style="187" customWidth="1"/>
    <col min="12253" max="12253" width="14.42578125" style="187" customWidth="1"/>
    <col min="12254" max="12254" width="10.85546875" style="187" bestFit="1" customWidth="1"/>
    <col min="12255" max="12255" width="22.28515625" style="187" customWidth="1"/>
    <col min="12256" max="12256" width="25.28515625" style="187" customWidth="1"/>
    <col min="12257" max="12257" width="20" style="187" customWidth="1"/>
    <col min="12258" max="12258" width="26.7109375" style="187" customWidth="1"/>
    <col min="12259" max="12506" width="11.42578125" style="187"/>
    <col min="12507" max="12507" width="31.5703125" style="187" bestFit="1" customWidth="1"/>
    <col min="12508" max="12508" width="39" style="187" customWidth="1"/>
    <col min="12509" max="12509" width="14.42578125" style="187" customWidth="1"/>
    <col min="12510" max="12510" width="10.85546875" style="187" bestFit="1" customWidth="1"/>
    <col min="12511" max="12511" width="22.28515625" style="187" customWidth="1"/>
    <col min="12512" max="12512" width="25.28515625" style="187" customWidth="1"/>
    <col min="12513" max="12513" width="20" style="187" customWidth="1"/>
    <col min="12514" max="12514" width="26.7109375" style="187" customWidth="1"/>
    <col min="12515" max="12762" width="11.42578125" style="187"/>
    <col min="12763" max="12763" width="31.5703125" style="187" bestFit="1" customWidth="1"/>
    <col min="12764" max="12764" width="39" style="187" customWidth="1"/>
    <col min="12765" max="12765" width="14.42578125" style="187" customWidth="1"/>
    <col min="12766" max="12766" width="10.85546875" style="187" bestFit="1" customWidth="1"/>
    <col min="12767" max="12767" width="22.28515625" style="187" customWidth="1"/>
    <col min="12768" max="12768" width="25.28515625" style="187" customWidth="1"/>
    <col min="12769" max="12769" width="20" style="187" customWidth="1"/>
    <col min="12770" max="12770" width="26.7109375" style="187" customWidth="1"/>
    <col min="12771" max="13018" width="11.42578125" style="187"/>
    <col min="13019" max="13019" width="31.5703125" style="187" bestFit="1" customWidth="1"/>
    <col min="13020" max="13020" width="39" style="187" customWidth="1"/>
    <col min="13021" max="13021" width="14.42578125" style="187" customWidth="1"/>
    <col min="13022" max="13022" width="10.85546875" style="187" bestFit="1" customWidth="1"/>
    <col min="13023" max="13023" width="22.28515625" style="187" customWidth="1"/>
    <col min="13024" max="13024" width="25.28515625" style="187" customWidth="1"/>
    <col min="13025" max="13025" width="20" style="187" customWidth="1"/>
    <col min="13026" max="13026" width="26.7109375" style="187" customWidth="1"/>
    <col min="13027" max="13274" width="11.42578125" style="187"/>
    <col min="13275" max="13275" width="31.5703125" style="187" bestFit="1" customWidth="1"/>
    <col min="13276" max="13276" width="39" style="187" customWidth="1"/>
    <col min="13277" max="13277" width="14.42578125" style="187" customWidth="1"/>
    <col min="13278" max="13278" width="10.85546875" style="187" bestFit="1" customWidth="1"/>
    <col min="13279" max="13279" width="22.28515625" style="187" customWidth="1"/>
    <col min="13280" max="13280" width="25.28515625" style="187" customWidth="1"/>
    <col min="13281" max="13281" width="20" style="187" customWidth="1"/>
    <col min="13282" max="13282" width="26.7109375" style="187" customWidth="1"/>
    <col min="13283" max="13530" width="11.42578125" style="187"/>
    <col min="13531" max="13531" width="31.5703125" style="187" bestFit="1" customWidth="1"/>
    <col min="13532" max="13532" width="39" style="187" customWidth="1"/>
    <col min="13533" max="13533" width="14.42578125" style="187" customWidth="1"/>
    <col min="13534" max="13534" width="10.85546875" style="187" bestFit="1" customWidth="1"/>
    <col min="13535" max="13535" width="22.28515625" style="187" customWidth="1"/>
    <col min="13536" max="13536" width="25.28515625" style="187" customWidth="1"/>
    <col min="13537" max="13537" width="20" style="187" customWidth="1"/>
    <col min="13538" max="13538" width="26.7109375" style="187" customWidth="1"/>
    <col min="13539" max="13786" width="11.42578125" style="187"/>
    <col min="13787" max="13787" width="31.5703125" style="187" bestFit="1" customWidth="1"/>
    <col min="13788" max="13788" width="39" style="187" customWidth="1"/>
    <col min="13789" max="13789" width="14.42578125" style="187" customWidth="1"/>
    <col min="13790" max="13790" width="10.85546875" style="187" bestFit="1" customWidth="1"/>
    <col min="13791" max="13791" width="22.28515625" style="187" customWidth="1"/>
    <col min="13792" max="13792" width="25.28515625" style="187" customWidth="1"/>
    <col min="13793" max="13793" width="20" style="187" customWidth="1"/>
    <col min="13794" max="13794" width="26.7109375" style="187" customWidth="1"/>
    <col min="13795" max="14042" width="11.42578125" style="187"/>
    <col min="14043" max="14043" width="31.5703125" style="187" bestFit="1" customWidth="1"/>
    <col min="14044" max="14044" width="39" style="187" customWidth="1"/>
    <col min="14045" max="14045" width="14.42578125" style="187" customWidth="1"/>
    <col min="14046" max="14046" width="10.85546875" style="187" bestFit="1" customWidth="1"/>
    <col min="14047" max="14047" width="22.28515625" style="187" customWidth="1"/>
    <col min="14048" max="14048" width="25.28515625" style="187" customWidth="1"/>
    <col min="14049" max="14049" width="20" style="187" customWidth="1"/>
    <col min="14050" max="14050" width="26.7109375" style="187" customWidth="1"/>
    <col min="14051" max="14298" width="11.42578125" style="187"/>
    <col min="14299" max="14299" width="31.5703125" style="187" bestFit="1" customWidth="1"/>
    <col min="14300" max="14300" width="39" style="187" customWidth="1"/>
    <col min="14301" max="14301" width="14.42578125" style="187" customWidth="1"/>
    <col min="14302" max="14302" width="10.85546875" style="187" bestFit="1" customWidth="1"/>
    <col min="14303" max="14303" width="22.28515625" style="187" customWidth="1"/>
    <col min="14304" max="14304" width="25.28515625" style="187" customWidth="1"/>
    <col min="14305" max="14305" width="20" style="187" customWidth="1"/>
    <col min="14306" max="14306" width="26.7109375" style="187" customWidth="1"/>
    <col min="14307" max="14554" width="11.42578125" style="187"/>
    <col min="14555" max="14555" width="31.5703125" style="187" bestFit="1" customWidth="1"/>
    <col min="14556" max="14556" width="39" style="187" customWidth="1"/>
    <col min="14557" max="14557" width="14.42578125" style="187" customWidth="1"/>
    <col min="14558" max="14558" width="10.85546875" style="187" bestFit="1" customWidth="1"/>
    <col min="14559" max="14559" width="22.28515625" style="187" customWidth="1"/>
    <col min="14560" max="14560" width="25.28515625" style="187" customWidth="1"/>
    <col min="14561" max="14561" width="20" style="187" customWidth="1"/>
    <col min="14562" max="14562" width="26.7109375" style="187" customWidth="1"/>
    <col min="14563" max="14810" width="11.42578125" style="187"/>
    <col min="14811" max="14811" width="31.5703125" style="187" bestFit="1" customWidth="1"/>
    <col min="14812" max="14812" width="39" style="187" customWidth="1"/>
    <col min="14813" max="14813" width="14.42578125" style="187" customWidth="1"/>
    <col min="14814" max="14814" width="10.85546875" style="187" bestFit="1" customWidth="1"/>
    <col min="14815" max="14815" width="22.28515625" style="187" customWidth="1"/>
    <col min="14816" max="14816" width="25.28515625" style="187" customWidth="1"/>
    <col min="14817" max="14817" width="20" style="187" customWidth="1"/>
    <col min="14818" max="14818" width="26.7109375" style="187" customWidth="1"/>
    <col min="14819" max="15066" width="11.42578125" style="187"/>
    <col min="15067" max="15067" width="31.5703125" style="187" bestFit="1" customWidth="1"/>
    <col min="15068" max="15068" width="39" style="187" customWidth="1"/>
    <col min="15069" max="15069" width="14.42578125" style="187" customWidth="1"/>
    <col min="15070" max="15070" width="10.85546875" style="187" bestFit="1" customWidth="1"/>
    <col min="15071" max="15071" width="22.28515625" style="187" customWidth="1"/>
    <col min="15072" max="15072" width="25.28515625" style="187" customWidth="1"/>
    <col min="15073" max="15073" width="20" style="187" customWidth="1"/>
    <col min="15074" max="15074" width="26.7109375" style="187" customWidth="1"/>
    <col min="15075" max="15322" width="11.42578125" style="187"/>
    <col min="15323" max="15323" width="31.5703125" style="187" bestFit="1" customWidth="1"/>
    <col min="15324" max="15324" width="39" style="187" customWidth="1"/>
    <col min="15325" max="15325" width="14.42578125" style="187" customWidth="1"/>
    <col min="15326" max="15326" width="10.85546875" style="187" bestFit="1" customWidth="1"/>
    <col min="15327" max="15327" width="22.28515625" style="187" customWidth="1"/>
    <col min="15328" max="15328" width="25.28515625" style="187" customWidth="1"/>
    <col min="15329" max="15329" width="20" style="187" customWidth="1"/>
    <col min="15330" max="15330" width="26.7109375" style="187" customWidth="1"/>
    <col min="15331" max="15578" width="11.42578125" style="187"/>
    <col min="15579" max="15579" width="31.5703125" style="187" bestFit="1" customWidth="1"/>
    <col min="15580" max="15580" width="39" style="187" customWidth="1"/>
    <col min="15581" max="15581" width="14.42578125" style="187" customWidth="1"/>
    <col min="15582" max="15582" width="10.85546875" style="187" bestFit="1" customWidth="1"/>
    <col min="15583" max="15583" width="22.28515625" style="187" customWidth="1"/>
    <col min="15584" max="15584" width="25.28515625" style="187" customWidth="1"/>
    <col min="15585" max="15585" width="20" style="187" customWidth="1"/>
    <col min="15586" max="15586" width="26.7109375" style="187" customWidth="1"/>
    <col min="15587" max="15834" width="11.42578125" style="187"/>
    <col min="15835" max="15835" width="31.5703125" style="187" bestFit="1" customWidth="1"/>
    <col min="15836" max="15836" width="39" style="187" customWidth="1"/>
    <col min="15837" max="15837" width="14.42578125" style="187" customWidth="1"/>
    <col min="15838" max="15838" width="10.85546875" style="187" bestFit="1" customWidth="1"/>
    <col min="15839" max="15839" width="22.28515625" style="187" customWidth="1"/>
    <col min="15840" max="15840" width="25.28515625" style="187" customWidth="1"/>
    <col min="15841" max="15841" width="20" style="187" customWidth="1"/>
    <col min="15842" max="15842" width="26.7109375" style="187" customWidth="1"/>
    <col min="15843" max="16090" width="11.42578125" style="187"/>
    <col min="16091" max="16091" width="31.5703125" style="187" bestFit="1" customWidth="1"/>
    <col min="16092" max="16092" width="39" style="187" customWidth="1"/>
    <col min="16093" max="16093" width="14.42578125" style="187" customWidth="1"/>
    <col min="16094" max="16094" width="10.85546875" style="187" bestFit="1" customWidth="1"/>
    <col min="16095" max="16095" width="22.28515625" style="187" customWidth="1"/>
    <col min="16096" max="16096" width="25.28515625" style="187" customWidth="1"/>
    <col min="16097" max="16097" width="20" style="187" customWidth="1"/>
    <col min="16098" max="16098" width="26.7109375" style="187" customWidth="1"/>
    <col min="16099" max="16384" width="11.42578125" style="187"/>
  </cols>
  <sheetData>
    <row r="1" spans="1:7" s="204" customFormat="1" ht="101.25" customHeight="1" thickTop="1" thickBot="1" x14ac:dyDescent="0.3">
      <c r="A1" s="282" t="s">
        <v>0</v>
      </c>
      <c r="B1" s="282" t="s">
        <v>1</v>
      </c>
      <c r="C1" s="285" t="s">
        <v>189</v>
      </c>
      <c r="D1" s="288" t="s">
        <v>186</v>
      </c>
      <c r="E1" s="299" t="s">
        <v>336</v>
      </c>
      <c r="F1" s="300"/>
      <c r="G1" s="424"/>
    </row>
    <row r="2" spans="1:7" s="204" customFormat="1" ht="15.75" customHeight="1" thickTop="1" x14ac:dyDescent="0.25">
      <c r="A2" s="307"/>
      <c r="B2" s="283"/>
      <c r="C2" s="286"/>
      <c r="D2" s="289"/>
      <c r="E2" s="422" t="s">
        <v>2</v>
      </c>
      <c r="F2" s="423"/>
      <c r="G2" s="302" t="s">
        <v>3</v>
      </c>
    </row>
    <row r="3" spans="1:7" s="204" customFormat="1" ht="15" customHeight="1" x14ac:dyDescent="0.25">
      <c r="A3" s="307"/>
      <c r="B3" s="283"/>
      <c r="C3" s="286"/>
      <c r="D3" s="289"/>
      <c r="E3" s="292"/>
      <c r="F3" s="416"/>
      <c r="G3" s="303"/>
    </row>
    <row r="4" spans="1:7" s="204" customFormat="1" ht="15" customHeight="1" x14ac:dyDescent="0.25">
      <c r="A4" s="307"/>
      <c r="B4" s="283"/>
      <c r="C4" s="286"/>
      <c r="D4" s="289"/>
      <c r="E4" s="292"/>
      <c r="F4" s="416"/>
      <c r="G4" s="303"/>
    </row>
    <row r="5" spans="1:7" s="204" customFormat="1" ht="15" customHeight="1" x14ac:dyDescent="0.25">
      <c r="A5" s="307"/>
      <c r="B5" s="283"/>
      <c r="C5" s="286"/>
      <c r="D5" s="289"/>
      <c r="E5" s="292"/>
      <c r="F5" s="416"/>
      <c r="G5" s="303"/>
    </row>
    <row r="6" spans="1:7" s="204" customFormat="1" ht="15" customHeight="1" x14ac:dyDescent="0.25">
      <c r="A6" s="307"/>
      <c r="B6" s="283"/>
      <c r="C6" s="286"/>
      <c r="D6" s="289"/>
      <c r="E6" s="292"/>
      <c r="F6" s="416"/>
      <c r="G6" s="303"/>
    </row>
    <row r="7" spans="1:7" s="204" customFormat="1" ht="15" customHeight="1" x14ac:dyDescent="0.25">
      <c r="A7" s="307"/>
      <c r="B7" s="283"/>
      <c r="C7" s="286"/>
      <c r="D7" s="289"/>
      <c r="E7" s="292"/>
      <c r="F7" s="416"/>
      <c r="G7" s="303"/>
    </row>
    <row r="8" spans="1:7" s="204" customFormat="1" ht="15" customHeight="1" x14ac:dyDescent="0.25">
      <c r="A8" s="307"/>
      <c r="B8" s="283"/>
      <c r="C8" s="286"/>
      <c r="D8" s="289"/>
      <c r="E8" s="292"/>
      <c r="F8" s="416"/>
      <c r="G8" s="303"/>
    </row>
    <row r="9" spans="1:7" s="204" customFormat="1" ht="15.75" customHeight="1" thickBot="1" x14ac:dyDescent="0.3">
      <c r="A9" s="307"/>
      <c r="B9" s="283"/>
      <c r="C9" s="286"/>
      <c r="D9" s="289"/>
      <c r="E9" s="294"/>
      <c r="F9" s="417"/>
      <c r="G9" s="304"/>
    </row>
    <row r="10" spans="1:7" s="204" customFormat="1" ht="36.75" customHeight="1" thickTop="1" thickBot="1" x14ac:dyDescent="0.3">
      <c r="A10" s="284"/>
      <c r="B10" s="284"/>
      <c r="C10" s="286"/>
      <c r="D10" s="290"/>
      <c r="E10" s="295" t="s">
        <v>337</v>
      </c>
      <c r="F10" s="418"/>
      <c r="G10" s="305" t="s">
        <v>375</v>
      </c>
    </row>
    <row r="11" spans="1:7" s="204" customFormat="1" ht="15.75" thickBot="1" x14ac:dyDescent="0.3">
      <c r="A11" s="223"/>
      <c r="B11" s="223"/>
      <c r="C11" s="287"/>
      <c r="D11" s="223" t="s">
        <v>187</v>
      </c>
      <c r="E11" s="224" t="s">
        <v>17</v>
      </c>
      <c r="F11" s="224" t="s">
        <v>19</v>
      </c>
      <c r="G11" s="306"/>
    </row>
    <row r="12" spans="1:7" s="97" customFormat="1" ht="15.75" thickBot="1" x14ac:dyDescent="0.3">
      <c r="A12" s="72" t="s">
        <v>51</v>
      </c>
      <c r="B12" s="111" t="s">
        <v>38</v>
      </c>
      <c r="C12" s="53"/>
      <c r="D12" s="98"/>
      <c r="E12" s="105"/>
      <c r="F12" s="105"/>
      <c r="G12" s="104"/>
    </row>
    <row r="13" spans="1:7" s="97" customFormat="1" ht="15.75" thickBot="1" x14ac:dyDescent="0.3">
      <c r="A13" s="72" t="s">
        <v>51</v>
      </c>
      <c r="B13" s="111" t="s">
        <v>39</v>
      </c>
      <c r="C13" s="53"/>
      <c r="D13" s="98"/>
      <c r="E13" s="105"/>
      <c r="F13" s="105"/>
      <c r="G13" s="99"/>
    </row>
    <row r="14" spans="1:7" s="97" customFormat="1" ht="15.75" thickBot="1" x14ac:dyDescent="0.3">
      <c r="A14" s="72" t="s">
        <v>51</v>
      </c>
      <c r="B14" s="111" t="s">
        <v>40</v>
      </c>
      <c r="C14" s="53"/>
      <c r="D14" s="98"/>
      <c r="E14" s="105"/>
      <c r="F14" s="105"/>
      <c r="G14" s="99"/>
    </row>
    <row r="15" spans="1:7" s="97" customFormat="1" ht="15.75" thickBot="1" x14ac:dyDescent="0.3">
      <c r="A15" s="72" t="s">
        <v>51</v>
      </c>
      <c r="B15" s="111" t="s">
        <v>41</v>
      </c>
      <c r="C15" s="53"/>
      <c r="D15" s="98"/>
      <c r="E15" s="105"/>
      <c r="F15" s="105"/>
      <c r="G15" s="99"/>
    </row>
    <row r="16" spans="1:7" s="97" customFormat="1" ht="15.75" thickBot="1" x14ac:dyDescent="0.3">
      <c r="A16" s="72" t="s">
        <v>51</v>
      </c>
      <c r="B16" s="111" t="s">
        <v>42</v>
      </c>
      <c r="C16" s="55"/>
      <c r="D16" s="98"/>
      <c r="E16" s="105"/>
      <c r="F16" s="105"/>
      <c r="G16" s="99"/>
    </row>
    <row r="17" spans="1:7" s="97" customFormat="1" ht="15.75" thickBot="1" x14ac:dyDescent="0.3">
      <c r="A17" s="72" t="s">
        <v>51</v>
      </c>
      <c r="B17" s="111" t="s">
        <v>43</v>
      </c>
      <c r="C17" s="53"/>
      <c r="D17" s="98"/>
      <c r="E17" s="105"/>
      <c r="F17" s="105"/>
      <c r="G17" s="99"/>
    </row>
    <row r="18" spans="1:7" s="97" customFormat="1" ht="15.75" thickBot="1" x14ac:dyDescent="0.3">
      <c r="A18" s="72" t="s">
        <v>51</v>
      </c>
      <c r="B18" s="111" t="s">
        <v>44</v>
      </c>
      <c r="C18" s="53"/>
      <c r="D18" s="98"/>
      <c r="E18" s="105"/>
      <c r="F18" s="105"/>
      <c r="G18" s="99"/>
    </row>
    <row r="19" spans="1:7" s="97" customFormat="1" ht="15.75" thickBot="1" x14ac:dyDescent="0.3">
      <c r="A19" s="72" t="s">
        <v>51</v>
      </c>
      <c r="B19" s="111" t="s">
        <v>45</v>
      </c>
      <c r="C19" s="53"/>
      <c r="D19" s="98"/>
      <c r="E19" s="105"/>
      <c r="F19" s="105"/>
      <c r="G19" s="99"/>
    </row>
    <row r="20" spans="1:7" s="97" customFormat="1" ht="15.75" thickBot="1" x14ac:dyDescent="0.3">
      <c r="A20" s="72" t="s">
        <v>51</v>
      </c>
      <c r="B20" s="111" t="s">
        <v>46</v>
      </c>
      <c r="C20" s="53"/>
      <c r="D20" s="98"/>
      <c r="E20" s="105"/>
      <c r="F20" s="105"/>
      <c r="G20" s="99"/>
    </row>
    <row r="21" spans="1:7" s="97" customFormat="1" ht="15.75" thickBot="1" x14ac:dyDescent="0.3">
      <c r="A21" s="72" t="s">
        <v>51</v>
      </c>
      <c r="B21" s="111" t="s">
        <v>47</v>
      </c>
      <c r="C21" s="56"/>
      <c r="D21" s="98"/>
      <c r="E21" s="105"/>
      <c r="F21" s="105"/>
      <c r="G21" s="99"/>
    </row>
    <row r="22" spans="1:7" s="97" customFormat="1" ht="15.75" thickBot="1" x14ac:dyDescent="0.3">
      <c r="A22" s="72" t="s">
        <v>51</v>
      </c>
      <c r="B22" s="111" t="s">
        <v>48</v>
      </c>
      <c r="C22" s="53"/>
      <c r="D22" s="98"/>
      <c r="E22" s="105"/>
      <c r="F22" s="105"/>
      <c r="G22" s="99"/>
    </row>
    <row r="23" spans="1:7" s="97" customFormat="1" ht="15.75" thickBot="1" x14ac:dyDescent="0.3">
      <c r="A23" s="72" t="s">
        <v>51</v>
      </c>
      <c r="B23" s="111" t="s">
        <v>49</v>
      </c>
      <c r="C23" s="53"/>
      <c r="D23" s="98"/>
      <c r="E23" s="105"/>
      <c r="F23" s="105"/>
      <c r="G23" s="99"/>
    </row>
    <row r="24" spans="1:7" s="97" customFormat="1" ht="15.75" thickBot="1" x14ac:dyDescent="0.3">
      <c r="A24" s="72" t="s">
        <v>51</v>
      </c>
      <c r="B24" s="111" t="s">
        <v>50</v>
      </c>
      <c r="C24" s="53"/>
      <c r="D24" s="98"/>
      <c r="E24" s="105"/>
      <c r="F24" s="105"/>
      <c r="G24" s="99"/>
    </row>
    <row r="25" spans="1:7" s="97" customFormat="1" ht="15.75" thickBot="1" x14ac:dyDescent="0.3">
      <c r="A25" s="72" t="s">
        <v>51</v>
      </c>
      <c r="B25" s="111" t="s">
        <v>389</v>
      </c>
      <c r="C25" s="53"/>
      <c r="D25" s="98"/>
      <c r="E25" s="105"/>
      <c r="F25" s="105"/>
      <c r="G25" s="99"/>
    </row>
    <row r="26" spans="1:7" s="97" customFormat="1" ht="15.75" thickBot="1" x14ac:dyDescent="0.3">
      <c r="A26" s="297" t="s">
        <v>173</v>
      </c>
      <c r="B26" s="298"/>
      <c r="C26" s="181" t="e">
        <f>+D26/Metas!V10</f>
        <v>#REF!</v>
      </c>
      <c r="D26" s="100" t="e">
        <f>G26/#REF!</f>
        <v>#REF!</v>
      </c>
      <c r="E26" s="107">
        <f t="shared" ref="E26:F26" si="0">SUM(E12:E25)</f>
        <v>0</v>
      </c>
      <c r="F26" s="107">
        <f t="shared" si="0"/>
        <v>0</v>
      </c>
      <c r="G26" s="107">
        <v>13831</v>
      </c>
    </row>
    <row r="27" spans="1:7" s="97" customFormat="1" ht="15.75" thickBot="1" x14ac:dyDescent="0.3">
      <c r="A27" s="72" t="s">
        <v>52</v>
      </c>
      <c r="B27" s="111" t="s">
        <v>53</v>
      </c>
      <c r="C27" s="53"/>
      <c r="D27" s="98"/>
      <c r="E27" s="105"/>
      <c r="F27" s="105"/>
      <c r="G27" s="99"/>
    </row>
    <row r="28" spans="1:7" s="97" customFormat="1" ht="15.75" thickBot="1" x14ac:dyDescent="0.3">
      <c r="A28" s="72" t="s">
        <v>52</v>
      </c>
      <c r="B28" s="111" t="s">
        <v>54</v>
      </c>
      <c r="C28" s="53"/>
      <c r="D28" s="98"/>
      <c r="E28" s="105"/>
      <c r="F28" s="105"/>
      <c r="G28" s="99"/>
    </row>
    <row r="29" spans="1:7" s="97" customFormat="1" ht="15.75" thickBot="1" x14ac:dyDescent="0.3">
      <c r="A29" s="72" t="s">
        <v>52</v>
      </c>
      <c r="B29" s="111" t="s">
        <v>55</v>
      </c>
      <c r="C29" s="53"/>
      <c r="D29" s="98"/>
      <c r="E29" s="105"/>
      <c r="F29" s="105"/>
      <c r="G29" s="99"/>
    </row>
    <row r="30" spans="1:7" s="97" customFormat="1" ht="15.75" thickBot="1" x14ac:dyDescent="0.3">
      <c r="A30" s="72" t="s">
        <v>52</v>
      </c>
      <c r="B30" s="111" t="s">
        <v>56</v>
      </c>
      <c r="C30" s="53"/>
      <c r="D30" s="98"/>
      <c r="E30" s="105"/>
      <c r="F30" s="105"/>
      <c r="G30" s="99"/>
    </row>
    <row r="31" spans="1:7" s="97" customFormat="1" ht="15.75" thickBot="1" x14ac:dyDescent="0.3">
      <c r="A31" s="72" t="s">
        <v>52</v>
      </c>
      <c r="B31" s="111" t="s">
        <v>57</v>
      </c>
      <c r="C31" s="53"/>
      <c r="D31" s="98"/>
      <c r="E31" s="105"/>
      <c r="F31" s="105"/>
      <c r="G31" s="99"/>
    </row>
    <row r="32" spans="1:7" s="97" customFormat="1" ht="15.75" thickBot="1" x14ac:dyDescent="0.3">
      <c r="A32" s="72" t="s">
        <v>52</v>
      </c>
      <c r="B32" s="111" t="s">
        <v>58</v>
      </c>
      <c r="C32" s="53"/>
      <c r="D32" s="98"/>
      <c r="E32" s="105"/>
      <c r="F32" s="105"/>
      <c r="G32" s="99"/>
    </row>
    <row r="33" spans="1:7" s="97" customFormat="1" ht="15.75" thickBot="1" x14ac:dyDescent="0.3">
      <c r="A33" s="72" t="s">
        <v>52</v>
      </c>
      <c r="B33" s="111" t="s">
        <v>59</v>
      </c>
      <c r="C33" s="53"/>
      <c r="D33" s="98"/>
      <c r="E33" s="105"/>
      <c r="F33" s="105"/>
      <c r="G33" s="99"/>
    </row>
    <row r="34" spans="1:7" s="97" customFormat="1" ht="15.75" thickBot="1" x14ac:dyDescent="0.3">
      <c r="A34" s="72" t="s">
        <v>52</v>
      </c>
      <c r="B34" s="111" t="s">
        <v>60</v>
      </c>
      <c r="C34" s="53"/>
      <c r="D34" s="98"/>
      <c r="E34" s="105"/>
      <c r="F34" s="105"/>
      <c r="G34" s="99"/>
    </row>
    <row r="35" spans="1:7" s="97" customFormat="1" ht="15.75" thickBot="1" x14ac:dyDescent="0.3">
      <c r="A35" s="72" t="s">
        <v>52</v>
      </c>
      <c r="B35" s="111" t="s">
        <v>61</v>
      </c>
      <c r="C35" s="53"/>
      <c r="D35" s="98"/>
      <c r="E35" s="105"/>
      <c r="F35" s="105"/>
      <c r="G35" s="99"/>
    </row>
    <row r="36" spans="1:7" s="97" customFormat="1" ht="15.75" thickBot="1" x14ac:dyDescent="0.3">
      <c r="A36" s="72" t="s">
        <v>52</v>
      </c>
      <c r="B36" s="111" t="s">
        <v>62</v>
      </c>
      <c r="C36" s="53"/>
      <c r="D36" s="98"/>
      <c r="E36" s="105"/>
      <c r="F36" s="105"/>
      <c r="G36" s="99"/>
    </row>
    <row r="37" spans="1:7" s="97" customFormat="1" ht="15.75" thickBot="1" x14ac:dyDescent="0.3">
      <c r="A37" s="72" t="s">
        <v>52</v>
      </c>
      <c r="B37" s="111" t="s">
        <v>341</v>
      </c>
      <c r="C37" s="53"/>
      <c r="D37" s="98"/>
      <c r="E37" s="105"/>
      <c r="F37" s="105"/>
      <c r="G37" s="99"/>
    </row>
    <row r="38" spans="1:7" s="97" customFormat="1" ht="15.75" thickBot="1" x14ac:dyDescent="0.3">
      <c r="A38" s="297" t="s">
        <v>174</v>
      </c>
      <c r="B38" s="298"/>
      <c r="C38" s="181" t="e">
        <f>+D38/Metas!V8</f>
        <v>#REF!</v>
      </c>
      <c r="D38" s="100" t="e">
        <f>G38/#REF!</f>
        <v>#REF!</v>
      </c>
      <c r="E38" s="107">
        <f t="shared" ref="E38:F38" si="1">SUM(E27:E37)</f>
        <v>0</v>
      </c>
      <c r="F38" s="107">
        <f t="shared" si="1"/>
        <v>0</v>
      </c>
      <c r="G38" s="107">
        <v>13748</v>
      </c>
    </row>
    <row r="39" spans="1:7" s="97" customFormat="1" ht="15.75" thickBot="1" x14ac:dyDescent="0.3">
      <c r="A39" s="72" t="s">
        <v>73</v>
      </c>
      <c r="B39" s="111" t="s">
        <v>63</v>
      </c>
      <c r="C39" s="53"/>
      <c r="D39" s="98"/>
      <c r="E39" s="105"/>
      <c r="F39" s="105"/>
      <c r="G39" s="99"/>
    </row>
    <row r="40" spans="1:7" s="97" customFormat="1" ht="15.75" thickBot="1" x14ac:dyDescent="0.3">
      <c r="A40" s="72" t="s">
        <v>73</v>
      </c>
      <c r="B40" s="111" t="s">
        <v>64</v>
      </c>
      <c r="C40" s="53"/>
      <c r="D40" s="98"/>
      <c r="E40" s="105"/>
      <c r="F40" s="105"/>
      <c r="G40" s="99"/>
    </row>
    <row r="41" spans="1:7" s="97" customFormat="1" ht="15.75" thickBot="1" x14ac:dyDescent="0.3">
      <c r="A41" s="72" t="s">
        <v>73</v>
      </c>
      <c r="B41" s="111" t="s">
        <v>65</v>
      </c>
      <c r="C41" s="53"/>
      <c r="D41" s="98"/>
      <c r="E41" s="105"/>
      <c r="F41" s="105"/>
      <c r="G41" s="99"/>
    </row>
    <row r="42" spans="1:7" s="97" customFormat="1" ht="15.75" thickBot="1" x14ac:dyDescent="0.3">
      <c r="A42" s="72" t="s">
        <v>73</v>
      </c>
      <c r="B42" s="111" t="s">
        <v>66</v>
      </c>
      <c r="C42" s="53"/>
      <c r="D42" s="98"/>
      <c r="E42" s="105"/>
      <c r="F42" s="105"/>
      <c r="G42" s="99"/>
    </row>
    <row r="43" spans="1:7" s="97" customFormat="1" ht="15.75" thickBot="1" x14ac:dyDescent="0.3">
      <c r="A43" s="72" t="s">
        <v>73</v>
      </c>
      <c r="B43" s="111" t="s">
        <v>67</v>
      </c>
      <c r="C43" s="53"/>
      <c r="D43" s="98"/>
      <c r="E43" s="105"/>
      <c r="F43" s="105"/>
      <c r="G43" s="99"/>
    </row>
    <row r="44" spans="1:7" s="97" customFormat="1" ht="15.75" thickBot="1" x14ac:dyDescent="0.3">
      <c r="A44" s="72" t="s">
        <v>73</v>
      </c>
      <c r="B44" s="111" t="s">
        <v>68</v>
      </c>
      <c r="C44" s="53"/>
      <c r="D44" s="98"/>
      <c r="E44" s="105"/>
      <c r="F44" s="105"/>
      <c r="G44" s="99"/>
    </row>
    <row r="45" spans="1:7" s="97" customFormat="1" ht="15.75" thickBot="1" x14ac:dyDescent="0.3">
      <c r="A45" s="72" t="s">
        <v>73</v>
      </c>
      <c r="B45" s="111" t="s">
        <v>69</v>
      </c>
      <c r="C45" s="53"/>
      <c r="D45" s="98"/>
      <c r="E45" s="105"/>
      <c r="F45" s="105"/>
      <c r="G45" s="99"/>
    </row>
    <row r="46" spans="1:7" s="97" customFormat="1" ht="15.75" thickBot="1" x14ac:dyDescent="0.3">
      <c r="A46" s="72" t="s">
        <v>73</v>
      </c>
      <c r="B46" s="111" t="s">
        <v>70</v>
      </c>
      <c r="C46" s="53"/>
      <c r="D46" s="98"/>
      <c r="E46" s="105"/>
      <c r="F46" s="105"/>
      <c r="G46" s="99"/>
    </row>
    <row r="47" spans="1:7" s="97" customFormat="1" ht="15.75" thickBot="1" x14ac:dyDescent="0.3">
      <c r="A47" s="72" t="s">
        <v>73</v>
      </c>
      <c r="B47" s="111" t="s">
        <v>71</v>
      </c>
      <c r="C47" s="53"/>
      <c r="D47" s="98"/>
      <c r="E47" s="105"/>
      <c r="F47" s="105"/>
      <c r="G47" s="99"/>
    </row>
    <row r="48" spans="1:7" s="97" customFormat="1" ht="15.75" thickBot="1" x14ac:dyDescent="0.3">
      <c r="A48" s="72" t="s">
        <v>73</v>
      </c>
      <c r="B48" s="111" t="s">
        <v>72</v>
      </c>
      <c r="C48" s="53"/>
      <c r="D48" s="98"/>
      <c r="E48" s="105"/>
      <c r="F48" s="105"/>
      <c r="G48" s="99"/>
    </row>
    <row r="49" spans="1:7" s="97" customFormat="1" ht="15.75" thickBot="1" x14ac:dyDescent="0.3">
      <c r="A49" s="297" t="s">
        <v>175</v>
      </c>
      <c r="B49" s="298"/>
      <c r="C49" s="181" t="e">
        <f>+D49/Metas!V17</f>
        <v>#REF!</v>
      </c>
      <c r="D49" s="100" t="e">
        <f>G49/#REF!</f>
        <v>#REF!</v>
      </c>
      <c r="E49" s="107">
        <f t="shared" ref="E49:F49" si="2">SUM(E39:E48)</f>
        <v>0</v>
      </c>
      <c r="F49" s="107">
        <f t="shared" si="2"/>
        <v>0</v>
      </c>
      <c r="G49" s="107">
        <v>1211</v>
      </c>
    </row>
    <row r="50" spans="1:7" s="97" customFormat="1" ht="15.75" thickBot="1" x14ac:dyDescent="0.3">
      <c r="A50" s="111" t="s">
        <v>87</v>
      </c>
      <c r="B50" s="111" t="s">
        <v>74</v>
      </c>
      <c r="C50" s="53"/>
      <c r="D50" s="98"/>
      <c r="E50" s="105"/>
      <c r="F50" s="105"/>
      <c r="G50" s="99"/>
    </row>
    <row r="51" spans="1:7" s="97" customFormat="1" ht="15.75" thickBot="1" x14ac:dyDescent="0.3">
      <c r="A51" s="111" t="s">
        <v>87</v>
      </c>
      <c r="B51" s="111" t="s">
        <v>75</v>
      </c>
      <c r="C51" s="53"/>
      <c r="D51" s="98"/>
      <c r="E51" s="105"/>
      <c r="F51" s="105"/>
      <c r="G51" s="99"/>
    </row>
    <row r="52" spans="1:7" s="97" customFormat="1" ht="15.75" thickBot="1" x14ac:dyDescent="0.3">
      <c r="A52" s="111" t="s">
        <v>87</v>
      </c>
      <c r="B52" s="111" t="s">
        <v>76</v>
      </c>
      <c r="C52" s="53"/>
      <c r="D52" s="98"/>
      <c r="E52" s="105"/>
      <c r="F52" s="105"/>
      <c r="G52" s="99"/>
    </row>
    <row r="53" spans="1:7" s="97" customFormat="1" ht="15.75" thickBot="1" x14ac:dyDescent="0.3">
      <c r="A53" s="111" t="s">
        <v>87</v>
      </c>
      <c r="B53" s="111" t="s">
        <v>77</v>
      </c>
      <c r="C53" s="53"/>
      <c r="D53" s="98"/>
      <c r="E53" s="105"/>
      <c r="F53" s="105"/>
      <c r="G53" s="99"/>
    </row>
    <row r="54" spans="1:7" s="97" customFormat="1" ht="15.75" thickBot="1" x14ac:dyDescent="0.3">
      <c r="A54" s="111" t="s">
        <v>87</v>
      </c>
      <c r="B54" s="111" t="s">
        <v>78</v>
      </c>
      <c r="C54" s="53"/>
      <c r="D54" s="98"/>
      <c r="E54" s="105"/>
      <c r="F54" s="105"/>
      <c r="G54" s="99"/>
    </row>
    <row r="55" spans="1:7" s="97" customFormat="1" ht="15.75" thickBot="1" x14ac:dyDescent="0.3">
      <c r="A55" s="111" t="s">
        <v>87</v>
      </c>
      <c r="B55" s="111" t="s">
        <v>79</v>
      </c>
      <c r="C55" s="53"/>
      <c r="D55" s="98"/>
      <c r="E55" s="105"/>
      <c r="F55" s="105"/>
      <c r="G55" s="99"/>
    </row>
    <row r="56" spans="1:7" s="97" customFormat="1" ht="15.75" thickBot="1" x14ac:dyDescent="0.3">
      <c r="A56" s="111" t="s">
        <v>87</v>
      </c>
      <c r="B56" s="111" t="s">
        <v>80</v>
      </c>
      <c r="C56" s="53"/>
      <c r="D56" s="98"/>
      <c r="E56" s="105"/>
      <c r="F56" s="105"/>
      <c r="G56" s="99"/>
    </row>
    <row r="57" spans="1:7" s="97" customFormat="1" ht="15.75" thickBot="1" x14ac:dyDescent="0.3">
      <c r="A57" s="111" t="s">
        <v>87</v>
      </c>
      <c r="B57" s="111" t="s">
        <v>81</v>
      </c>
      <c r="C57" s="53"/>
      <c r="D57" s="98"/>
      <c r="E57" s="105"/>
      <c r="F57" s="105"/>
      <c r="G57" s="99"/>
    </row>
    <row r="58" spans="1:7" s="97" customFormat="1" ht="15.75" thickBot="1" x14ac:dyDescent="0.3">
      <c r="A58" s="111" t="s">
        <v>87</v>
      </c>
      <c r="B58" s="111" t="s">
        <v>82</v>
      </c>
      <c r="C58" s="53"/>
      <c r="D58" s="98"/>
      <c r="E58" s="105"/>
      <c r="F58" s="105"/>
      <c r="G58" s="99"/>
    </row>
    <row r="59" spans="1:7" s="97" customFormat="1" ht="15.75" thickBot="1" x14ac:dyDescent="0.3">
      <c r="A59" s="111" t="s">
        <v>87</v>
      </c>
      <c r="B59" s="111" t="s">
        <v>83</v>
      </c>
      <c r="C59" s="53"/>
      <c r="D59" s="98"/>
      <c r="E59" s="105"/>
      <c r="F59" s="105"/>
      <c r="G59" s="99"/>
    </row>
    <row r="60" spans="1:7" s="97" customFormat="1" ht="15.75" thickBot="1" x14ac:dyDescent="0.3">
      <c r="A60" s="111" t="s">
        <v>87</v>
      </c>
      <c r="B60" s="111" t="s">
        <v>84</v>
      </c>
      <c r="C60" s="53"/>
      <c r="D60" s="98"/>
      <c r="E60" s="105"/>
      <c r="F60" s="105"/>
      <c r="G60" s="99"/>
    </row>
    <row r="61" spans="1:7" s="97" customFormat="1" ht="15.75" thickBot="1" x14ac:dyDescent="0.3">
      <c r="A61" s="111" t="s">
        <v>87</v>
      </c>
      <c r="B61" s="111" t="s">
        <v>85</v>
      </c>
      <c r="C61" s="53"/>
      <c r="D61" s="98"/>
      <c r="E61" s="105"/>
      <c r="F61" s="105"/>
      <c r="G61" s="99"/>
    </row>
    <row r="62" spans="1:7" s="97" customFormat="1" ht="15.75" thickBot="1" x14ac:dyDescent="0.3">
      <c r="A62" s="111" t="s">
        <v>87</v>
      </c>
      <c r="B62" s="111" t="s">
        <v>86</v>
      </c>
      <c r="C62" s="53"/>
      <c r="D62" s="98"/>
      <c r="E62" s="105"/>
      <c r="F62" s="105"/>
      <c r="G62" s="99"/>
    </row>
    <row r="63" spans="1:7" s="97" customFormat="1" ht="15.75" thickBot="1" x14ac:dyDescent="0.3">
      <c r="A63" s="111" t="s">
        <v>87</v>
      </c>
      <c r="B63" s="112" t="s">
        <v>393</v>
      </c>
      <c r="C63" s="53"/>
      <c r="D63" s="98"/>
      <c r="E63" s="105"/>
      <c r="F63" s="105"/>
      <c r="G63" s="99"/>
    </row>
    <row r="64" spans="1:7" s="97" customFormat="1" ht="15.75" thickBot="1" x14ac:dyDescent="0.3">
      <c r="A64" s="297" t="s">
        <v>176</v>
      </c>
      <c r="B64" s="298"/>
      <c r="C64" s="181" t="e">
        <f>+D64/Metas!V9</f>
        <v>#REF!</v>
      </c>
      <c r="D64" s="100" t="e">
        <f>G64/#REF!</f>
        <v>#REF!</v>
      </c>
      <c r="E64" s="107">
        <f t="shared" ref="E64:F64" si="3">SUM(E50:E63)</f>
        <v>0</v>
      </c>
      <c r="F64" s="107">
        <f t="shared" si="3"/>
        <v>0</v>
      </c>
      <c r="G64" s="107">
        <v>1535</v>
      </c>
    </row>
    <row r="65" spans="1:7" s="97" customFormat="1" ht="15.75" thickBot="1" x14ac:dyDescent="0.3">
      <c r="A65" s="111" t="s">
        <v>98</v>
      </c>
      <c r="B65" s="111" t="s">
        <v>88</v>
      </c>
      <c r="C65" s="53"/>
      <c r="D65" s="98"/>
      <c r="E65" s="105"/>
      <c r="F65" s="105"/>
      <c r="G65" s="99"/>
    </row>
    <row r="66" spans="1:7" s="97" customFormat="1" ht="15.75" thickBot="1" x14ac:dyDescent="0.3">
      <c r="A66" s="111" t="s">
        <v>98</v>
      </c>
      <c r="B66" s="111" t="s">
        <v>89</v>
      </c>
      <c r="C66" s="53"/>
      <c r="D66" s="98"/>
      <c r="E66" s="105"/>
      <c r="F66" s="105"/>
      <c r="G66" s="99"/>
    </row>
    <row r="67" spans="1:7" s="97" customFormat="1" ht="15.75" thickBot="1" x14ac:dyDescent="0.3">
      <c r="A67" s="111" t="s">
        <v>98</v>
      </c>
      <c r="B67" s="111" t="s">
        <v>90</v>
      </c>
      <c r="C67" s="53"/>
      <c r="D67" s="98"/>
      <c r="E67" s="105"/>
      <c r="F67" s="105"/>
      <c r="G67" s="99"/>
    </row>
    <row r="68" spans="1:7" s="97" customFormat="1" ht="15.75" thickBot="1" x14ac:dyDescent="0.3">
      <c r="A68" s="111" t="s">
        <v>98</v>
      </c>
      <c r="B68" s="111" t="s">
        <v>91</v>
      </c>
      <c r="C68" s="53"/>
      <c r="D68" s="98"/>
      <c r="E68" s="105"/>
      <c r="F68" s="105"/>
      <c r="G68" s="99"/>
    </row>
    <row r="69" spans="1:7" s="97" customFormat="1" ht="15.75" thickBot="1" x14ac:dyDescent="0.3">
      <c r="A69" s="111" t="s">
        <v>98</v>
      </c>
      <c r="B69" s="111" t="s">
        <v>92</v>
      </c>
      <c r="C69" s="53"/>
      <c r="D69" s="98"/>
      <c r="E69" s="105"/>
      <c r="F69" s="105"/>
      <c r="G69" s="99"/>
    </row>
    <row r="70" spans="1:7" s="97" customFormat="1" ht="15.75" thickBot="1" x14ac:dyDescent="0.3">
      <c r="A70" s="111" t="s">
        <v>98</v>
      </c>
      <c r="B70" s="111" t="s">
        <v>93</v>
      </c>
      <c r="C70" s="53"/>
      <c r="D70" s="98"/>
      <c r="E70" s="105"/>
      <c r="F70" s="105"/>
      <c r="G70" s="99"/>
    </row>
    <row r="71" spans="1:7" s="97" customFormat="1" ht="15.75" thickBot="1" x14ac:dyDescent="0.3">
      <c r="A71" s="111" t="s">
        <v>98</v>
      </c>
      <c r="B71" s="111" t="s">
        <v>94</v>
      </c>
      <c r="C71" s="53"/>
      <c r="D71" s="98"/>
      <c r="E71" s="105"/>
      <c r="F71" s="105"/>
      <c r="G71" s="99"/>
    </row>
    <row r="72" spans="1:7" s="97" customFormat="1" ht="15.75" thickBot="1" x14ac:dyDescent="0.3">
      <c r="A72" s="111" t="s">
        <v>98</v>
      </c>
      <c r="B72" s="111" t="s">
        <v>95</v>
      </c>
      <c r="C72" s="53"/>
      <c r="D72" s="98"/>
      <c r="E72" s="105"/>
      <c r="F72" s="105"/>
      <c r="G72" s="99"/>
    </row>
    <row r="73" spans="1:7" s="97" customFormat="1" ht="15.75" thickBot="1" x14ac:dyDescent="0.3">
      <c r="A73" s="111" t="s">
        <v>98</v>
      </c>
      <c r="B73" s="111" t="s">
        <v>96</v>
      </c>
      <c r="C73" s="53"/>
      <c r="D73" s="98"/>
      <c r="E73" s="105"/>
      <c r="F73" s="105"/>
      <c r="G73" s="99"/>
    </row>
    <row r="74" spans="1:7" s="97" customFormat="1" ht="15.75" thickBot="1" x14ac:dyDescent="0.3">
      <c r="A74" s="111" t="s">
        <v>98</v>
      </c>
      <c r="B74" s="111" t="s">
        <v>97</v>
      </c>
      <c r="C74" s="53"/>
      <c r="D74" s="98"/>
      <c r="E74" s="105"/>
      <c r="F74" s="105"/>
      <c r="G74" s="99"/>
    </row>
    <row r="75" spans="1:7" s="97" customFormat="1" ht="15.75" thickBot="1" x14ac:dyDescent="0.3">
      <c r="A75" s="297" t="s">
        <v>18</v>
      </c>
      <c r="B75" s="298"/>
      <c r="C75" s="181" t="e">
        <f>+D75/Metas!V6</f>
        <v>#REF!</v>
      </c>
      <c r="D75" s="100" t="e">
        <f>G75/#REF!</f>
        <v>#REF!</v>
      </c>
      <c r="E75" s="107">
        <f t="shared" ref="E75:F75" si="4">SUM(E65:E74)</f>
        <v>0</v>
      </c>
      <c r="F75" s="107">
        <f t="shared" si="4"/>
        <v>0</v>
      </c>
      <c r="G75" s="107">
        <v>662</v>
      </c>
    </row>
    <row r="76" spans="1:7" s="97" customFormat="1" ht="15.75" thickBot="1" x14ac:dyDescent="0.3">
      <c r="A76" s="72" t="s">
        <v>104</v>
      </c>
      <c r="B76" s="111" t="s">
        <v>99</v>
      </c>
      <c r="C76" s="53"/>
      <c r="D76" s="98"/>
      <c r="E76" s="105"/>
      <c r="F76" s="105"/>
      <c r="G76" s="99"/>
    </row>
    <row r="77" spans="1:7" s="97" customFormat="1" ht="15.75" thickBot="1" x14ac:dyDescent="0.3">
      <c r="A77" s="72" t="s">
        <v>104</v>
      </c>
      <c r="B77" s="111" t="s">
        <v>100</v>
      </c>
      <c r="C77" s="53"/>
      <c r="D77" s="98"/>
      <c r="E77" s="105"/>
      <c r="F77" s="105"/>
      <c r="G77" s="99"/>
    </row>
    <row r="78" spans="1:7" s="97" customFormat="1" ht="15.75" thickBot="1" x14ac:dyDescent="0.3">
      <c r="A78" s="72" t="s">
        <v>104</v>
      </c>
      <c r="B78" s="111" t="s">
        <v>101</v>
      </c>
      <c r="C78" s="53"/>
      <c r="D78" s="98"/>
      <c r="E78" s="105"/>
      <c r="F78" s="105"/>
      <c r="G78" s="99"/>
    </row>
    <row r="79" spans="1:7" s="97" customFormat="1" ht="15.75" thickBot="1" x14ac:dyDescent="0.3">
      <c r="A79" s="72" t="s">
        <v>104</v>
      </c>
      <c r="B79" s="111" t="s">
        <v>102</v>
      </c>
      <c r="C79" s="53"/>
      <c r="D79" s="98"/>
      <c r="E79" s="105"/>
      <c r="F79" s="105"/>
      <c r="G79" s="99"/>
    </row>
    <row r="80" spans="1:7" s="97" customFormat="1" ht="15.75" thickBot="1" x14ac:dyDescent="0.3">
      <c r="A80" s="72" t="s">
        <v>104</v>
      </c>
      <c r="B80" s="111" t="s">
        <v>103</v>
      </c>
      <c r="C80" s="53"/>
      <c r="D80" s="98"/>
      <c r="E80" s="105"/>
      <c r="F80" s="105"/>
      <c r="G80" s="99"/>
    </row>
    <row r="81" spans="1:7" s="97" customFormat="1" ht="15.75" thickBot="1" x14ac:dyDescent="0.3">
      <c r="A81" s="297" t="s">
        <v>177</v>
      </c>
      <c r="B81" s="298"/>
      <c r="C81" s="181" t="e">
        <f>+D81/Metas!V11</f>
        <v>#REF!</v>
      </c>
      <c r="D81" s="100" t="e">
        <f>G81/#REF!</f>
        <v>#REF!</v>
      </c>
      <c r="E81" s="107">
        <f t="shared" ref="E81:F81" si="5">SUM(E76:E80)</f>
        <v>0</v>
      </c>
      <c r="F81" s="107">
        <f t="shared" si="5"/>
        <v>0</v>
      </c>
      <c r="G81" s="107">
        <v>443</v>
      </c>
    </row>
    <row r="82" spans="1:7" s="97" customFormat="1" ht="15.75" thickBot="1" x14ac:dyDescent="0.3">
      <c r="A82" s="72" t="s">
        <v>115</v>
      </c>
      <c r="B82" s="111" t="s">
        <v>105</v>
      </c>
      <c r="C82" s="53"/>
      <c r="D82" s="98"/>
      <c r="E82" s="105"/>
      <c r="F82" s="105"/>
      <c r="G82" s="99"/>
    </row>
    <row r="83" spans="1:7" s="97" customFormat="1" ht="15.75" thickBot="1" x14ac:dyDescent="0.3">
      <c r="A83" s="72" t="s">
        <v>115</v>
      </c>
      <c r="B83" s="111" t="s">
        <v>106</v>
      </c>
      <c r="C83" s="53"/>
      <c r="D83" s="98"/>
      <c r="E83" s="105"/>
      <c r="F83" s="105"/>
      <c r="G83" s="99"/>
    </row>
    <row r="84" spans="1:7" s="97" customFormat="1" ht="15.75" thickBot="1" x14ac:dyDescent="0.3">
      <c r="A84" s="72" t="s">
        <v>115</v>
      </c>
      <c r="B84" s="111" t="s">
        <v>107</v>
      </c>
      <c r="C84" s="53"/>
      <c r="D84" s="98"/>
      <c r="E84" s="105"/>
      <c r="F84" s="105"/>
      <c r="G84" s="99"/>
    </row>
    <row r="85" spans="1:7" s="97" customFormat="1" ht="15.75" thickBot="1" x14ac:dyDescent="0.3">
      <c r="A85" s="72" t="s">
        <v>115</v>
      </c>
      <c r="B85" s="111" t="s">
        <v>108</v>
      </c>
      <c r="C85" s="53"/>
      <c r="D85" s="98"/>
      <c r="E85" s="105"/>
      <c r="F85" s="105"/>
      <c r="G85" s="99"/>
    </row>
    <row r="86" spans="1:7" s="97" customFormat="1" ht="15.75" thickBot="1" x14ac:dyDescent="0.3">
      <c r="A86" s="72" t="s">
        <v>115</v>
      </c>
      <c r="B86" s="111" t="s">
        <v>109</v>
      </c>
      <c r="C86" s="53"/>
      <c r="D86" s="98"/>
      <c r="E86" s="105"/>
      <c r="F86" s="105"/>
      <c r="G86" s="99"/>
    </row>
    <row r="87" spans="1:7" s="97" customFormat="1" ht="15.75" thickBot="1" x14ac:dyDescent="0.3">
      <c r="A87" s="72" t="s">
        <v>115</v>
      </c>
      <c r="B87" s="111" t="s">
        <v>110</v>
      </c>
      <c r="C87" s="53"/>
      <c r="D87" s="98"/>
      <c r="E87" s="105"/>
      <c r="F87" s="105"/>
      <c r="G87" s="99"/>
    </row>
    <row r="88" spans="1:7" s="97" customFormat="1" ht="15.75" thickBot="1" x14ac:dyDescent="0.3">
      <c r="A88" s="72" t="s">
        <v>115</v>
      </c>
      <c r="B88" s="111" t="s">
        <v>111</v>
      </c>
      <c r="C88" s="53"/>
      <c r="D88" s="98"/>
      <c r="E88" s="105"/>
      <c r="F88" s="105"/>
      <c r="G88" s="99"/>
    </row>
    <row r="89" spans="1:7" s="97" customFormat="1" ht="15.75" thickBot="1" x14ac:dyDescent="0.3">
      <c r="A89" s="72" t="s">
        <v>115</v>
      </c>
      <c r="B89" s="111" t="s">
        <v>112</v>
      </c>
      <c r="C89" s="53"/>
      <c r="D89" s="98"/>
      <c r="E89" s="105"/>
      <c r="F89" s="105"/>
      <c r="G89" s="99"/>
    </row>
    <row r="90" spans="1:7" s="97" customFormat="1" ht="15.75" thickBot="1" x14ac:dyDescent="0.3">
      <c r="A90" s="72" t="s">
        <v>115</v>
      </c>
      <c r="B90" s="111" t="s">
        <v>113</v>
      </c>
      <c r="C90" s="53"/>
      <c r="D90" s="98"/>
      <c r="E90" s="105"/>
      <c r="F90" s="105"/>
      <c r="G90" s="99"/>
    </row>
    <row r="91" spans="1:7" s="97" customFormat="1" ht="15.75" thickBot="1" x14ac:dyDescent="0.3">
      <c r="A91" s="72" t="s">
        <v>115</v>
      </c>
      <c r="B91" s="111" t="s">
        <v>114</v>
      </c>
      <c r="C91" s="53"/>
      <c r="D91" s="98"/>
      <c r="E91" s="105"/>
      <c r="F91" s="105"/>
      <c r="G91" s="99"/>
    </row>
    <row r="92" spans="1:7" s="97" customFormat="1" ht="15.75" thickBot="1" x14ac:dyDescent="0.3">
      <c r="A92" s="297" t="s">
        <v>178</v>
      </c>
      <c r="B92" s="298"/>
      <c r="C92" s="181" t="e">
        <f>+D92/Metas!V16</f>
        <v>#REF!</v>
      </c>
      <c r="D92" s="100" t="e">
        <f>G92/#REF!</f>
        <v>#REF!</v>
      </c>
      <c r="E92" s="107">
        <f t="shared" ref="E92:F92" si="6">SUM(E82:E91)</f>
        <v>0</v>
      </c>
      <c r="F92" s="107">
        <f t="shared" si="6"/>
        <v>0</v>
      </c>
      <c r="G92" s="107">
        <v>953</v>
      </c>
    </row>
    <row r="93" spans="1:7" s="97" customFormat="1" ht="15.75" thickBot="1" x14ac:dyDescent="0.3">
      <c r="A93" s="72" t="s">
        <v>132</v>
      </c>
      <c r="B93" s="111" t="s">
        <v>116</v>
      </c>
      <c r="C93" s="53"/>
      <c r="D93" s="98"/>
      <c r="E93" s="105"/>
      <c r="F93" s="105"/>
      <c r="G93" s="99"/>
    </row>
    <row r="94" spans="1:7" s="97" customFormat="1" ht="15.75" thickBot="1" x14ac:dyDescent="0.3">
      <c r="A94" s="72" t="s">
        <v>132</v>
      </c>
      <c r="B94" s="111" t="s">
        <v>117</v>
      </c>
      <c r="C94" s="53"/>
      <c r="D94" s="98"/>
      <c r="E94" s="105"/>
      <c r="F94" s="105"/>
      <c r="G94" s="99"/>
    </row>
    <row r="95" spans="1:7" s="97" customFormat="1" ht="15.75" thickBot="1" x14ac:dyDescent="0.3">
      <c r="A95" s="72" t="s">
        <v>132</v>
      </c>
      <c r="B95" s="111" t="s">
        <v>118</v>
      </c>
      <c r="C95" s="53"/>
      <c r="D95" s="98"/>
      <c r="E95" s="105"/>
      <c r="F95" s="105"/>
      <c r="G95" s="99"/>
    </row>
    <row r="96" spans="1:7" s="97" customFormat="1" ht="15.75" thickBot="1" x14ac:dyDescent="0.3">
      <c r="A96" s="72" t="s">
        <v>132</v>
      </c>
      <c r="B96" s="111" t="s">
        <v>119</v>
      </c>
      <c r="C96" s="53"/>
      <c r="D96" s="98"/>
      <c r="E96" s="105"/>
      <c r="F96" s="105"/>
      <c r="G96" s="99"/>
    </row>
    <row r="97" spans="1:7" s="97" customFormat="1" ht="15.75" thickBot="1" x14ac:dyDescent="0.3">
      <c r="A97" s="72" t="s">
        <v>132</v>
      </c>
      <c r="B97" s="111" t="s">
        <v>120</v>
      </c>
      <c r="C97" s="53"/>
      <c r="D97" s="98"/>
      <c r="E97" s="105"/>
      <c r="F97" s="105"/>
      <c r="G97" s="99"/>
    </row>
    <row r="98" spans="1:7" s="97" customFormat="1" ht="15.75" thickBot="1" x14ac:dyDescent="0.3">
      <c r="A98" s="72" t="s">
        <v>132</v>
      </c>
      <c r="B98" s="111" t="s">
        <v>121</v>
      </c>
      <c r="C98" s="53"/>
      <c r="D98" s="98"/>
      <c r="E98" s="105"/>
      <c r="F98" s="105"/>
      <c r="G98" s="99"/>
    </row>
    <row r="99" spans="1:7" s="97" customFormat="1" ht="15.75" thickBot="1" x14ac:dyDescent="0.3">
      <c r="A99" s="72" t="s">
        <v>132</v>
      </c>
      <c r="B99" s="111" t="s">
        <v>122</v>
      </c>
      <c r="C99" s="53"/>
      <c r="D99" s="98"/>
      <c r="E99" s="105"/>
      <c r="F99" s="105"/>
      <c r="G99" s="99"/>
    </row>
    <row r="100" spans="1:7" s="97" customFormat="1" ht="15.75" thickBot="1" x14ac:dyDescent="0.3">
      <c r="A100" s="72" t="s">
        <v>132</v>
      </c>
      <c r="B100" s="111" t="s">
        <v>123</v>
      </c>
      <c r="C100" s="53"/>
      <c r="D100" s="98"/>
      <c r="E100" s="105"/>
      <c r="F100" s="105"/>
      <c r="G100" s="99"/>
    </row>
    <row r="101" spans="1:7" s="97" customFormat="1" ht="15.75" thickBot="1" x14ac:dyDescent="0.3">
      <c r="A101" s="72" t="s">
        <v>132</v>
      </c>
      <c r="B101" s="111" t="s">
        <v>124</v>
      </c>
      <c r="C101" s="53"/>
      <c r="D101" s="98"/>
      <c r="E101" s="105"/>
      <c r="F101" s="105"/>
      <c r="G101" s="99"/>
    </row>
    <row r="102" spans="1:7" s="97" customFormat="1" ht="15.75" thickBot="1" x14ac:dyDescent="0.3">
      <c r="A102" s="72" t="s">
        <v>132</v>
      </c>
      <c r="B102" s="111" t="s">
        <v>125</v>
      </c>
      <c r="C102" s="53"/>
      <c r="D102" s="98"/>
      <c r="E102" s="105"/>
      <c r="F102" s="105"/>
      <c r="G102" s="99"/>
    </row>
    <row r="103" spans="1:7" s="97" customFormat="1" ht="15.75" thickBot="1" x14ac:dyDescent="0.3">
      <c r="A103" s="72" t="s">
        <v>132</v>
      </c>
      <c r="B103" s="111" t="s">
        <v>126</v>
      </c>
      <c r="C103" s="53"/>
      <c r="D103" s="98"/>
      <c r="E103" s="105"/>
      <c r="F103" s="105"/>
      <c r="G103" s="99"/>
    </row>
    <row r="104" spans="1:7" s="97" customFormat="1" ht="15.75" thickBot="1" x14ac:dyDescent="0.3">
      <c r="A104" s="72" t="s">
        <v>132</v>
      </c>
      <c r="B104" s="111" t="s">
        <v>127</v>
      </c>
      <c r="C104" s="53"/>
      <c r="D104" s="98"/>
      <c r="E104" s="105"/>
      <c r="F104" s="105"/>
      <c r="G104" s="99"/>
    </row>
    <row r="105" spans="1:7" s="97" customFormat="1" ht="15.75" thickBot="1" x14ac:dyDescent="0.3">
      <c r="A105" s="72" t="s">
        <v>132</v>
      </c>
      <c r="B105" s="111" t="s">
        <v>128</v>
      </c>
      <c r="C105" s="53"/>
      <c r="D105" s="98"/>
      <c r="E105" s="105"/>
      <c r="F105" s="105"/>
      <c r="G105" s="99"/>
    </row>
    <row r="106" spans="1:7" s="97" customFormat="1" ht="15.75" thickBot="1" x14ac:dyDescent="0.3">
      <c r="A106" s="72" t="s">
        <v>132</v>
      </c>
      <c r="B106" s="111" t="s">
        <v>129</v>
      </c>
      <c r="C106" s="53"/>
      <c r="D106" s="98"/>
      <c r="E106" s="105"/>
      <c r="F106" s="105"/>
      <c r="G106" s="99"/>
    </row>
    <row r="107" spans="1:7" s="97" customFormat="1" ht="15.75" thickBot="1" x14ac:dyDescent="0.3">
      <c r="A107" s="72" t="s">
        <v>132</v>
      </c>
      <c r="B107" s="111" t="s">
        <v>130</v>
      </c>
      <c r="C107" s="53"/>
      <c r="D107" s="98"/>
      <c r="E107" s="105"/>
      <c r="F107" s="105"/>
      <c r="G107" s="99"/>
    </row>
    <row r="108" spans="1:7" s="97" customFormat="1" ht="15.75" thickBot="1" x14ac:dyDescent="0.3">
      <c r="A108" s="72" t="s">
        <v>132</v>
      </c>
      <c r="B108" s="111" t="s">
        <v>131</v>
      </c>
      <c r="C108" s="53"/>
      <c r="D108" s="98"/>
      <c r="E108" s="105"/>
      <c r="F108" s="105"/>
      <c r="G108" s="99"/>
    </row>
    <row r="109" spans="1:7" s="97" customFormat="1" ht="15.75" thickBot="1" x14ac:dyDescent="0.3">
      <c r="A109" s="72" t="s">
        <v>132</v>
      </c>
      <c r="B109" s="111" t="s">
        <v>342</v>
      </c>
      <c r="C109" s="53"/>
      <c r="D109" s="98"/>
      <c r="E109" s="105"/>
      <c r="F109" s="105"/>
      <c r="G109" s="99"/>
    </row>
    <row r="110" spans="1:7" s="97" customFormat="1" ht="15.75" thickBot="1" x14ac:dyDescent="0.3">
      <c r="A110" s="72" t="s">
        <v>132</v>
      </c>
      <c r="B110" s="111" t="s">
        <v>388</v>
      </c>
      <c r="C110" s="53"/>
      <c r="D110" s="98"/>
      <c r="E110" s="105"/>
      <c r="F110" s="105"/>
      <c r="G110" s="99"/>
    </row>
    <row r="111" spans="1:7" s="97" customFormat="1" ht="15.75" thickBot="1" x14ac:dyDescent="0.3">
      <c r="A111" s="297" t="s">
        <v>179</v>
      </c>
      <c r="B111" s="298"/>
      <c r="C111" s="181" t="e">
        <f>+D111/Metas!V13</f>
        <v>#REF!</v>
      </c>
      <c r="D111" s="100" t="e">
        <f>G111/#REF!</f>
        <v>#REF!</v>
      </c>
      <c r="E111" s="108">
        <f t="shared" ref="E111:F111" si="7">SUM(E93:E110)</f>
        <v>0</v>
      </c>
      <c r="F111" s="108">
        <f t="shared" si="7"/>
        <v>0</v>
      </c>
      <c r="G111" s="108">
        <v>7471</v>
      </c>
    </row>
    <row r="112" spans="1:7" s="97" customFormat="1" ht="15.75" thickBot="1" x14ac:dyDescent="0.3">
      <c r="A112" s="72" t="s">
        <v>145</v>
      </c>
      <c r="B112" s="111" t="s">
        <v>133</v>
      </c>
      <c r="C112" s="53"/>
      <c r="D112" s="98"/>
      <c r="E112" s="105"/>
      <c r="F112" s="105"/>
      <c r="G112" s="99"/>
    </row>
    <row r="113" spans="1:7" s="97" customFormat="1" ht="15.75" thickBot="1" x14ac:dyDescent="0.3">
      <c r="A113" s="72" t="s">
        <v>145</v>
      </c>
      <c r="B113" s="111" t="s">
        <v>134</v>
      </c>
      <c r="C113" s="53"/>
      <c r="D113" s="98"/>
      <c r="E113" s="105"/>
      <c r="F113" s="105"/>
      <c r="G113" s="99"/>
    </row>
    <row r="114" spans="1:7" s="97" customFormat="1" ht="15.75" thickBot="1" x14ac:dyDescent="0.3">
      <c r="A114" s="72" t="s">
        <v>145</v>
      </c>
      <c r="B114" s="111" t="s">
        <v>135</v>
      </c>
      <c r="C114" s="53"/>
      <c r="D114" s="98"/>
      <c r="E114" s="105"/>
      <c r="F114" s="105"/>
      <c r="G114" s="99"/>
    </row>
    <row r="115" spans="1:7" s="97" customFormat="1" ht="15.75" thickBot="1" x14ac:dyDescent="0.3">
      <c r="A115" s="72" t="s">
        <v>145</v>
      </c>
      <c r="B115" s="111" t="s">
        <v>136</v>
      </c>
      <c r="C115" s="53"/>
      <c r="D115" s="98"/>
      <c r="E115" s="105"/>
      <c r="F115" s="105"/>
      <c r="G115" s="99"/>
    </row>
    <row r="116" spans="1:7" s="97" customFormat="1" ht="15.75" thickBot="1" x14ac:dyDescent="0.3">
      <c r="A116" s="72" t="s">
        <v>145</v>
      </c>
      <c r="B116" s="111" t="s">
        <v>137</v>
      </c>
      <c r="C116" s="53"/>
      <c r="D116" s="98"/>
      <c r="E116" s="105"/>
      <c r="F116" s="105"/>
      <c r="G116" s="99"/>
    </row>
    <row r="117" spans="1:7" s="97" customFormat="1" ht="15.75" thickBot="1" x14ac:dyDescent="0.3">
      <c r="A117" s="72" t="s">
        <v>145</v>
      </c>
      <c r="B117" s="111" t="s">
        <v>138</v>
      </c>
      <c r="C117" s="53"/>
      <c r="D117" s="98"/>
      <c r="E117" s="105"/>
      <c r="F117" s="105"/>
      <c r="G117" s="99"/>
    </row>
    <row r="118" spans="1:7" s="97" customFormat="1" ht="15.75" thickBot="1" x14ac:dyDescent="0.3">
      <c r="A118" s="72" t="s">
        <v>145</v>
      </c>
      <c r="B118" s="111" t="s">
        <v>139</v>
      </c>
      <c r="C118" s="53"/>
      <c r="D118" s="98"/>
      <c r="E118" s="105"/>
      <c r="F118" s="105"/>
      <c r="G118" s="99"/>
    </row>
    <row r="119" spans="1:7" s="97" customFormat="1" ht="15.75" thickBot="1" x14ac:dyDescent="0.3">
      <c r="A119" s="72" t="s">
        <v>145</v>
      </c>
      <c r="B119" s="111" t="s">
        <v>140</v>
      </c>
      <c r="C119" s="53"/>
      <c r="D119" s="98"/>
      <c r="E119" s="105"/>
      <c r="F119" s="105"/>
      <c r="G119" s="99"/>
    </row>
    <row r="120" spans="1:7" s="97" customFormat="1" ht="15.75" thickBot="1" x14ac:dyDescent="0.3">
      <c r="A120" s="72" t="s">
        <v>145</v>
      </c>
      <c r="B120" s="111" t="s">
        <v>141</v>
      </c>
      <c r="C120" s="53"/>
      <c r="D120" s="98"/>
      <c r="E120" s="105"/>
      <c r="F120" s="105"/>
      <c r="G120" s="99"/>
    </row>
    <row r="121" spans="1:7" s="97" customFormat="1" ht="15.75" thickBot="1" x14ac:dyDescent="0.3">
      <c r="A121" s="72" t="s">
        <v>145</v>
      </c>
      <c r="B121" s="111" t="s">
        <v>142</v>
      </c>
      <c r="C121" s="53"/>
      <c r="D121" s="98"/>
      <c r="E121" s="105"/>
      <c r="F121" s="105"/>
      <c r="G121" s="99"/>
    </row>
    <row r="122" spans="1:7" s="97" customFormat="1" ht="15.75" thickBot="1" x14ac:dyDescent="0.3">
      <c r="A122" s="72" t="s">
        <v>145</v>
      </c>
      <c r="B122" s="111" t="s">
        <v>143</v>
      </c>
      <c r="C122" s="53"/>
      <c r="D122" s="98"/>
      <c r="E122" s="105"/>
      <c r="F122" s="105"/>
      <c r="G122" s="99"/>
    </row>
    <row r="123" spans="1:7" s="97" customFormat="1" ht="15.75" thickBot="1" x14ac:dyDescent="0.3">
      <c r="A123" s="72" t="s">
        <v>145</v>
      </c>
      <c r="B123" s="111" t="s">
        <v>144</v>
      </c>
      <c r="C123" s="53"/>
      <c r="D123" s="98"/>
      <c r="E123" s="105"/>
      <c r="F123" s="105"/>
      <c r="G123" s="99"/>
    </row>
    <row r="124" spans="1:7" s="97" customFormat="1" ht="15.75" thickBot="1" x14ac:dyDescent="0.3">
      <c r="A124" s="297" t="s">
        <v>180</v>
      </c>
      <c r="B124" s="298"/>
      <c r="C124" s="181" t="e">
        <f>+D124/Metas!V7</f>
        <v>#REF!</v>
      </c>
      <c r="D124" s="100" t="e">
        <f>G124/#REF!</f>
        <v>#REF!</v>
      </c>
      <c r="E124" s="108">
        <f t="shared" ref="E124:F124" si="8">SUM(E112:E123)</f>
        <v>0</v>
      </c>
      <c r="F124" s="108">
        <f t="shared" si="8"/>
        <v>0</v>
      </c>
      <c r="G124" s="108">
        <v>407</v>
      </c>
    </row>
    <row r="125" spans="1:7" s="97" customFormat="1" ht="15.75" thickBot="1" x14ac:dyDescent="0.3">
      <c r="A125" s="72" t="s">
        <v>159</v>
      </c>
      <c r="B125" s="111" t="s">
        <v>146</v>
      </c>
      <c r="C125" s="53"/>
      <c r="D125" s="98"/>
      <c r="E125" s="105"/>
      <c r="F125" s="105"/>
      <c r="G125" s="99"/>
    </row>
    <row r="126" spans="1:7" s="97" customFormat="1" ht="15.75" thickBot="1" x14ac:dyDescent="0.3">
      <c r="A126" s="72" t="s">
        <v>159</v>
      </c>
      <c r="B126" s="111" t="s">
        <v>147</v>
      </c>
      <c r="C126" s="53"/>
      <c r="D126" s="98"/>
      <c r="E126" s="105"/>
      <c r="F126" s="105"/>
      <c r="G126" s="99"/>
    </row>
    <row r="127" spans="1:7" s="97" customFormat="1" ht="15.75" thickBot="1" x14ac:dyDescent="0.3">
      <c r="A127" s="72" t="s">
        <v>159</v>
      </c>
      <c r="B127" s="111" t="s">
        <v>148</v>
      </c>
      <c r="C127" s="53"/>
      <c r="D127" s="98"/>
      <c r="E127" s="105"/>
      <c r="F127" s="105"/>
      <c r="G127" s="99"/>
    </row>
    <row r="128" spans="1:7" s="97" customFormat="1" ht="15.75" thickBot="1" x14ac:dyDescent="0.3">
      <c r="A128" s="72" t="s">
        <v>159</v>
      </c>
      <c r="B128" s="111" t="s">
        <v>149</v>
      </c>
      <c r="C128" s="53"/>
      <c r="D128" s="98"/>
      <c r="E128" s="105"/>
      <c r="F128" s="105"/>
      <c r="G128" s="99"/>
    </row>
    <row r="129" spans="1:7" s="97" customFormat="1" ht="15.75" thickBot="1" x14ac:dyDescent="0.3">
      <c r="A129" s="72" t="s">
        <v>159</v>
      </c>
      <c r="B129" s="111" t="s">
        <v>150</v>
      </c>
      <c r="C129" s="53"/>
      <c r="D129" s="98"/>
      <c r="E129" s="105"/>
      <c r="F129" s="105"/>
      <c r="G129" s="99"/>
    </row>
    <row r="130" spans="1:7" s="97" customFormat="1" ht="15.75" thickBot="1" x14ac:dyDescent="0.3">
      <c r="A130" s="72" t="s">
        <v>159</v>
      </c>
      <c r="B130" s="111" t="s">
        <v>151</v>
      </c>
      <c r="C130" s="53"/>
      <c r="D130" s="98"/>
      <c r="E130" s="105"/>
      <c r="F130" s="105"/>
      <c r="G130" s="99"/>
    </row>
    <row r="131" spans="1:7" s="97" customFormat="1" ht="15.75" thickBot="1" x14ac:dyDescent="0.3">
      <c r="A131" s="72" t="s">
        <v>159</v>
      </c>
      <c r="B131" s="111" t="s">
        <v>152</v>
      </c>
      <c r="C131" s="53"/>
      <c r="D131" s="98"/>
      <c r="E131" s="105"/>
      <c r="F131" s="105"/>
      <c r="G131" s="99"/>
    </row>
    <row r="132" spans="1:7" s="97" customFormat="1" ht="15.75" thickBot="1" x14ac:dyDescent="0.3">
      <c r="A132" s="72" t="s">
        <v>159</v>
      </c>
      <c r="B132" s="111" t="s">
        <v>153</v>
      </c>
      <c r="C132" s="53"/>
      <c r="D132" s="98"/>
      <c r="E132" s="105"/>
      <c r="F132" s="105"/>
      <c r="G132" s="99"/>
    </row>
    <row r="133" spans="1:7" s="97" customFormat="1" ht="15.75" thickBot="1" x14ac:dyDescent="0.3">
      <c r="A133" s="72" t="s">
        <v>159</v>
      </c>
      <c r="B133" s="111" t="s">
        <v>154</v>
      </c>
      <c r="C133" s="53"/>
      <c r="D133" s="98"/>
      <c r="E133" s="105"/>
      <c r="F133" s="105"/>
      <c r="G133" s="99"/>
    </row>
    <row r="134" spans="1:7" s="97" customFormat="1" ht="15.75" thickBot="1" x14ac:dyDescent="0.3">
      <c r="A134" s="72" t="s">
        <v>159</v>
      </c>
      <c r="B134" s="111" t="s">
        <v>155</v>
      </c>
      <c r="C134" s="53"/>
      <c r="D134" s="98"/>
      <c r="E134" s="105"/>
      <c r="F134" s="105"/>
      <c r="G134" s="99"/>
    </row>
    <row r="135" spans="1:7" s="97" customFormat="1" ht="15.75" thickBot="1" x14ac:dyDescent="0.3">
      <c r="A135" s="72" t="s">
        <v>159</v>
      </c>
      <c r="B135" s="111" t="s">
        <v>156</v>
      </c>
      <c r="C135" s="53"/>
      <c r="D135" s="98"/>
      <c r="E135" s="105"/>
      <c r="F135" s="105"/>
      <c r="G135" s="99"/>
    </row>
    <row r="136" spans="1:7" s="97" customFormat="1" ht="15.75" thickBot="1" x14ac:dyDescent="0.3">
      <c r="A136" s="72" t="s">
        <v>159</v>
      </c>
      <c r="B136" s="111" t="s">
        <v>157</v>
      </c>
      <c r="C136" s="53"/>
      <c r="D136" s="98"/>
      <c r="E136" s="105"/>
      <c r="F136" s="105"/>
      <c r="G136" s="99"/>
    </row>
    <row r="137" spans="1:7" s="97" customFormat="1" ht="15.75" thickBot="1" x14ac:dyDescent="0.3">
      <c r="A137" s="72" t="s">
        <v>159</v>
      </c>
      <c r="B137" s="111" t="s">
        <v>158</v>
      </c>
      <c r="C137" s="53"/>
      <c r="D137" s="98"/>
      <c r="E137" s="105"/>
      <c r="F137" s="105"/>
      <c r="G137" s="99"/>
    </row>
    <row r="138" spans="1:7" s="97" customFormat="1" ht="15.75" thickBot="1" x14ac:dyDescent="0.3">
      <c r="A138" s="297" t="s">
        <v>181</v>
      </c>
      <c r="B138" s="298"/>
      <c r="C138" s="181" t="e">
        <f>+D138/Metas!V12</f>
        <v>#REF!</v>
      </c>
      <c r="D138" s="100" t="e">
        <f>G138/#REF!</f>
        <v>#REF!</v>
      </c>
      <c r="E138" s="108">
        <f t="shared" ref="E138:F138" si="9">SUM(E125:E137)</f>
        <v>0</v>
      </c>
      <c r="F138" s="108">
        <f t="shared" si="9"/>
        <v>0</v>
      </c>
      <c r="G138" s="108">
        <v>2440</v>
      </c>
    </row>
    <row r="139" spans="1:7" s="97" customFormat="1" ht="15.75" thickBot="1" x14ac:dyDescent="0.3">
      <c r="A139" s="72" t="s">
        <v>164</v>
      </c>
      <c r="B139" s="111" t="s">
        <v>160</v>
      </c>
      <c r="C139" s="53"/>
      <c r="D139" s="98"/>
      <c r="E139" s="105"/>
      <c r="F139" s="105"/>
      <c r="G139" s="99"/>
    </row>
    <row r="140" spans="1:7" s="97" customFormat="1" ht="15.75" thickBot="1" x14ac:dyDescent="0.3">
      <c r="A140" s="72" t="s">
        <v>164</v>
      </c>
      <c r="B140" s="111" t="s">
        <v>161</v>
      </c>
      <c r="C140" s="53"/>
      <c r="D140" s="98"/>
      <c r="E140" s="105"/>
      <c r="F140" s="105"/>
      <c r="G140" s="99"/>
    </row>
    <row r="141" spans="1:7" s="97" customFormat="1" ht="15.75" thickBot="1" x14ac:dyDescent="0.3">
      <c r="A141" s="72" t="s">
        <v>164</v>
      </c>
      <c r="B141" s="111" t="s">
        <v>162</v>
      </c>
      <c r="C141" s="53"/>
      <c r="D141" s="98"/>
      <c r="E141" s="105"/>
      <c r="F141" s="105"/>
      <c r="G141" s="99"/>
    </row>
    <row r="142" spans="1:7" s="97" customFormat="1" ht="15.75" thickBot="1" x14ac:dyDescent="0.3">
      <c r="A142" s="72" t="s">
        <v>164</v>
      </c>
      <c r="B142" s="111" t="s">
        <v>163</v>
      </c>
      <c r="C142" s="53"/>
      <c r="D142" s="98"/>
      <c r="E142" s="105"/>
      <c r="F142" s="105"/>
      <c r="G142" s="99"/>
    </row>
    <row r="143" spans="1:7" s="97" customFormat="1" ht="15.75" thickBot="1" x14ac:dyDescent="0.3">
      <c r="A143" s="297" t="s">
        <v>182</v>
      </c>
      <c r="B143" s="298"/>
      <c r="C143" s="181" t="e">
        <f>+D143/Metas!V14</f>
        <v>#REF!</v>
      </c>
      <c r="D143" s="100" t="e">
        <f>G143/#REF!</f>
        <v>#REF!</v>
      </c>
      <c r="E143" s="108">
        <f t="shared" ref="E143:F143" si="10">SUM(E139:E142)</f>
        <v>0</v>
      </c>
      <c r="F143" s="108">
        <f t="shared" si="10"/>
        <v>0</v>
      </c>
      <c r="G143" s="108">
        <v>923</v>
      </c>
    </row>
    <row r="144" spans="1:7" s="97" customFormat="1" ht="15.75" thickBot="1" x14ac:dyDescent="0.3">
      <c r="A144" s="72" t="s">
        <v>172</v>
      </c>
      <c r="B144" s="111" t="s">
        <v>165</v>
      </c>
      <c r="C144" s="53"/>
      <c r="D144" s="98"/>
      <c r="E144" s="105"/>
      <c r="F144" s="105"/>
      <c r="G144" s="99"/>
    </row>
    <row r="145" spans="1:7" s="97" customFormat="1" ht="15.75" thickBot="1" x14ac:dyDescent="0.3">
      <c r="A145" s="72" t="s">
        <v>172</v>
      </c>
      <c r="B145" s="111" t="s">
        <v>166</v>
      </c>
      <c r="C145" s="53"/>
      <c r="D145" s="98"/>
      <c r="E145" s="105"/>
      <c r="F145" s="105"/>
      <c r="G145" s="99"/>
    </row>
    <row r="146" spans="1:7" s="97" customFormat="1" ht="15.75" thickBot="1" x14ac:dyDescent="0.3">
      <c r="A146" s="72" t="s">
        <v>172</v>
      </c>
      <c r="B146" s="111" t="s">
        <v>167</v>
      </c>
      <c r="C146" s="53"/>
      <c r="D146" s="98"/>
      <c r="E146" s="105"/>
      <c r="F146" s="105"/>
      <c r="G146" s="99"/>
    </row>
    <row r="147" spans="1:7" s="97" customFormat="1" ht="15.75" thickBot="1" x14ac:dyDescent="0.3">
      <c r="A147" s="72" t="s">
        <v>172</v>
      </c>
      <c r="B147" s="111" t="s">
        <v>168</v>
      </c>
      <c r="C147" s="53"/>
      <c r="D147" s="98"/>
      <c r="E147" s="105"/>
      <c r="F147" s="105"/>
      <c r="G147" s="99"/>
    </row>
    <row r="148" spans="1:7" s="97" customFormat="1" ht="15.75" thickBot="1" x14ac:dyDescent="0.3">
      <c r="A148" s="72" t="s">
        <v>172</v>
      </c>
      <c r="B148" s="111" t="s">
        <v>169</v>
      </c>
      <c r="C148" s="53"/>
      <c r="D148" s="98"/>
      <c r="E148" s="105"/>
      <c r="F148" s="105"/>
      <c r="G148" s="99"/>
    </row>
    <row r="149" spans="1:7" s="97" customFormat="1" ht="15.75" thickBot="1" x14ac:dyDescent="0.3">
      <c r="A149" s="72" t="s">
        <v>172</v>
      </c>
      <c r="B149" s="111" t="s">
        <v>170</v>
      </c>
      <c r="C149" s="53"/>
      <c r="D149" s="98"/>
      <c r="E149" s="105"/>
      <c r="F149" s="105"/>
      <c r="G149" s="99"/>
    </row>
    <row r="150" spans="1:7" s="97" customFormat="1" ht="15.75" thickBot="1" x14ac:dyDescent="0.3">
      <c r="A150" s="72" t="s">
        <v>172</v>
      </c>
      <c r="B150" s="111" t="s">
        <v>171</v>
      </c>
      <c r="C150" s="53"/>
      <c r="D150" s="98"/>
      <c r="E150" s="105"/>
      <c r="F150" s="105"/>
      <c r="G150" s="99"/>
    </row>
    <row r="151" spans="1:7" s="97" customFormat="1" ht="15.75" thickBot="1" x14ac:dyDescent="0.3">
      <c r="A151" s="297" t="s">
        <v>183</v>
      </c>
      <c r="B151" s="298"/>
      <c r="C151" s="181" t="e">
        <f>+D151/Metas!V15</f>
        <v>#REF!</v>
      </c>
      <c r="D151" s="100" t="e">
        <f>G151/#REF!</f>
        <v>#REF!</v>
      </c>
      <c r="E151" s="108">
        <f>SUM(E144:E150)</f>
        <v>0</v>
      </c>
      <c r="F151" s="108">
        <f>SUM(F144:F150)</f>
        <v>0</v>
      </c>
      <c r="G151" s="108">
        <v>280</v>
      </c>
    </row>
    <row r="152" spans="1:7" x14ac:dyDescent="0.25">
      <c r="B152" s="101" t="s">
        <v>188</v>
      </c>
      <c r="C152" s="192"/>
      <c r="D152" s="192"/>
      <c r="E152" s="188">
        <f t="shared" ref="E152" si="11">+E151+E143+E138+E124+E111+E92+E81+E75+E64+E49+E38+E26</f>
        <v>0</v>
      </c>
      <c r="F152" s="188">
        <f>+F151+F143+F138+F124+F111+F92+F81+F75+F64+F49+F38+F26</f>
        <v>0</v>
      </c>
      <c r="G152" s="188">
        <f>+G151+G143+G138+G124+G111+G92+G81+G75+G64+G49+G38+G26</f>
        <v>43904</v>
      </c>
    </row>
    <row r="153" spans="1:7" x14ac:dyDescent="0.25">
      <c r="C153" s="189"/>
      <c r="D153" s="190"/>
    </row>
  </sheetData>
  <mergeCells count="21">
    <mergeCell ref="A151:B151"/>
    <mergeCell ref="A26:B26"/>
    <mergeCell ref="A38:B38"/>
    <mergeCell ref="A49:B49"/>
    <mergeCell ref="A64:B64"/>
    <mergeCell ref="A75:B75"/>
    <mergeCell ref="A81:B81"/>
    <mergeCell ref="A92:B92"/>
    <mergeCell ref="A111:B111"/>
    <mergeCell ref="A124:B124"/>
    <mergeCell ref="A138:B138"/>
    <mergeCell ref="A143:B143"/>
    <mergeCell ref="A1:A10"/>
    <mergeCell ref="B1:B10"/>
    <mergeCell ref="C1:C11"/>
    <mergeCell ref="D1:D10"/>
    <mergeCell ref="G2:G9"/>
    <mergeCell ref="G10:G11"/>
    <mergeCell ref="E2:F9"/>
    <mergeCell ref="E10:F10"/>
    <mergeCell ref="E1:G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28515625" style="54" bestFit="1" customWidth="1"/>
    <col min="4" max="4" width="21.7109375" style="52" customWidth="1"/>
    <col min="5" max="10" width="11.140625" style="62" customWidth="1"/>
    <col min="11" max="11" width="23" style="62" customWidth="1"/>
    <col min="12" max="16384" width="11.42578125" style="52"/>
  </cols>
  <sheetData>
    <row r="1" spans="1:11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425" t="s">
        <v>318</v>
      </c>
      <c r="F1" s="426"/>
      <c r="G1" s="426"/>
      <c r="H1" s="426"/>
      <c r="I1" s="426"/>
      <c r="J1" s="426"/>
      <c r="K1" s="427"/>
    </row>
    <row r="2" spans="1:11" s="226" customFormat="1" ht="15" customHeight="1" thickTop="1" x14ac:dyDescent="0.2">
      <c r="A2" s="311"/>
      <c r="B2" s="313"/>
      <c r="C2" s="286"/>
      <c r="D2" s="329"/>
      <c r="E2" s="390" t="s">
        <v>2</v>
      </c>
      <c r="F2" s="391"/>
      <c r="G2" s="391"/>
      <c r="H2" s="391"/>
      <c r="I2" s="391"/>
      <c r="J2" s="392"/>
      <c r="K2" s="401" t="s">
        <v>3</v>
      </c>
    </row>
    <row r="3" spans="1:11" s="226" customFormat="1" ht="15" customHeight="1" x14ac:dyDescent="0.2">
      <c r="A3" s="311"/>
      <c r="B3" s="313"/>
      <c r="C3" s="286"/>
      <c r="D3" s="329"/>
      <c r="E3" s="393"/>
      <c r="F3" s="319"/>
      <c r="G3" s="319"/>
      <c r="H3" s="319"/>
      <c r="I3" s="319"/>
      <c r="J3" s="394"/>
      <c r="K3" s="402"/>
    </row>
    <row r="4" spans="1:11" s="226" customFormat="1" ht="15" customHeight="1" x14ac:dyDescent="0.2">
      <c r="A4" s="311"/>
      <c r="B4" s="313"/>
      <c r="C4" s="286"/>
      <c r="D4" s="329"/>
      <c r="E4" s="393"/>
      <c r="F4" s="319"/>
      <c r="G4" s="319"/>
      <c r="H4" s="319"/>
      <c r="I4" s="319"/>
      <c r="J4" s="394"/>
      <c r="K4" s="402"/>
    </row>
    <row r="5" spans="1:11" s="226" customFormat="1" ht="15" customHeight="1" x14ac:dyDescent="0.2">
      <c r="A5" s="311"/>
      <c r="B5" s="313"/>
      <c r="C5" s="286"/>
      <c r="D5" s="329"/>
      <c r="E5" s="393"/>
      <c r="F5" s="319"/>
      <c r="G5" s="319"/>
      <c r="H5" s="319"/>
      <c r="I5" s="319"/>
      <c r="J5" s="394"/>
      <c r="K5" s="402"/>
    </row>
    <row r="6" spans="1:11" s="226" customFormat="1" ht="15" customHeight="1" x14ac:dyDescent="0.2">
      <c r="A6" s="311"/>
      <c r="B6" s="313"/>
      <c r="C6" s="286"/>
      <c r="D6" s="329"/>
      <c r="E6" s="393"/>
      <c r="F6" s="319"/>
      <c r="G6" s="319"/>
      <c r="H6" s="319"/>
      <c r="I6" s="319"/>
      <c r="J6" s="394"/>
      <c r="K6" s="402"/>
    </row>
    <row r="7" spans="1:11" s="226" customFormat="1" ht="15" customHeight="1" x14ac:dyDescent="0.2">
      <c r="A7" s="311"/>
      <c r="B7" s="313"/>
      <c r="C7" s="286"/>
      <c r="D7" s="329"/>
      <c r="E7" s="393"/>
      <c r="F7" s="319"/>
      <c r="G7" s="319"/>
      <c r="H7" s="319"/>
      <c r="I7" s="319"/>
      <c r="J7" s="394"/>
      <c r="K7" s="402"/>
    </row>
    <row r="8" spans="1:11" s="226" customFormat="1" ht="15" customHeight="1" x14ac:dyDescent="0.2">
      <c r="A8" s="311"/>
      <c r="B8" s="313"/>
      <c r="C8" s="286"/>
      <c r="D8" s="329"/>
      <c r="E8" s="393"/>
      <c r="F8" s="319"/>
      <c r="G8" s="319"/>
      <c r="H8" s="319"/>
      <c r="I8" s="319"/>
      <c r="J8" s="394"/>
      <c r="K8" s="402"/>
    </row>
    <row r="9" spans="1:11" s="226" customFormat="1" ht="15.75" customHeight="1" thickBot="1" x14ac:dyDescent="0.25">
      <c r="A9" s="311"/>
      <c r="B9" s="313"/>
      <c r="C9" s="286"/>
      <c r="D9" s="329"/>
      <c r="E9" s="395"/>
      <c r="F9" s="396"/>
      <c r="G9" s="396"/>
      <c r="H9" s="396"/>
      <c r="I9" s="396"/>
      <c r="J9" s="397"/>
      <c r="K9" s="403"/>
    </row>
    <row r="10" spans="1:11" s="226" customFormat="1" ht="57.75" customHeight="1" thickTop="1" thickBot="1" x14ac:dyDescent="0.25">
      <c r="A10" s="312"/>
      <c r="B10" s="287"/>
      <c r="C10" s="286"/>
      <c r="D10" s="330"/>
      <c r="E10" s="387" t="s">
        <v>321</v>
      </c>
      <c r="F10" s="389"/>
      <c r="G10" s="387" t="s">
        <v>319</v>
      </c>
      <c r="H10" s="389"/>
      <c r="I10" s="387" t="s">
        <v>320</v>
      </c>
      <c r="J10" s="389"/>
      <c r="K10" s="428" t="s">
        <v>184</v>
      </c>
    </row>
    <row r="11" spans="1:11" s="226" customFormat="1" ht="15" thickBot="1" x14ac:dyDescent="0.25">
      <c r="A11" s="227"/>
      <c r="B11" s="227"/>
      <c r="C11" s="287"/>
      <c r="D11" s="228" t="s">
        <v>187</v>
      </c>
      <c r="E11" s="229" t="s">
        <v>17</v>
      </c>
      <c r="F11" s="230" t="s">
        <v>19</v>
      </c>
      <c r="G11" s="229" t="s">
        <v>17</v>
      </c>
      <c r="H11" s="229" t="s">
        <v>19</v>
      </c>
      <c r="I11" s="229" t="s">
        <v>17</v>
      </c>
      <c r="J11" s="229" t="s">
        <v>19</v>
      </c>
      <c r="K11" s="429"/>
    </row>
    <row r="12" spans="1:11" ht="15" thickBot="1" x14ac:dyDescent="0.25">
      <c r="A12" s="75" t="s">
        <v>51</v>
      </c>
      <c r="B12" s="112" t="s">
        <v>38</v>
      </c>
      <c r="C12" s="53"/>
      <c r="D12" s="53"/>
      <c r="E12" s="89">
        <f>+G12+I12</f>
        <v>0</v>
      </c>
      <c r="F12" s="89">
        <f>+H12+J12</f>
        <v>0</v>
      </c>
      <c r="G12" s="105"/>
      <c r="H12" s="105"/>
      <c r="I12" s="105"/>
      <c r="J12" s="105"/>
    </row>
    <row r="13" spans="1:11" ht="15" thickBot="1" x14ac:dyDescent="0.25">
      <c r="A13" s="75" t="s">
        <v>51</v>
      </c>
      <c r="B13" s="112" t="s">
        <v>39</v>
      </c>
      <c r="C13" s="53"/>
      <c r="D13" s="53"/>
      <c r="E13" s="89">
        <f t="shared" ref="E13:E24" si="0">+G13+I13</f>
        <v>0</v>
      </c>
      <c r="F13" s="89">
        <f t="shared" ref="F13:F24" si="1">+H13+J13</f>
        <v>0</v>
      </c>
      <c r="G13" s="105"/>
      <c r="H13" s="105"/>
      <c r="I13" s="105"/>
      <c r="J13" s="105"/>
    </row>
    <row r="14" spans="1:11" ht="15" thickBot="1" x14ac:dyDescent="0.25">
      <c r="A14" s="75" t="s">
        <v>51</v>
      </c>
      <c r="B14" s="112" t="s">
        <v>40</v>
      </c>
      <c r="C14" s="53"/>
      <c r="D14" s="53"/>
      <c r="E14" s="89">
        <f t="shared" si="0"/>
        <v>0</v>
      </c>
      <c r="F14" s="89">
        <f t="shared" si="1"/>
        <v>0</v>
      </c>
      <c r="G14" s="105"/>
      <c r="H14" s="105"/>
      <c r="I14" s="105"/>
      <c r="J14" s="105"/>
    </row>
    <row r="15" spans="1:11" ht="15" thickBot="1" x14ac:dyDescent="0.25">
      <c r="A15" s="75" t="s">
        <v>51</v>
      </c>
      <c r="B15" s="112" t="s">
        <v>41</v>
      </c>
      <c r="C15" s="53"/>
      <c r="D15" s="53"/>
      <c r="E15" s="89">
        <f t="shared" si="0"/>
        <v>0</v>
      </c>
      <c r="F15" s="89">
        <f t="shared" si="1"/>
        <v>0</v>
      </c>
      <c r="G15" s="105"/>
      <c r="H15" s="105"/>
      <c r="I15" s="105"/>
      <c r="J15" s="105"/>
    </row>
    <row r="16" spans="1:11" ht="15" thickBot="1" x14ac:dyDescent="0.25">
      <c r="A16" s="75" t="s">
        <v>51</v>
      </c>
      <c r="B16" s="112" t="s">
        <v>42</v>
      </c>
      <c r="C16" s="55"/>
      <c r="D16" s="53"/>
      <c r="E16" s="89">
        <f t="shared" si="0"/>
        <v>0</v>
      </c>
      <c r="F16" s="89">
        <f t="shared" si="1"/>
        <v>0</v>
      </c>
      <c r="G16" s="105"/>
      <c r="H16" s="105"/>
      <c r="I16" s="105"/>
      <c r="J16" s="105"/>
    </row>
    <row r="17" spans="1:11" ht="15" thickBot="1" x14ac:dyDescent="0.25">
      <c r="A17" s="75" t="s">
        <v>51</v>
      </c>
      <c r="B17" s="112" t="s">
        <v>43</v>
      </c>
      <c r="C17" s="53"/>
      <c r="D17" s="53"/>
      <c r="E17" s="89">
        <f t="shared" si="0"/>
        <v>0</v>
      </c>
      <c r="F17" s="89">
        <f t="shared" si="1"/>
        <v>0</v>
      </c>
      <c r="G17" s="105"/>
      <c r="H17" s="105"/>
      <c r="I17" s="105"/>
      <c r="J17" s="105"/>
    </row>
    <row r="18" spans="1:11" ht="15" thickBot="1" x14ac:dyDescent="0.25">
      <c r="A18" s="75" t="s">
        <v>51</v>
      </c>
      <c r="B18" s="112" t="s">
        <v>44</v>
      </c>
      <c r="C18" s="53"/>
      <c r="D18" s="53"/>
      <c r="E18" s="89">
        <f t="shared" si="0"/>
        <v>0</v>
      </c>
      <c r="F18" s="89">
        <f t="shared" si="1"/>
        <v>0</v>
      </c>
      <c r="G18" s="105"/>
      <c r="H18" s="105"/>
      <c r="I18" s="105"/>
      <c r="J18" s="105"/>
    </row>
    <row r="19" spans="1:11" ht="15" thickBot="1" x14ac:dyDescent="0.25">
      <c r="A19" s="75" t="s">
        <v>51</v>
      </c>
      <c r="B19" s="112" t="s">
        <v>45</v>
      </c>
      <c r="C19" s="53"/>
      <c r="D19" s="53"/>
      <c r="E19" s="89">
        <f t="shared" si="0"/>
        <v>0</v>
      </c>
      <c r="F19" s="89">
        <f t="shared" si="1"/>
        <v>0</v>
      </c>
      <c r="G19" s="105"/>
      <c r="H19" s="105"/>
      <c r="I19" s="105"/>
      <c r="J19" s="105"/>
    </row>
    <row r="20" spans="1:11" ht="15" thickBot="1" x14ac:dyDescent="0.25">
      <c r="A20" s="75" t="s">
        <v>51</v>
      </c>
      <c r="B20" s="112" t="s">
        <v>46</v>
      </c>
      <c r="C20" s="53"/>
      <c r="D20" s="53"/>
      <c r="E20" s="89">
        <f t="shared" si="0"/>
        <v>0</v>
      </c>
      <c r="F20" s="89">
        <f t="shared" si="1"/>
        <v>0</v>
      </c>
      <c r="G20" s="105"/>
      <c r="H20" s="105"/>
      <c r="I20" s="105"/>
      <c r="J20" s="105"/>
    </row>
    <row r="21" spans="1:11" ht="15" thickBot="1" x14ac:dyDescent="0.25">
      <c r="A21" s="75" t="s">
        <v>51</v>
      </c>
      <c r="B21" s="112" t="s">
        <v>47</v>
      </c>
      <c r="C21" s="56"/>
      <c r="D21" s="53"/>
      <c r="E21" s="89">
        <f t="shared" si="0"/>
        <v>0</v>
      </c>
      <c r="F21" s="89">
        <f t="shared" si="1"/>
        <v>0</v>
      </c>
      <c r="G21" s="105"/>
      <c r="H21" s="105"/>
      <c r="I21" s="105"/>
      <c r="J21" s="105"/>
    </row>
    <row r="22" spans="1:11" ht="15" thickBot="1" x14ac:dyDescent="0.25">
      <c r="A22" s="75" t="s">
        <v>51</v>
      </c>
      <c r="B22" s="112" t="s">
        <v>48</v>
      </c>
      <c r="C22" s="53"/>
      <c r="D22" s="53"/>
      <c r="E22" s="89">
        <f t="shared" si="0"/>
        <v>0</v>
      </c>
      <c r="F22" s="89">
        <f t="shared" si="1"/>
        <v>0</v>
      </c>
      <c r="G22" s="105"/>
      <c r="H22" s="105"/>
      <c r="I22" s="105"/>
      <c r="J22" s="105"/>
    </row>
    <row r="23" spans="1:11" ht="15" thickBot="1" x14ac:dyDescent="0.25">
      <c r="A23" s="75" t="s">
        <v>51</v>
      </c>
      <c r="B23" s="112" t="s">
        <v>49</v>
      </c>
      <c r="C23" s="53"/>
      <c r="D23" s="53"/>
      <c r="E23" s="89">
        <f t="shared" si="0"/>
        <v>0</v>
      </c>
      <c r="F23" s="89">
        <f t="shared" si="1"/>
        <v>0</v>
      </c>
      <c r="G23" s="105"/>
      <c r="H23" s="105"/>
      <c r="I23" s="105"/>
      <c r="J23" s="105"/>
    </row>
    <row r="24" spans="1:11" ht="15" thickBot="1" x14ac:dyDescent="0.25">
      <c r="A24" s="75" t="s">
        <v>51</v>
      </c>
      <c r="B24" s="112" t="s">
        <v>50</v>
      </c>
      <c r="C24" s="53"/>
      <c r="D24" s="53"/>
      <c r="E24" s="89">
        <f t="shared" si="0"/>
        <v>0</v>
      </c>
      <c r="F24" s="89">
        <f t="shared" si="1"/>
        <v>0</v>
      </c>
      <c r="G24" s="105"/>
      <c r="H24" s="105"/>
      <c r="I24" s="105"/>
      <c r="J24" s="105"/>
    </row>
    <row r="25" spans="1:11" ht="15" thickBot="1" x14ac:dyDescent="0.25">
      <c r="A25" s="72" t="s">
        <v>51</v>
      </c>
      <c r="B25" s="112" t="s">
        <v>389</v>
      </c>
      <c r="C25" s="53"/>
      <c r="D25" s="53"/>
      <c r="E25" s="89">
        <f t="shared" ref="E25" si="2">+G25+I25</f>
        <v>0</v>
      </c>
      <c r="F25" s="89">
        <f t="shared" ref="F25" si="3">+H25+J25</f>
        <v>0</v>
      </c>
      <c r="G25" s="105"/>
      <c r="H25" s="105"/>
      <c r="I25" s="105"/>
      <c r="J25" s="105"/>
    </row>
    <row r="26" spans="1:11" ht="15" thickBot="1" x14ac:dyDescent="0.25">
      <c r="A26" s="308" t="s">
        <v>173</v>
      </c>
      <c r="B26" s="309"/>
      <c r="C26" s="181">
        <f>+D26/Metas!W10</f>
        <v>0</v>
      </c>
      <c r="D26" s="14">
        <f>+F26/K26</f>
        <v>0</v>
      </c>
      <c r="E26" s="9">
        <f>SUM(E12:E25)</f>
        <v>0</v>
      </c>
      <c r="F26" s="9">
        <f t="shared" ref="F26:I26" si="4">SUM(F12:F25)</f>
        <v>0</v>
      </c>
      <c r="G26" s="9">
        <f t="shared" si="4"/>
        <v>0</v>
      </c>
      <c r="H26" s="9">
        <f t="shared" ref="H26" si="5">SUM(H12:H25)</f>
        <v>0</v>
      </c>
      <c r="I26" s="9">
        <f t="shared" si="4"/>
        <v>0</v>
      </c>
      <c r="J26" s="9">
        <f t="shared" ref="J26" si="6">SUM(J12:J25)</f>
        <v>0</v>
      </c>
      <c r="K26" s="9">
        <v>18899</v>
      </c>
    </row>
    <row r="27" spans="1:11" ht="15" thickBot="1" x14ac:dyDescent="0.25">
      <c r="A27" s="75" t="s">
        <v>52</v>
      </c>
      <c r="B27" s="112" t="s">
        <v>53</v>
      </c>
      <c r="C27" s="53"/>
      <c r="D27" s="53"/>
      <c r="E27" s="89">
        <f t="shared" ref="E27:E37" si="7">+G27+I27</f>
        <v>0</v>
      </c>
      <c r="F27" s="94">
        <f t="shared" ref="F27:F37" si="8">+H27+J27</f>
        <v>0</v>
      </c>
      <c r="G27" s="105"/>
      <c r="H27" s="105"/>
      <c r="I27" s="105"/>
      <c r="J27" s="105"/>
    </row>
    <row r="28" spans="1:11" ht="15" thickBot="1" x14ac:dyDescent="0.25">
      <c r="A28" s="75" t="s">
        <v>52</v>
      </c>
      <c r="B28" s="112" t="s">
        <v>54</v>
      </c>
      <c r="C28" s="53"/>
      <c r="D28" s="53"/>
      <c r="E28" s="89">
        <f t="shared" si="7"/>
        <v>0</v>
      </c>
      <c r="F28" s="94">
        <f t="shared" si="8"/>
        <v>0</v>
      </c>
      <c r="G28" s="105"/>
      <c r="H28" s="105"/>
      <c r="I28" s="105"/>
      <c r="J28" s="105"/>
    </row>
    <row r="29" spans="1:11" ht="15" thickBot="1" x14ac:dyDescent="0.25">
      <c r="A29" s="75" t="s">
        <v>52</v>
      </c>
      <c r="B29" s="112" t="s">
        <v>55</v>
      </c>
      <c r="C29" s="53"/>
      <c r="D29" s="53"/>
      <c r="E29" s="89">
        <f t="shared" si="7"/>
        <v>0</v>
      </c>
      <c r="F29" s="94">
        <f t="shared" si="8"/>
        <v>0</v>
      </c>
      <c r="G29" s="105"/>
      <c r="H29" s="105"/>
      <c r="I29" s="105"/>
      <c r="J29" s="105"/>
    </row>
    <row r="30" spans="1:11" ht="15" thickBot="1" x14ac:dyDescent="0.25">
      <c r="A30" s="75" t="s">
        <v>52</v>
      </c>
      <c r="B30" s="112" t="s">
        <v>56</v>
      </c>
      <c r="C30" s="53"/>
      <c r="D30" s="53"/>
      <c r="E30" s="89">
        <f t="shared" si="7"/>
        <v>0</v>
      </c>
      <c r="F30" s="94">
        <f t="shared" si="8"/>
        <v>0</v>
      </c>
      <c r="G30" s="105"/>
      <c r="H30" s="105"/>
      <c r="I30" s="105"/>
      <c r="J30" s="105"/>
    </row>
    <row r="31" spans="1:11" ht="15" thickBot="1" x14ac:dyDescent="0.25">
      <c r="A31" s="75" t="s">
        <v>52</v>
      </c>
      <c r="B31" s="112" t="s">
        <v>57</v>
      </c>
      <c r="C31" s="53"/>
      <c r="D31" s="53"/>
      <c r="E31" s="89">
        <f t="shared" si="7"/>
        <v>0</v>
      </c>
      <c r="F31" s="94">
        <f t="shared" si="8"/>
        <v>0</v>
      </c>
      <c r="G31" s="105"/>
      <c r="H31" s="105"/>
      <c r="I31" s="105"/>
      <c r="J31" s="105"/>
    </row>
    <row r="32" spans="1:11" ht="15" thickBot="1" x14ac:dyDescent="0.25">
      <c r="A32" s="75" t="s">
        <v>52</v>
      </c>
      <c r="B32" s="112" t="s">
        <v>58</v>
      </c>
      <c r="C32" s="53"/>
      <c r="D32" s="53"/>
      <c r="E32" s="89">
        <f t="shared" si="7"/>
        <v>0</v>
      </c>
      <c r="F32" s="94">
        <f t="shared" si="8"/>
        <v>0</v>
      </c>
      <c r="G32" s="105"/>
      <c r="H32" s="105"/>
      <c r="I32" s="105"/>
      <c r="J32" s="105"/>
    </row>
    <row r="33" spans="1:11" ht="15" thickBot="1" x14ac:dyDescent="0.25">
      <c r="A33" s="75" t="s">
        <v>52</v>
      </c>
      <c r="B33" s="112" t="s">
        <v>59</v>
      </c>
      <c r="C33" s="53"/>
      <c r="D33" s="53"/>
      <c r="E33" s="89">
        <f t="shared" si="7"/>
        <v>0</v>
      </c>
      <c r="F33" s="94">
        <f t="shared" si="8"/>
        <v>0</v>
      </c>
      <c r="G33" s="105"/>
      <c r="H33" s="105"/>
      <c r="I33" s="105"/>
      <c r="J33" s="105"/>
    </row>
    <row r="34" spans="1:11" ht="15" thickBot="1" x14ac:dyDescent="0.25">
      <c r="A34" s="75" t="s">
        <v>52</v>
      </c>
      <c r="B34" s="112" t="s">
        <v>60</v>
      </c>
      <c r="C34" s="53"/>
      <c r="D34" s="53"/>
      <c r="E34" s="89">
        <f t="shared" si="7"/>
        <v>0</v>
      </c>
      <c r="F34" s="94">
        <f t="shared" si="8"/>
        <v>0</v>
      </c>
      <c r="G34" s="105"/>
      <c r="H34" s="105"/>
      <c r="I34" s="105"/>
      <c r="J34" s="105"/>
    </row>
    <row r="35" spans="1:11" ht="15" thickBot="1" x14ac:dyDescent="0.25">
      <c r="A35" s="75" t="s">
        <v>52</v>
      </c>
      <c r="B35" s="112" t="s">
        <v>61</v>
      </c>
      <c r="C35" s="53"/>
      <c r="D35" s="53"/>
      <c r="E35" s="89">
        <f t="shared" si="7"/>
        <v>0</v>
      </c>
      <c r="F35" s="94">
        <f t="shared" si="8"/>
        <v>0</v>
      </c>
      <c r="G35" s="105"/>
      <c r="H35" s="105"/>
      <c r="I35" s="105"/>
      <c r="J35" s="105"/>
    </row>
    <row r="36" spans="1:11" ht="15" thickBot="1" x14ac:dyDescent="0.25">
      <c r="A36" s="75" t="s">
        <v>52</v>
      </c>
      <c r="B36" s="112" t="s">
        <v>62</v>
      </c>
      <c r="C36" s="53"/>
      <c r="D36" s="53"/>
      <c r="E36" s="89">
        <f t="shared" si="7"/>
        <v>0</v>
      </c>
      <c r="F36" s="94">
        <f t="shared" si="8"/>
        <v>0</v>
      </c>
      <c r="G36" s="105"/>
      <c r="H36" s="105"/>
      <c r="I36" s="105"/>
      <c r="J36" s="105"/>
    </row>
    <row r="37" spans="1:11" ht="15" thickBot="1" x14ac:dyDescent="0.25">
      <c r="A37" s="75" t="s">
        <v>52</v>
      </c>
      <c r="B37" s="112" t="s">
        <v>341</v>
      </c>
      <c r="C37" s="53"/>
      <c r="D37" s="53"/>
      <c r="E37" s="89">
        <f t="shared" si="7"/>
        <v>0</v>
      </c>
      <c r="F37" s="94">
        <f t="shared" si="8"/>
        <v>0</v>
      </c>
      <c r="G37" s="105"/>
      <c r="H37" s="105"/>
      <c r="I37" s="105"/>
      <c r="J37" s="105"/>
    </row>
    <row r="38" spans="1:11" ht="15" thickBot="1" x14ac:dyDescent="0.25">
      <c r="A38" s="308" t="s">
        <v>174</v>
      </c>
      <c r="B38" s="309"/>
      <c r="C38" s="181">
        <f>+D38/Metas!W8</f>
        <v>0</v>
      </c>
      <c r="D38" s="180">
        <f>+F38/K38</f>
        <v>0</v>
      </c>
      <c r="E38" s="9">
        <f>SUM(E27:E37)</f>
        <v>0</v>
      </c>
      <c r="F38" s="9">
        <f t="shared" ref="F38:I38" si="9">SUM(F27:F37)</f>
        <v>0</v>
      </c>
      <c r="G38" s="9">
        <f t="shared" si="9"/>
        <v>0</v>
      </c>
      <c r="H38" s="9">
        <f t="shared" ref="H38" si="10">SUM(H27:H37)</f>
        <v>0</v>
      </c>
      <c r="I38" s="9">
        <f t="shared" si="9"/>
        <v>0</v>
      </c>
      <c r="J38" s="9">
        <f t="shared" ref="J38" si="11">SUM(J27:J37)</f>
        <v>0</v>
      </c>
      <c r="K38" s="9">
        <v>17975</v>
      </c>
    </row>
    <row r="39" spans="1:11" ht="15" thickBot="1" x14ac:dyDescent="0.25">
      <c r="A39" s="75" t="s">
        <v>73</v>
      </c>
      <c r="B39" s="112" t="s">
        <v>63</v>
      </c>
      <c r="C39" s="53"/>
      <c r="D39" s="53"/>
      <c r="E39" s="89">
        <f t="shared" ref="E39:E48" si="12">+G39+I39</f>
        <v>0</v>
      </c>
      <c r="F39" s="94">
        <f t="shared" ref="F39:F48" si="13">+H39+J39</f>
        <v>0</v>
      </c>
      <c r="G39" s="105"/>
      <c r="H39" s="105"/>
      <c r="I39" s="105"/>
      <c r="J39" s="105"/>
    </row>
    <row r="40" spans="1:11" ht="15" thickBot="1" x14ac:dyDescent="0.25">
      <c r="A40" s="75" t="s">
        <v>73</v>
      </c>
      <c r="B40" s="112" t="s">
        <v>64</v>
      </c>
      <c r="C40" s="53"/>
      <c r="D40" s="53"/>
      <c r="E40" s="89">
        <f t="shared" si="12"/>
        <v>0</v>
      </c>
      <c r="F40" s="94">
        <f t="shared" si="13"/>
        <v>0</v>
      </c>
      <c r="G40" s="105"/>
      <c r="H40" s="105"/>
      <c r="I40" s="105"/>
      <c r="J40" s="105"/>
    </row>
    <row r="41" spans="1:11" ht="15" thickBot="1" x14ac:dyDescent="0.25">
      <c r="A41" s="75" t="s">
        <v>73</v>
      </c>
      <c r="B41" s="112" t="s">
        <v>65</v>
      </c>
      <c r="C41" s="53"/>
      <c r="D41" s="53"/>
      <c r="E41" s="89">
        <f t="shared" si="12"/>
        <v>0</v>
      </c>
      <c r="F41" s="94">
        <f t="shared" si="13"/>
        <v>0</v>
      </c>
      <c r="G41" s="105"/>
      <c r="H41" s="105"/>
      <c r="I41" s="105"/>
      <c r="J41" s="105"/>
    </row>
    <row r="42" spans="1:11" ht="15" thickBot="1" x14ac:dyDescent="0.25">
      <c r="A42" s="75" t="s">
        <v>73</v>
      </c>
      <c r="B42" s="112" t="s">
        <v>66</v>
      </c>
      <c r="C42" s="53"/>
      <c r="D42" s="53"/>
      <c r="E42" s="89">
        <f t="shared" si="12"/>
        <v>0</v>
      </c>
      <c r="F42" s="94">
        <f t="shared" si="13"/>
        <v>0</v>
      </c>
      <c r="G42" s="105"/>
      <c r="H42" s="105"/>
      <c r="I42" s="105"/>
      <c r="J42" s="105"/>
    </row>
    <row r="43" spans="1:11" ht="15" thickBot="1" x14ac:dyDescent="0.25">
      <c r="A43" s="75" t="s">
        <v>73</v>
      </c>
      <c r="B43" s="112" t="s">
        <v>67</v>
      </c>
      <c r="C43" s="53"/>
      <c r="D43" s="53"/>
      <c r="E43" s="89">
        <f t="shared" si="12"/>
        <v>0</v>
      </c>
      <c r="F43" s="94">
        <f t="shared" si="13"/>
        <v>0</v>
      </c>
      <c r="G43" s="105"/>
      <c r="H43" s="105"/>
      <c r="I43" s="105"/>
      <c r="J43" s="105"/>
    </row>
    <row r="44" spans="1:11" ht="15" thickBot="1" x14ac:dyDescent="0.25">
      <c r="A44" s="75" t="s">
        <v>73</v>
      </c>
      <c r="B44" s="112" t="s">
        <v>68</v>
      </c>
      <c r="C44" s="53"/>
      <c r="D44" s="53"/>
      <c r="E44" s="89">
        <f t="shared" si="12"/>
        <v>0</v>
      </c>
      <c r="F44" s="94">
        <f t="shared" si="13"/>
        <v>0</v>
      </c>
      <c r="G44" s="105"/>
      <c r="H44" s="105"/>
      <c r="I44" s="105"/>
      <c r="J44" s="105"/>
    </row>
    <row r="45" spans="1:11" ht="15" thickBot="1" x14ac:dyDescent="0.25">
      <c r="A45" s="75" t="s">
        <v>73</v>
      </c>
      <c r="B45" s="112" t="s">
        <v>69</v>
      </c>
      <c r="C45" s="53"/>
      <c r="D45" s="53"/>
      <c r="E45" s="89">
        <f t="shared" si="12"/>
        <v>0</v>
      </c>
      <c r="F45" s="94">
        <f t="shared" si="13"/>
        <v>0</v>
      </c>
      <c r="G45" s="105"/>
      <c r="H45" s="105"/>
      <c r="I45" s="105"/>
      <c r="J45" s="105"/>
    </row>
    <row r="46" spans="1:11" ht="15" thickBot="1" x14ac:dyDescent="0.25">
      <c r="A46" s="75" t="s">
        <v>73</v>
      </c>
      <c r="B46" s="112" t="s">
        <v>70</v>
      </c>
      <c r="C46" s="53"/>
      <c r="D46" s="53"/>
      <c r="E46" s="89">
        <f t="shared" si="12"/>
        <v>0</v>
      </c>
      <c r="F46" s="94">
        <f t="shared" si="13"/>
        <v>0</v>
      </c>
      <c r="G46" s="105"/>
      <c r="H46" s="105"/>
      <c r="I46" s="105"/>
      <c r="J46" s="105"/>
    </row>
    <row r="47" spans="1:11" ht="15" thickBot="1" x14ac:dyDescent="0.25">
      <c r="A47" s="75" t="s">
        <v>73</v>
      </c>
      <c r="B47" s="112" t="s">
        <v>71</v>
      </c>
      <c r="C47" s="53"/>
      <c r="D47" s="53"/>
      <c r="E47" s="89">
        <f t="shared" si="12"/>
        <v>0</v>
      </c>
      <c r="F47" s="94">
        <f t="shared" si="13"/>
        <v>0</v>
      </c>
      <c r="G47" s="105"/>
      <c r="H47" s="105"/>
      <c r="I47" s="105"/>
      <c r="J47" s="105"/>
    </row>
    <row r="48" spans="1:11" ht="15" thickBot="1" x14ac:dyDescent="0.25">
      <c r="A48" s="75" t="s">
        <v>73</v>
      </c>
      <c r="B48" s="112" t="s">
        <v>72</v>
      </c>
      <c r="C48" s="53"/>
      <c r="D48" s="53"/>
      <c r="E48" s="89">
        <f t="shared" si="12"/>
        <v>0</v>
      </c>
      <c r="F48" s="94">
        <f t="shared" si="13"/>
        <v>0</v>
      </c>
      <c r="G48" s="105"/>
      <c r="H48" s="105"/>
      <c r="I48" s="105"/>
      <c r="J48" s="105"/>
    </row>
    <row r="49" spans="1:11" ht="24" customHeight="1" thickBot="1" x14ac:dyDescent="0.25">
      <c r="A49" s="308" t="s">
        <v>175</v>
      </c>
      <c r="B49" s="309"/>
      <c r="C49" s="181">
        <f>+D49/Metas!W17</f>
        <v>0</v>
      </c>
      <c r="D49" s="180">
        <f>+F49/K49</f>
        <v>0</v>
      </c>
      <c r="E49" s="9">
        <f t="shared" ref="E49:I49" si="14">SUM(E39:E48)</f>
        <v>0</v>
      </c>
      <c r="F49" s="9">
        <f t="shared" si="14"/>
        <v>0</v>
      </c>
      <c r="G49" s="9">
        <f t="shared" si="14"/>
        <v>0</v>
      </c>
      <c r="H49" s="9">
        <f t="shared" ref="H49" si="15">SUM(H39:H48)</f>
        <v>0</v>
      </c>
      <c r="I49" s="9">
        <f t="shared" si="14"/>
        <v>0</v>
      </c>
      <c r="J49" s="9">
        <f t="shared" ref="J49" si="16">SUM(J39:J48)</f>
        <v>0</v>
      </c>
      <c r="K49" s="9">
        <v>1480</v>
      </c>
    </row>
    <row r="50" spans="1:11" ht="15" thickBot="1" x14ac:dyDescent="0.25">
      <c r="A50" s="113" t="s">
        <v>87</v>
      </c>
      <c r="B50" s="112" t="s">
        <v>74</v>
      </c>
      <c r="C50" s="53"/>
      <c r="D50" s="53"/>
      <c r="E50" s="89">
        <f t="shared" ref="E50:E62" si="17">+G50+I50</f>
        <v>0</v>
      </c>
      <c r="F50" s="94">
        <f t="shared" ref="F50:F62" si="18">+H50+J50</f>
        <v>0</v>
      </c>
      <c r="G50" s="105"/>
      <c r="H50" s="105"/>
      <c r="I50" s="105"/>
      <c r="J50" s="105"/>
    </row>
    <row r="51" spans="1:11" ht="15" thickBot="1" x14ac:dyDescent="0.25">
      <c r="A51" s="113" t="s">
        <v>87</v>
      </c>
      <c r="B51" s="112" t="s">
        <v>75</v>
      </c>
      <c r="C51" s="53"/>
      <c r="D51" s="53"/>
      <c r="E51" s="89">
        <f t="shared" si="17"/>
        <v>0</v>
      </c>
      <c r="F51" s="94">
        <f t="shared" si="18"/>
        <v>0</v>
      </c>
      <c r="G51" s="105"/>
      <c r="H51" s="105"/>
      <c r="I51" s="105"/>
      <c r="J51" s="105"/>
    </row>
    <row r="52" spans="1:11" ht="15" thickBot="1" x14ac:dyDescent="0.25">
      <c r="A52" s="113" t="s">
        <v>87</v>
      </c>
      <c r="B52" s="112" t="s">
        <v>76</v>
      </c>
      <c r="C52" s="53"/>
      <c r="D52" s="53"/>
      <c r="E52" s="89">
        <f t="shared" si="17"/>
        <v>0</v>
      </c>
      <c r="F52" s="94">
        <f t="shared" si="18"/>
        <v>0</v>
      </c>
      <c r="G52" s="105"/>
      <c r="H52" s="105"/>
      <c r="I52" s="105"/>
      <c r="J52" s="105"/>
    </row>
    <row r="53" spans="1:11" ht="15" thickBot="1" x14ac:dyDescent="0.25">
      <c r="A53" s="113" t="s">
        <v>87</v>
      </c>
      <c r="B53" s="112" t="s">
        <v>77</v>
      </c>
      <c r="C53" s="53"/>
      <c r="D53" s="53"/>
      <c r="E53" s="89">
        <f t="shared" si="17"/>
        <v>0</v>
      </c>
      <c r="F53" s="94">
        <f t="shared" si="18"/>
        <v>0</v>
      </c>
      <c r="G53" s="105"/>
      <c r="H53" s="105"/>
      <c r="I53" s="105"/>
      <c r="J53" s="105"/>
    </row>
    <row r="54" spans="1:11" ht="15" thickBot="1" x14ac:dyDescent="0.25">
      <c r="A54" s="113" t="s">
        <v>87</v>
      </c>
      <c r="B54" s="112" t="s">
        <v>78</v>
      </c>
      <c r="C54" s="53"/>
      <c r="D54" s="53"/>
      <c r="E54" s="89">
        <f t="shared" si="17"/>
        <v>0</v>
      </c>
      <c r="F54" s="94">
        <f t="shared" si="18"/>
        <v>0</v>
      </c>
      <c r="G54" s="105"/>
      <c r="H54" s="105"/>
      <c r="I54" s="105"/>
      <c r="J54" s="105"/>
    </row>
    <row r="55" spans="1:11" ht="15" thickBot="1" x14ac:dyDescent="0.25">
      <c r="A55" s="113" t="s">
        <v>87</v>
      </c>
      <c r="B55" s="112" t="s">
        <v>79</v>
      </c>
      <c r="C55" s="53"/>
      <c r="D55" s="53"/>
      <c r="E55" s="89">
        <f t="shared" si="17"/>
        <v>0</v>
      </c>
      <c r="F55" s="94">
        <f t="shared" si="18"/>
        <v>0</v>
      </c>
      <c r="G55" s="105"/>
      <c r="H55" s="105"/>
      <c r="I55" s="105"/>
      <c r="J55" s="105"/>
    </row>
    <row r="56" spans="1:11" ht="15" thickBot="1" x14ac:dyDescent="0.25">
      <c r="A56" s="113" t="s">
        <v>87</v>
      </c>
      <c r="B56" s="112" t="s">
        <v>80</v>
      </c>
      <c r="C56" s="53"/>
      <c r="D56" s="53"/>
      <c r="E56" s="89">
        <f t="shared" si="17"/>
        <v>0</v>
      </c>
      <c r="F56" s="94">
        <f t="shared" si="18"/>
        <v>0</v>
      </c>
      <c r="G56" s="105"/>
      <c r="H56" s="105"/>
      <c r="I56" s="105"/>
      <c r="J56" s="105"/>
    </row>
    <row r="57" spans="1:11" ht="15" thickBot="1" x14ac:dyDescent="0.25">
      <c r="A57" s="113" t="s">
        <v>87</v>
      </c>
      <c r="B57" s="112" t="s">
        <v>81</v>
      </c>
      <c r="C57" s="53"/>
      <c r="D57" s="53"/>
      <c r="E57" s="89">
        <f t="shared" si="17"/>
        <v>0</v>
      </c>
      <c r="F57" s="94">
        <f t="shared" si="18"/>
        <v>0</v>
      </c>
      <c r="G57" s="105"/>
      <c r="H57" s="105"/>
      <c r="I57" s="105"/>
      <c r="J57" s="105"/>
    </row>
    <row r="58" spans="1:11" ht="15" thickBot="1" x14ac:dyDescent="0.25">
      <c r="A58" s="113" t="s">
        <v>87</v>
      </c>
      <c r="B58" s="112" t="s">
        <v>82</v>
      </c>
      <c r="C58" s="53"/>
      <c r="D58" s="53"/>
      <c r="E58" s="89">
        <f t="shared" si="17"/>
        <v>0</v>
      </c>
      <c r="F58" s="94">
        <f t="shared" si="18"/>
        <v>0</v>
      </c>
      <c r="G58" s="105"/>
      <c r="H58" s="105"/>
      <c r="I58" s="105"/>
      <c r="J58" s="105"/>
    </row>
    <row r="59" spans="1:11" ht="15" thickBot="1" x14ac:dyDescent="0.25">
      <c r="A59" s="113" t="s">
        <v>87</v>
      </c>
      <c r="B59" s="112" t="s">
        <v>83</v>
      </c>
      <c r="C59" s="53"/>
      <c r="D59" s="53"/>
      <c r="E59" s="89">
        <f t="shared" si="17"/>
        <v>0</v>
      </c>
      <c r="F59" s="94">
        <f t="shared" si="18"/>
        <v>0</v>
      </c>
      <c r="G59" s="105"/>
      <c r="H59" s="105"/>
      <c r="I59" s="105"/>
      <c r="J59" s="105"/>
    </row>
    <row r="60" spans="1:11" ht="15" thickBot="1" x14ac:dyDescent="0.25">
      <c r="A60" s="113" t="s">
        <v>87</v>
      </c>
      <c r="B60" s="112" t="s">
        <v>84</v>
      </c>
      <c r="C60" s="53"/>
      <c r="D60" s="53"/>
      <c r="E60" s="89">
        <f t="shared" si="17"/>
        <v>0</v>
      </c>
      <c r="F60" s="94">
        <f t="shared" si="18"/>
        <v>0</v>
      </c>
      <c r="G60" s="105"/>
      <c r="H60" s="105"/>
      <c r="I60" s="105"/>
      <c r="J60" s="105"/>
    </row>
    <row r="61" spans="1:11" ht="15" thickBot="1" x14ac:dyDescent="0.25">
      <c r="A61" s="113" t="s">
        <v>87</v>
      </c>
      <c r="B61" s="112" t="s">
        <v>85</v>
      </c>
      <c r="C61" s="53"/>
      <c r="D61" s="53"/>
      <c r="E61" s="89">
        <f t="shared" si="17"/>
        <v>0</v>
      </c>
      <c r="F61" s="94">
        <f t="shared" si="18"/>
        <v>0</v>
      </c>
      <c r="G61" s="105"/>
      <c r="H61" s="105"/>
      <c r="I61" s="105"/>
      <c r="J61" s="105"/>
    </row>
    <row r="62" spans="1:11" ht="15" thickBot="1" x14ac:dyDescent="0.25">
      <c r="A62" s="113" t="s">
        <v>87</v>
      </c>
      <c r="B62" s="112" t="s">
        <v>86</v>
      </c>
      <c r="C62" s="53"/>
      <c r="D62" s="53"/>
      <c r="E62" s="89">
        <f t="shared" si="17"/>
        <v>0</v>
      </c>
      <c r="F62" s="94">
        <f t="shared" si="18"/>
        <v>0</v>
      </c>
      <c r="G62" s="105"/>
      <c r="H62" s="105"/>
      <c r="I62" s="105"/>
      <c r="J62" s="105"/>
    </row>
    <row r="63" spans="1:11" ht="15" thickBot="1" x14ac:dyDescent="0.25">
      <c r="A63" s="111" t="s">
        <v>87</v>
      </c>
      <c r="B63" s="112" t="s">
        <v>393</v>
      </c>
      <c r="C63" s="53"/>
      <c r="D63" s="53"/>
      <c r="E63" s="89">
        <f t="shared" ref="E63" si="19">+G63+I63</f>
        <v>0</v>
      </c>
      <c r="F63" s="94">
        <f t="shared" ref="F63" si="20">+H63+J63</f>
        <v>0</v>
      </c>
      <c r="G63" s="105"/>
      <c r="H63" s="105"/>
      <c r="I63" s="105"/>
      <c r="J63" s="105"/>
    </row>
    <row r="64" spans="1:11" ht="15" thickBot="1" x14ac:dyDescent="0.25">
      <c r="A64" s="308" t="s">
        <v>176</v>
      </c>
      <c r="B64" s="309"/>
      <c r="C64" s="181">
        <f>+D64/Metas!W9</f>
        <v>0</v>
      </c>
      <c r="D64" s="180">
        <f>+F64/K64</f>
        <v>0</v>
      </c>
      <c r="E64" s="9">
        <f>SUM(E50:E63)</f>
        <v>0</v>
      </c>
      <c r="F64" s="9">
        <f t="shared" ref="F64:J64" si="21">SUM(F50:F63)</f>
        <v>0</v>
      </c>
      <c r="G64" s="9">
        <f t="shared" si="21"/>
        <v>0</v>
      </c>
      <c r="H64" s="9">
        <f t="shared" si="21"/>
        <v>0</v>
      </c>
      <c r="I64" s="9">
        <f t="shared" si="21"/>
        <v>0</v>
      </c>
      <c r="J64" s="9">
        <f t="shared" si="21"/>
        <v>0</v>
      </c>
      <c r="K64" s="9">
        <v>1986</v>
      </c>
    </row>
    <row r="65" spans="1:11" ht="15" thickBot="1" x14ac:dyDescent="0.25">
      <c r="A65" s="113" t="s">
        <v>98</v>
      </c>
      <c r="B65" s="112" t="s">
        <v>88</v>
      </c>
      <c r="C65" s="53"/>
      <c r="D65" s="53"/>
      <c r="E65" s="89">
        <f t="shared" ref="E65:E74" si="22">+G65+I65</f>
        <v>0</v>
      </c>
      <c r="F65" s="94">
        <f t="shared" ref="F65:F74" si="23">+H65+J65</f>
        <v>0</v>
      </c>
      <c r="G65" s="105"/>
      <c r="H65" s="105"/>
      <c r="I65" s="105"/>
      <c r="J65" s="105"/>
    </row>
    <row r="66" spans="1:11" ht="15" thickBot="1" x14ac:dyDescent="0.25">
      <c r="A66" s="113" t="s">
        <v>98</v>
      </c>
      <c r="B66" s="112" t="s">
        <v>89</v>
      </c>
      <c r="C66" s="53"/>
      <c r="D66" s="53"/>
      <c r="E66" s="89">
        <f t="shared" si="22"/>
        <v>0</v>
      </c>
      <c r="F66" s="94">
        <f t="shared" si="23"/>
        <v>0</v>
      </c>
      <c r="G66" s="105"/>
      <c r="H66" s="105"/>
      <c r="I66" s="105"/>
      <c r="J66" s="105"/>
    </row>
    <row r="67" spans="1:11" ht="15" thickBot="1" x14ac:dyDescent="0.25">
      <c r="A67" s="113" t="s">
        <v>98</v>
      </c>
      <c r="B67" s="112" t="s">
        <v>90</v>
      </c>
      <c r="C67" s="53"/>
      <c r="D67" s="53"/>
      <c r="E67" s="89">
        <f t="shared" si="22"/>
        <v>0</v>
      </c>
      <c r="F67" s="94">
        <f t="shared" si="23"/>
        <v>0</v>
      </c>
      <c r="G67" s="105"/>
      <c r="H67" s="105"/>
      <c r="I67" s="105"/>
      <c r="J67" s="105"/>
    </row>
    <row r="68" spans="1:11" ht="15" thickBot="1" x14ac:dyDescent="0.25">
      <c r="A68" s="113" t="s">
        <v>98</v>
      </c>
      <c r="B68" s="112" t="s">
        <v>91</v>
      </c>
      <c r="C68" s="53"/>
      <c r="D68" s="53"/>
      <c r="E68" s="89">
        <f t="shared" si="22"/>
        <v>0</v>
      </c>
      <c r="F68" s="94">
        <f t="shared" si="23"/>
        <v>0</v>
      </c>
      <c r="G68" s="105"/>
      <c r="H68" s="105"/>
      <c r="I68" s="105"/>
      <c r="J68" s="105"/>
    </row>
    <row r="69" spans="1:11" ht="15" thickBot="1" x14ac:dyDescent="0.25">
      <c r="A69" s="113" t="s">
        <v>98</v>
      </c>
      <c r="B69" s="112" t="s">
        <v>92</v>
      </c>
      <c r="C69" s="53"/>
      <c r="D69" s="53"/>
      <c r="E69" s="89">
        <f t="shared" si="22"/>
        <v>0</v>
      </c>
      <c r="F69" s="94">
        <f t="shared" si="23"/>
        <v>0</v>
      </c>
      <c r="G69" s="105"/>
      <c r="H69" s="105"/>
      <c r="I69" s="105"/>
      <c r="J69" s="105"/>
    </row>
    <row r="70" spans="1:11" ht="15" thickBot="1" x14ac:dyDescent="0.25">
      <c r="A70" s="113" t="s">
        <v>98</v>
      </c>
      <c r="B70" s="112" t="s">
        <v>93</v>
      </c>
      <c r="C70" s="53"/>
      <c r="D70" s="53"/>
      <c r="E70" s="89">
        <f t="shared" si="22"/>
        <v>0</v>
      </c>
      <c r="F70" s="94">
        <f t="shared" si="23"/>
        <v>0</v>
      </c>
      <c r="G70" s="105"/>
      <c r="H70" s="105"/>
      <c r="I70" s="105"/>
      <c r="J70" s="105"/>
    </row>
    <row r="71" spans="1:11" ht="15" thickBot="1" x14ac:dyDescent="0.25">
      <c r="A71" s="113" t="s">
        <v>98</v>
      </c>
      <c r="B71" s="112" t="s">
        <v>94</v>
      </c>
      <c r="C71" s="53"/>
      <c r="D71" s="53"/>
      <c r="E71" s="89">
        <f t="shared" si="22"/>
        <v>0</v>
      </c>
      <c r="F71" s="94">
        <f t="shared" si="23"/>
        <v>0</v>
      </c>
      <c r="G71" s="105"/>
      <c r="H71" s="105"/>
      <c r="I71" s="105"/>
      <c r="J71" s="105"/>
    </row>
    <row r="72" spans="1:11" ht="15" thickBot="1" x14ac:dyDescent="0.25">
      <c r="A72" s="113" t="s">
        <v>98</v>
      </c>
      <c r="B72" s="112" t="s">
        <v>95</v>
      </c>
      <c r="C72" s="53"/>
      <c r="D72" s="53"/>
      <c r="E72" s="89">
        <f t="shared" si="22"/>
        <v>0</v>
      </c>
      <c r="F72" s="94">
        <f t="shared" si="23"/>
        <v>0</v>
      </c>
      <c r="G72" s="105"/>
      <c r="H72" s="105"/>
      <c r="I72" s="105"/>
      <c r="J72" s="105"/>
    </row>
    <row r="73" spans="1:11" ht="15" thickBot="1" x14ac:dyDescent="0.25">
      <c r="A73" s="113" t="s">
        <v>98</v>
      </c>
      <c r="B73" s="112" t="s">
        <v>96</v>
      </c>
      <c r="C73" s="53"/>
      <c r="D73" s="53"/>
      <c r="E73" s="89">
        <f t="shared" si="22"/>
        <v>0</v>
      </c>
      <c r="F73" s="94">
        <f t="shared" si="23"/>
        <v>0</v>
      </c>
      <c r="G73" s="105"/>
      <c r="H73" s="105"/>
      <c r="I73" s="105"/>
      <c r="J73" s="105"/>
    </row>
    <row r="74" spans="1:11" ht="15" thickBot="1" x14ac:dyDescent="0.25">
      <c r="A74" s="113" t="s">
        <v>98</v>
      </c>
      <c r="B74" s="112" t="s">
        <v>97</v>
      </c>
      <c r="C74" s="53"/>
      <c r="D74" s="53"/>
      <c r="E74" s="89">
        <f t="shared" si="22"/>
        <v>0</v>
      </c>
      <c r="F74" s="94">
        <f t="shared" si="23"/>
        <v>0</v>
      </c>
      <c r="G74" s="105"/>
      <c r="H74" s="105"/>
      <c r="I74" s="105"/>
      <c r="J74" s="105"/>
    </row>
    <row r="75" spans="1:11" ht="15" thickBot="1" x14ac:dyDescent="0.25">
      <c r="A75" s="308" t="s">
        <v>18</v>
      </c>
      <c r="B75" s="309"/>
      <c r="C75" s="181">
        <f>+D75/Metas!W6</f>
        <v>0</v>
      </c>
      <c r="D75" s="180">
        <f>+F75/K75</f>
        <v>0</v>
      </c>
      <c r="E75" s="9">
        <f>SUM(E65:E74)</f>
        <v>0</v>
      </c>
      <c r="F75" s="9">
        <f t="shared" ref="F75:I75" si="24">SUM(F65:F74)</f>
        <v>0</v>
      </c>
      <c r="G75" s="9">
        <f t="shared" si="24"/>
        <v>0</v>
      </c>
      <c r="H75" s="9">
        <f t="shared" ref="H75" si="25">SUM(H65:H74)</f>
        <v>0</v>
      </c>
      <c r="I75" s="9">
        <f t="shared" si="24"/>
        <v>0</v>
      </c>
      <c r="J75" s="9">
        <f t="shared" ref="J75" si="26">SUM(J65:J74)</f>
        <v>0</v>
      </c>
      <c r="K75" s="9">
        <v>1033</v>
      </c>
    </row>
    <row r="76" spans="1:11" ht="15" thickBot="1" x14ac:dyDescent="0.25">
      <c r="A76" s="75" t="s">
        <v>104</v>
      </c>
      <c r="B76" s="112" t="s">
        <v>99</v>
      </c>
      <c r="C76" s="53"/>
      <c r="D76" s="53"/>
      <c r="E76" s="89">
        <f t="shared" ref="E76:E80" si="27">+G76+I76</f>
        <v>0</v>
      </c>
      <c r="F76" s="94">
        <f t="shared" ref="F76:F80" si="28">+H76+J76</f>
        <v>0</v>
      </c>
      <c r="G76" s="105"/>
      <c r="H76" s="105"/>
      <c r="I76" s="105"/>
      <c r="J76" s="105"/>
    </row>
    <row r="77" spans="1:11" ht="15" thickBot="1" x14ac:dyDescent="0.25">
      <c r="A77" s="75" t="s">
        <v>104</v>
      </c>
      <c r="B77" s="112" t="s">
        <v>100</v>
      </c>
      <c r="C77" s="53"/>
      <c r="D77" s="53"/>
      <c r="E77" s="89">
        <f t="shared" si="27"/>
        <v>0</v>
      </c>
      <c r="F77" s="94">
        <f t="shared" si="28"/>
        <v>0</v>
      </c>
      <c r="G77" s="105"/>
      <c r="H77" s="105"/>
      <c r="I77" s="105"/>
      <c r="J77" s="105"/>
    </row>
    <row r="78" spans="1:11" ht="15" thickBot="1" x14ac:dyDescent="0.25">
      <c r="A78" s="75" t="s">
        <v>104</v>
      </c>
      <c r="B78" s="112" t="s">
        <v>101</v>
      </c>
      <c r="C78" s="53"/>
      <c r="D78" s="53"/>
      <c r="E78" s="89">
        <f t="shared" si="27"/>
        <v>0</v>
      </c>
      <c r="F78" s="94">
        <f t="shared" si="28"/>
        <v>0</v>
      </c>
      <c r="G78" s="105"/>
      <c r="H78" s="105"/>
      <c r="I78" s="105"/>
      <c r="J78" s="105"/>
    </row>
    <row r="79" spans="1:11" ht="15" thickBot="1" x14ac:dyDescent="0.25">
      <c r="A79" s="75" t="s">
        <v>104</v>
      </c>
      <c r="B79" s="112" t="s">
        <v>102</v>
      </c>
      <c r="C79" s="53"/>
      <c r="D79" s="53"/>
      <c r="E79" s="89">
        <f t="shared" si="27"/>
        <v>0</v>
      </c>
      <c r="F79" s="94">
        <f t="shared" si="28"/>
        <v>0</v>
      </c>
      <c r="G79" s="105"/>
      <c r="H79" s="105"/>
      <c r="I79" s="105"/>
      <c r="J79" s="105"/>
    </row>
    <row r="80" spans="1:11" ht="15" thickBot="1" x14ac:dyDescent="0.25">
      <c r="A80" s="75" t="s">
        <v>104</v>
      </c>
      <c r="B80" s="112" t="s">
        <v>103</v>
      </c>
      <c r="C80" s="53"/>
      <c r="D80" s="53"/>
      <c r="E80" s="89">
        <f t="shared" si="27"/>
        <v>0</v>
      </c>
      <c r="F80" s="94">
        <f t="shared" si="28"/>
        <v>0</v>
      </c>
      <c r="G80" s="105"/>
      <c r="H80" s="105"/>
      <c r="I80" s="105"/>
      <c r="J80" s="105"/>
    </row>
    <row r="81" spans="1:11" ht="15" thickBot="1" x14ac:dyDescent="0.25">
      <c r="A81" s="308" t="s">
        <v>177</v>
      </c>
      <c r="B81" s="309"/>
      <c r="C81" s="181">
        <f>+D81/Metas!W11</f>
        <v>0</v>
      </c>
      <c r="D81" s="180">
        <f>+F81/K81</f>
        <v>0</v>
      </c>
      <c r="E81" s="9">
        <f t="shared" ref="E81:I81" si="29">SUM(E76:E80)</f>
        <v>0</v>
      </c>
      <c r="F81" s="9">
        <f t="shared" si="29"/>
        <v>0</v>
      </c>
      <c r="G81" s="9">
        <f t="shared" si="29"/>
        <v>0</v>
      </c>
      <c r="H81" s="9">
        <f t="shared" ref="H81" si="30">SUM(H76:H80)</f>
        <v>0</v>
      </c>
      <c r="I81" s="9">
        <f t="shared" si="29"/>
        <v>0</v>
      </c>
      <c r="J81" s="9">
        <f t="shared" ref="J81" si="31">SUM(J76:J80)</f>
        <v>0</v>
      </c>
      <c r="K81" s="9">
        <v>636</v>
      </c>
    </row>
    <row r="82" spans="1:11" ht="15" thickBot="1" x14ac:dyDescent="0.25">
      <c r="A82" s="75" t="s">
        <v>115</v>
      </c>
      <c r="B82" s="112" t="s">
        <v>105</v>
      </c>
      <c r="C82" s="53"/>
      <c r="D82" s="53"/>
      <c r="E82" s="89">
        <f t="shared" ref="E82:E91" si="32">+G82+I82</f>
        <v>0</v>
      </c>
      <c r="F82" s="94">
        <f t="shared" ref="F82:F91" si="33">+H82+J82</f>
        <v>0</v>
      </c>
      <c r="G82" s="105"/>
      <c r="H82" s="105"/>
      <c r="I82" s="105"/>
      <c r="J82" s="105"/>
    </row>
    <row r="83" spans="1:11" ht="15" thickBot="1" x14ac:dyDescent="0.25">
      <c r="A83" s="75" t="s">
        <v>115</v>
      </c>
      <c r="B83" s="112" t="s">
        <v>106</v>
      </c>
      <c r="C83" s="53"/>
      <c r="D83" s="53"/>
      <c r="E83" s="89">
        <f t="shared" si="32"/>
        <v>0</v>
      </c>
      <c r="F83" s="94">
        <f t="shared" si="33"/>
        <v>0</v>
      </c>
      <c r="G83" s="105"/>
      <c r="H83" s="105"/>
      <c r="I83" s="105"/>
      <c r="J83" s="105"/>
    </row>
    <row r="84" spans="1:11" ht="15" thickBot="1" x14ac:dyDescent="0.25">
      <c r="A84" s="75" t="s">
        <v>115</v>
      </c>
      <c r="B84" s="112" t="s">
        <v>107</v>
      </c>
      <c r="C84" s="53"/>
      <c r="D84" s="53"/>
      <c r="E84" s="89">
        <f t="shared" si="32"/>
        <v>0</v>
      </c>
      <c r="F84" s="94">
        <f t="shared" si="33"/>
        <v>0</v>
      </c>
      <c r="G84" s="105"/>
      <c r="H84" s="105"/>
      <c r="I84" s="105"/>
      <c r="J84" s="105"/>
    </row>
    <row r="85" spans="1:11" ht="15" thickBot="1" x14ac:dyDescent="0.25">
      <c r="A85" s="75" t="s">
        <v>115</v>
      </c>
      <c r="B85" s="112" t="s">
        <v>108</v>
      </c>
      <c r="C85" s="53"/>
      <c r="D85" s="53"/>
      <c r="E85" s="89">
        <f t="shared" si="32"/>
        <v>0</v>
      </c>
      <c r="F85" s="94">
        <f t="shared" si="33"/>
        <v>0</v>
      </c>
      <c r="G85" s="105"/>
      <c r="H85" s="105"/>
      <c r="I85" s="105"/>
      <c r="J85" s="105"/>
    </row>
    <row r="86" spans="1:11" ht="15" thickBot="1" x14ac:dyDescent="0.25">
      <c r="A86" s="75" t="s">
        <v>115</v>
      </c>
      <c r="B86" s="112" t="s">
        <v>109</v>
      </c>
      <c r="C86" s="53"/>
      <c r="D86" s="53"/>
      <c r="E86" s="89">
        <f t="shared" si="32"/>
        <v>0</v>
      </c>
      <c r="F86" s="94">
        <f t="shared" si="33"/>
        <v>0</v>
      </c>
      <c r="G86" s="105"/>
      <c r="H86" s="105"/>
      <c r="I86" s="105"/>
      <c r="J86" s="105"/>
    </row>
    <row r="87" spans="1:11" ht="15" thickBot="1" x14ac:dyDescent="0.25">
      <c r="A87" s="75" t="s">
        <v>115</v>
      </c>
      <c r="B87" s="112" t="s">
        <v>110</v>
      </c>
      <c r="C87" s="53"/>
      <c r="D87" s="53"/>
      <c r="E87" s="89">
        <f t="shared" si="32"/>
        <v>0</v>
      </c>
      <c r="F87" s="94">
        <f t="shared" si="33"/>
        <v>0</v>
      </c>
      <c r="G87" s="105"/>
      <c r="H87" s="105"/>
      <c r="I87" s="105"/>
      <c r="J87" s="105"/>
    </row>
    <row r="88" spans="1:11" ht="15" thickBot="1" x14ac:dyDescent="0.25">
      <c r="A88" s="75" t="s">
        <v>115</v>
      </c>
      <c r="B88" s="112" t="s">
        <v>111</v>
      </c>
      <c r="C88" s="53"/>
      <c r="D88" s="53"/>
      <c r="E88" s="89">
        <f t="shared" si="32"/>
        <v>0</v>
      </c>
      <c r="F88" s="94">
        <f t="shared" si="33"/>
        <v>0</v>
      </c>
      <c r="G88" s="105"/>
      <c r="H88" s="105"/>
      <c r="I88" s="105"/>
      <c r="J88" s="105"/>
    </row>
    <row r="89" spans="1:11" ht="15" thickBot="1" x14ac:dyDescent="0.25">
      <c r="A89" s="75" t="s">
        <v>115</v>
      </c>
      <c r="B89" s="112" t="s">
        <v>112</v>
      </c>
      <c r="C89" s="53"/>
      <c r="D89" s="53"/>
      <c r="E89" s="89">
        <f t="shared" si="32"/>
        <v>0</v>
      </c>
      <c r="F89" s="94">
        <f t="shared" si="33"/>
        <v>0</v>
      </c>
      <c r="G89" s="105"/>
      <c r="H89" s="105"/>
      <c r="I89" s="105"/>
      <c r="J89" s="105"/>
    </row>
    <row r="90" spans="1:11" ht="15" thickBot="1" x14ac:dyDescent="0.25">
      <c r="A90" s="75" t="s">
        <v>115</v>
      </c>
      <c r="B90" s="112" t="s">
        <v>113</v>
      </c>
      <c r="C90" s="53"/>
      <c r="D90" s="53"/>
      <c r="E90" s="89">
        <f t="shared" si="32"/>
        <v>0</v>
      </c>
      <c r="F90" s="94">
        <f t="shared" si="33"/>
        <v>0</v>
      </c>
      <c r="G90" s="105"/>
      <c r="H90" s="105"/>
      <c r="I90" s="105"/>
      <c r="J90" s="105"/>
    </row>
    <row r="91" spans="1:11" ht="15" thickBot="1" x14ac:dyDescent="0.25">
      <c r="A91" s="75" t="s">
        <v>115</v>
      </c>
      <c r="B91" s="112" t="s">
        <v>114</v>
      </c>
      <c r="C91" s="53"/>
      <c r="D91" s="53"/>
      <c r="E91" s="89">
        <f t="shared" si="32"/>
        <v>0</v>
      </c>
      <c r="F91" s="94">
        <f t="shared" si="33"/>
        <v>0</v>
      </c>
      <c r="G91" s="105"/>
      <c r="H91" s="105"/>
      <c r="I91" s="105"/>
      <c r="J91" s="105"/>
    </row>
    <row r="92" spans="1:11" ht="15" thickBot="1" x14ac:dyDescent="0.25">
      <c r="A92" s="308" t="s">
        <v>178</v>
      </c>
      <c r="B92" s="309"/>
      <c r="C92" s="181">
        <f>+D92/Metas!W16</f>
        <v>0</v>
      </c>
      <c r="D92" s="180">
        <f>+F92/K92</f>
        <v>0</v>
      </c>
      <c r="E92" s="9">
        <f>SUM(E82:E91)</f>
        <v>0</v>
      </c>
      <c r="F92" s="9">
        <f t="shared" ref="F92:I92" si="34">SUM(F82:F91)</f>
        <v>0</v>
      </c>
      <c r="G92" s="9">
        <f t="shared" si="34"/>
        <v>0</v>
      </c>
      <c r="H92" s="9">
        <f t="shared" ref="H92" si="35">SUM(H82:H91)</f>
        <v>0</v>
      </c>
      <c r="I92" s="9">
        <f t="shared" si="34"/>
        <v>0</v>
      </c>
      <c r="J92" s="9">
        <f t="shared" ref="J92" si="36">SUM(J82:J91)</f>
        <v>0</v>
      </c>
      <c r="K92" s="9">
        <v>1355</v>
      </c>
    </row>
    <row r="93" spans="1:11" ht="15" thickBot="1" x14ac:dyDescent="0.25">
      <c r="A93" s="75" t="s">
        <v>132</v>
      </c>
      <c r="B93" s="112" t="s">
        <v>116</v>
      </c>
      <c r="C93" s="53"/>
      <c r="D93" s="53"/>
      <c r="E93" s="89">
        <f t="shared" ref="E93:E108" si="37">+G93+I93</f>
        <v>0</v>
      </c>
      <c r="F93" s="94">
        <f t="shared" ref="F93:F108" si="38">+H93+J93</f>
        <v>0</v>
      </c>
      <c r="G93" s="105"/>
      <c r="H93" s="105"/>
      <c r="I93" s="105"/>
      <c r="J93" s="105"/>
    </row>
    <row r="94" spans="1:11" ht="15" thickBot="1" x14ac:dyDescent="0.25">
      <c r="A94" s="75" t="s">
        <v>132</v>
      </c>
      <c r="B94" s="112" t="s">
        <v>117</v>
      </c>
      <c r="C94" s="53"/>
      <c r="D94" s="53"/>
      <c r="E94" s="89">
        <f t="shared" si="37"/>
        <v>0</v>
      </c>
      <c r="F94" s="94">
        <f t="shared" si="38"/>
        <v>0</v>
      </c>
      <c r="G94" s="105"/>
      <c r="H94" s="105"/>
      <c r="I94" s="105"/>
      <c r="J94" s="105"/>
    </row>
    <row r="95" spans="1:11" ht="15" thickBot="1" x14ac:dyDescent="0.25">
      <c r="A95" s="75" t="s">
        <v>132</v>
      </c>
      <c r="B95" s="112" t="s">
        <v>118</v>
      </c>
      <c r="C95" s="53"/>
      <c r="D95" s="53"/>
      <c r="E95" s="89">
        <f t="shared" si="37"/>
        <v>0</v>
      </c>
      <c r="F95" s="94">
        <f t="shared" si="38"/>
        <v>0</v>
      </c>
      <c r="G95" s="105"/>
      <c r="H95" s="105"/>
      <c r="I95" s="105"/>
      <c r="J95" s="105"/>
    </row>
    <row r="96" spans="1:11" ht="15" thickBot="1" x14ac:dyDescent="0.25">
      <c r="A96" s="75" t="s">
        <v>132</v>
      </c>
      <c r="B96" s="112" t="s">
        <v>119</v>
      </c>
      <c r="C96" s="53"/>
      <c r="D96" s="53"/>
      <c r="E96" s="89">
        <f t="shared" si="37"/>
        <v>0</v>
      </c>
      <c r="F96" s="94">
        <f t="shared" si="38"/>
        <v>0</v>
      </c>
      <c r="G96" s="105"/>
      <c r="H96" s="105"/>
      <c r="I96" s="105"/>
      <c r="J96" s="105"/>
    </row>
    <row r="97" spans="1:11" ht="15" thickBot="1" x14ac:dyDescent="0.25">
      <c r="A97" s="75" t="s">
        <v>132</v>
      </c>
      <c r="B97" s="112" t="s">
        <v>120</v>
      </c>
      <c r="C97" s="53"/>
      <c r="D97" s="53"/>
      <c r="E97" s="89">
        <f t="shared" si="37"/>
        <v>0</v>
      </c>
      <c r="F97" s="94">
        <f t="shared" si="38"/>
        <v>0</v>
      </c>
      <c r="G97" s="105"/>
      <c r="H97" s="105"/>
      <c r="I97" s="105"/>
      <c r="J97" s="105"/>
    </row>
    <row r="98" spans="1:11" ht="15" thickBot="1" x14ac:dyDescent="0.25">
      <c r="A98" s="75" t="s">
        <v>132</v>
      </c>
      <c r="B98" s="112" t="s">
        <v>121</v>
      </c>
      <c r="C98" s="53"/>
      <c r="D98" s="53"/>
      <c r="E98" s="89">
        <f t="shared" si="37"/>
        <v>0</v>
      </c>
      <c r="F98" s="94">
        <f t="shared" si="38"/>
        <v>0</v>
      </c>
      <c r="G98" s="105"/>
      <c r="H98" s="105"/>
      <c r="I98" s="105"/>
      <c r="J98" s="105"/>
    </row>
    <row r="99" spans="1:11" ht="15" thickBot="1" x14ac:dyDescent="0.25">
      <c r="A99" s="75" t="s">
        <v>132</v>
      </c>
      <c r="B99" s="112" t="s">
        <v>122</v>
      </c>
      <c r="C99" s="53"/>
      <c r="D99" s="53"/>
      <c r="E99" s="89">
        <f t="shared" si="37"/>
        <v>0</v>
      </c>
      <c r="F99" s="94">
        <f t="shared" si="38"/>
        <v>0</v>
      </c>
      <c r="G99" s="105"/>
      <c r="H99" s="105"/>
      <c r="I99" s="105"/>
      <c r="J99" s="105"/>
    </row>
    <row r="100" spans="1:11" ht="15" thickBot="1" x14ac:dyDescent="0.25">
      <c r="A100" s="75" t="s">
        <v>132</v>
      </c>
      <c r="B100" s="112" t="s">
        <v>123</v>
      </c>
      <c r="C100" s="53"/>
      <c r="D100" s="53"/>
      <c r="E100" s="89">
        <f t="shared" si="37"/>
        <v>0</v>
      </c>
      <c r="F100" s="94">
        <f t="shared" si="38"/>
        <v>0</v>
      </c>
      <c r="G100" s="105"/>
      <c r="H100" s="105"/>
      <c r="I100" s="105"/>
      <c r="J100" s="105"/>
    </row>
    <row r="101" spans="1:11" ht="15" thickBot="1" x14ac:dyDescent="0.25">
      <c r="A101" s="75" t="s">
        <v>132</v>
      </c>
      <c r="B101" s="112" t="s">
        <v>124</v>
      </c>
      <c r="C101" s="53"/>
      <c r="D101" s="53"/>
      <c r="E101" s="89">
        <f t="shared" si="37"/>
        <v>0</v>
      </c>
      <c r="F101" s="94">
        <f t="shared" si="38"/>
        <v>0</v>
      </c>
      <c r="G101" s="105"/>
      <c r="H101" s="105"/>
      <c r="I101" s="105"/>
      <c r="J101" s="105"/>
    </row>
    <row r="102" spans="1:11" ht="15" thickBot="1" x14ac:dyDescent="0.25">
      <c r="A102" s="75" t="s">
        <v>132</v>
      </c>
      <c r="B102" s="112" t="s">
        <v>125</v>
      </c>
      <c r="C102" s="53"/>
      <c r="D102" s="53"/>
      <c r="E102" s="89">
        <f t="shared" si="37"/>
        <v>0</v>
      </c>
      <c r="F102" s="94">
        <f t="shared" si="38"/>
        <v>0</v>
      </c>
      <c r="G102" s="105"/>
      <c r="H102" s="105"/>
      <c r="I102" s="105"/>
      <c r="J102" s="105"/>
    </row>
    <row r="103" spans="1:11" ht="15" thickBot="1" x14ac:dyDescent="0.25">
      <c r="A103" s="75" t="s">
        <v>132</v>
      </c>
      <c r="B103" s="112" t="s">
        <v>126</v>
      </c>
      <c r="C103" s="53"/>
      <c r="D103" s="53"/>
      <c r="E103" s="89">
        <f t="shared" si="37"/>
        <v>0</v>
      </c>
      <c r="F103" s="94">
        <f t="shared" si="38"/>
        <v>0</v>
      </c>
      <c r="G103" s="105"/>
      <c r="H103" s="105"/>
      <c r="I103" s="105"/>
      <c r="J103" s="105"/>
    </row>
    <row r="104" spans="1:11" ht="15" thickBot="1" x14ac:dyDescent="0.25">
      <c r="A104" s="75" t="s">
        <v>132</v>
      </c>
      <c r="B104" s="112" t="s">
        <v>127</v>
      </c>
      <c r="C104" s="53"/>
      <c r="D104" s="53"/>
      <c r="E104" s="89">
        <f t="shared" si="37"/>
        <v>0</v>
      </c>
      <c r="F104" s="94">
        <f t="shared" si="38"/>
        <v>0</v>
      </c>
      <c r="G104" s="105"/>
      <c r="H104" s="105"/>
      <c r="I104" s="105"/>
      <c r="J104" s="105"/>
    </row>
    <row r="105" spans="1:11" ht="15" thickBot="1" x14ac:dyDescent="0.25">
      <c r="A105" s="75" t="s">
        <v>132</v>
      </c>
      <c r="B105" s="112" t="s">
        <v>128</v>
      </c>
      <c r="C105" s="53"/>
      <c r="D105" s="53"/>
      <c r="E105" s="89">
        <f t="shared" si="37"/>
        <v>0</v>
      </c>
      <c r="F105" s="94">
        <f t="shared" si="38"/>
        <v>0</v>
      </c>
      <c r="G105" s="105"/>
      <c r="H105" s="105"/>
      <c r="I105" s="105"/>
      <c r="J105" s="105"/>
    </row>
    <row r="106" spans="1:11" ht="15" thickBot="1" x14ac:dyDescent="0.25">
      <c r="A106" s="75" t="s">
        <v>132</v>
      </c>
      <c r="B106" s="112" t="s">
        <v>129</v>
      </c>
      <c r="C106" s="53"/>
      <c r="D106" s="53"/>
      <c r="E106" s="89">
        <f t="shared" si="37"/>
        <v>0</v>
      </c>
      <c r="F106" s="94">
        <f t="shared" si="38"/>
        <v>0</v>
      </c>
      <c r="G106" s="105"/>
      <c r="H106" s="105"/>
      <c r="I106" s="105"/>
      <c r="J106" s="105"/>
    </row>
    <row r="107" spans="1:11" ht="15" thickBot="1" x14ac:dyDescent="0.25">
      <c r="A107" s="75" t="s">
        <v>132</v>
      </c>
      <c r="B107" s="112" t="s">
        <v>130</v>
      </c>
      <c r="C107" s="53"/>
      <c r="D107" s="53"/>
      <c r="E107" s="89">
        <f t="shared" si="37"/>
        <v>0</v>
      </c>
      <c r="F107" s="94">
        <f t="shared" si="38"/>
        <v>0</v>
      </c>
      <c r="G107" s="105"/>
      <c r="H107" s="105"/>
      <c r="I107" s="105"/>
      <c r="J107" s="105"/>
    </row>
    <row r="108" spans="1:11" ht="15" thickBot="1" x14ac:dyDescent="0.25">
      <c r="A108" s="75" t="s">
        <v>132</v>
      </c>
      <c r="B108" s="112" t="s">
        <v>131</v>
      </c>
      <c r="C108" s="53"/>
      <c r="D108" s="53"/>
      <c r="E108" s="89">
        <f t="shared" si="37"/>
        <v>0</v>
      </c>
      <c r="F108" s="94">
        <f t="shared" si="38"/>
        <v>0</v>
      </c>
      <c r="G108" s="105"/>
      <c r="H108" s="105"/>
      <c r="I108" s="105"/>
      <c r="J108" s="105"/>
    </row>
    <row r="109" spans="1:11" ht="15" thickBot="1" x14ac:dyDescent="0.25">
      <c r="A109" s="75" t="s">
        <v>132</v>
      </c>
      <c r="B109" s="112" t="s">
        <v>342</v>
      </c>
      <c r="C109" s="53"/>
      <c r="D109" s="53"/>
      <c r="E109" s="89">
        <f t="shared" ref="E109" si="39">+G109+I109</f>
        <v>0</v>
      </c>
      <c r="F109" s="94">
        <f t="shared" ref="F109" si="40">+H109+J109</f>
        <v>0</v>
      </c>
      <c r="G109" s="105"/>
      <c r="H109" s="105"/>
      <c r="I109" s="105"/>
      <c r="J109" s="105"/>
    </row>
    <row r="110" spans="1:11" ht="15" thickBot="1" x14ac:dyDescent="0.25">
      <c r="A110" s="75" t="s">
        <v>132</v>
      </c>
      <c r="B110" s="112" t="s">
        <v>388</v>
      </c>
      <c r="C110" s="53"/>
      <c r="D110" s="53"/>
      <c r="E110" s="89">
        <f t="shared" ref="E110" si="41">+G110+I110</f>
        <v>0</v>
      </c>
      <c r="F110" s="94">
        <f t="shared" ref="F110" si="42">+H110+J110</f>
        <v>0</v>
      </c>
      <c r="G110" s="105"/>
      <c r="H110" s="105"/>
      <c r="I110" s="105"/>
      <c r="J110" s="105"/>
    </row>
    <row r="111" spans="1:11" ht="30" customHeight="1" thickBot="1" x14ac:dyDescent="0.25">
      <c r="A111" s="308" t="s">
        <v>179</v>
      </c>
      <c r="B111" s="309"/>
      <c r="C111" s="181">
        <f>+D111/Metas!W13</f>
        <v>0</v>
      </c>
      <c r="D111" s="180">
        <f>+F111/K111</f>
        <v>0</v>
      </c>
      <c r="E111" s="9">
        <f>SUM(E93:E110)</f>
        <v>0</v>
      </c>
      <c r="F111" s="9">
        <f t="shared" ref="F111:J111" si="43">SUM(F93:F110)</f>
        <v>0</v>
      </c>
      <c r="G111" s="9">
        <f t="shared" si="43"/>
        <v>0</v>
      </c>
      <c r="H111" s="9">
        <f t="shared" si="43"/>
        <v>0</v>
      </c>
      <c r="I111" s="9">
        <f t="shared" si="43"/>
        <v>0</v>
      </c>
      <c r="J111" s="9">
        <f t="shared" si="43"/>
        <v>0</v>
      </c>
      <c r="K111" s="9">
        <v>9604</v>
      </c>
    </row>
    <row r="112" spans="1:11" ht="15" thickBot="1" x14ac:dyDescent="0.25">
      <c r="A112" s="75" t="s">
        <v>145</v>
      </c>
      <c r="B112" s="112" t="s">
        <v>133</v>
      </c>
      <c r="C112" s="53"/>
      <c r="D112" s="53"/>
      <c r="E112" s="89">
        <f t="shared" ref="E112:E123" si="44">+G112+I112</f>
        <v>0</v>
      </c>
      <c r="F112" s="94">
        <f t="shared" ref="F112:F123" si="45">+H112+J112</f>
        <v>0</v>
      </c>
      <c r="G112" s="105"/>
      <c r="H112" s="105"/>
      <c r="I112" s="105"/>
      <c r="J112" s="105"/>
    </row>
    <row r="113" spans="1:11" ht="15" thickBot="1" x14ac:dyDescent="0.25">
      <c r="A113" s="75" t="s">
        <v>145</v>
      </c>
      <c r="B113" s="112" t="s">
        <v>134</v>
      </c>
      <c r="C113" s="53"/>
      <c r="D113" s="53"/>
      <c r="E113" s="89">
        <f t="shared" si="44"/>
        <v>0</v>
      </c>
      <c r="F113" s="94">
        <f t="shared" si="45"/>
        <v>0</v>
      </c>
      <c r="G113" s="105"/>
      <c r="H113" s="105"/>
      <c r="I113" s="105"/>
      <c r="J113" s="105"/>
    </row>
    <row r="114" spans="1:11" ht="15" thickBot="1" x14ac:dyDescent="0.25">
      <c r="A114" s="75" t="s">
        <v>145</v>
      </c>
      <c r="B114" s="112" t="s">
        <v>135</v>
      </c>
      <c r="C114" s="53"/>
      <c r="D114" s="53"/>
      <c r="E114" s="89">
        <f t="shared" si="44"/>
        <v>0</v>
      </c>
      <c r="F114" s="94">
        <f t="shared" si="45"/>
        <v>0</v>
      </c>
      <c r="G114" s="105"/>
      <c r="H114" s="105"/>
      <c r="I114" s="105"/>
      <c r="J114" s="105"/>
    </row>
    <row r="115" spans="1:11" ht="15" thickBot="1" x14ac:dyDescent="0.25">
      <c r="A115" s="75" t="s">
        <v>145</v>
      </c>
      <c r="B115" s="112" t="s">
        <v>136</v>
      </c>
      <c r="C115" s="53"/>
      <c r="D115" s="53"/>
      <c r="E115" s="89">
        <f t="shared" si="44"/>
        <v>0</v>
      </c>
      <c r="F115" s="94">
        <f t="shared" si="45"/>
        <v>0</v>
      </c>
      <c r="G115" s="105"/>
      <c r="H115" s="105"/>
      <c r="I115" s="105"/>
      <c r="J115" s="105"/>
    </row>
    <row r="116" spans="1:11" ht="15" thickBot="1" x14ac:dyDescent="0.25">
      <c r="A116" s="75" t="s">
        <v>145</v>
      </c>
      <c r="B116" s="112" t="s">
        <v>137</v>
      </c>
      <c r="C116" s="53"/>
      <c r="D116" s="53"/>
      <c r="E116" s="89">
        <f t="shared" si="44"/>
        <v>0</v>
      </c>
      <c r="F116" s="94">
        <f t="shared" si="45"/>
        <v>0</v>
      </c>
      <c r="G116" s="105"/>
      <c r="H116" s="105"/>
      <c r="I116" s="105"/>
      <c r="J116" s="105"/>
    </row>
    <row r="117" spans="1:11" ht="15" thickBot="1" x14ac:dyDescent="0.25">
      <c r="A117" s="75" t="s">
        <v>145</v>
      </c>
      <c r="B117" s="112" t="s">
        <v>138</v>
      </c>
      <c r="C117" s="53"/>
      <c r="D117" s="53"/>
      <c r="E117" s="89">
        <f t="shared" si="44"/>
        <v>0</v>
      </c>
      <c r="F117" s="94">
        <f t="shared" si="45"/>
        <v>0</v>
      </c>
      <c r="G117" s="105"/>
      <c r="H117" s="105"/>
      <c r="I117" s="105"/>
      <c r="J117" s="105"/>
    </row>
    <row r="118" spans="1:11" ht="15" thickBot="1" x14ac:dyDescent="0.25">
      <c r="A118" s="75" t="s">
        <v>145</v>
      </c>
      <c r="B118" s="112" t="s">
        <v>139</v>
      </c>
      <c r="C118" s="53"/>
      <c r="D118" s="53"/>
      <c r="E118" s="89">
        <f t="shared" si="44"/>
        <v>0</v>
      </c>
      <c r="F118" s="94">
        <f t="shared" si="45"/>
        <v>0</v>
      </c>
      <c r="G118" s="105"/>
      <c r="H118" s="105"/>
      <c r="I118" s="105"/>
      <c r="J118" s="105"/>
    </row>
    <row r="119" spans="1:11" ht="15" thickBot="1" x14ac:dyDescent="0.25">
      <c r="A119" s="75" t="s">
        <v>145</v>
      </c>
      <c r="B119" s="112" t="s">
        <v>140</v>
      </c>
      <c r="C119" s="53"/>
      <c r="D119" s="53"/>
      <c r="E119" s="89">
        <f t="shared" si="44"/>
        <v>0</v>
      </c>
      <c r="F119" s="94">
        <f t="shared" si="45"/>
        <v>0</v>
      </c>
      <c r="G119" s="105"/>
      <c r="H119" s="105"/>
      <c r="I119" s="105"/>
      <c r="J119" s="105"/>
    </row>
    <row r="120" spans="1:11" ht="15" thickBot="1" x14ac:dyDescent="0.25">
      <c r="A120" s="75" t="s">
        <v>145</v>
      </c>
      <c r="B120" s="112" t="s">
        <v>141</v>
      </c>
      <c r="C120" s="53"/>
      <c r="D120" s="53"/>
      <c r="E120" s="89">
        <f t="shared" si="44"/>
        <v>0</v>
      </c>
      <c r="F120" s="94">
        <f t="shared" si="45"/>
        <v>0</v>
      </c>
      <c r="G120" s="105"/>
      <c r="H120" s="105"/>
      <c r="I120" s="105"/>
      <c r="J120" s="105"/>
    </row>
    <row r="121" spans="1:11" ht="15" thickBot="1" x14ac:dyDescent="0.25">
      <c r="A121" s="75" t="s">
        <v>145</v>
      </c>
      <c r="B121" s="112" t="s">
        <v>142</v>
      </c>
      <c r="C121" s="53"/>
      <c r="D121" s="53"/>
      <c r="E121" s="89">
        <f t="shared" si="44"/>
        <v>0</v>
      </c>
      <c r="F121" s="94">
        <f t="shared" si="45"/>
        <v>0</v>
      </c>
      <c r="G121" s="105"/>
      <c r="H121" s="105"/>
      <c r="I121" s="105"/>
      <c r="J121" s="105"/>
    </row>
    <row r="122" spans="1:11" ht="15" thickBot="1" x14ac:dyDescent="0.25">
      <c r="A122" s="75" t="s">
        <v>145</v>
      </c>
      <c r="B122" s="112" t="s">
        <v>143</v>
      </c>
      <c r="C122" s="53"/>
      <c r="D122" s="53"/>
      <c r="E122" s="89">
        <f t="shared" si="44"/>
        <v>0</v>
      </c>
      <c r="F122" s="94">
        <f t="shared" si="45"/>
        <v>0</v>
      </c>
      <c r="G122" s="105"/>
      <c r="H122" s="105"/>
      <c r="I122" s="105"/>
      <c r="J122" s="105"/>
    </row>
    <row r="123" spans="1:11" ht="15" thickBot="1" x14ac:dyDescent="0.25">
      <c r="A123" s="75" t="s">
        <v>145</v>
      </c>
      <c r="B123" s="112" t="s">
        <v>144</v>
      </c>
      <c r="C123" s="53"/>
      <c r="D123" s="53"/>
      <c r="E123" s="89">
        <f t="shared" si="44"/>
        <v>0</v>
      </c>
      <c r="F123" s="94">
        <f t="shared" si="45"/>
        <v>0</v>
      </c>
      <c r="G123" s="105"/>
      <c r="H123" s="105"/>
      <c r="I123" s="105"/>
      <c r="J123" s="105"/>
    </row>
    <row r="124" spans="1:11" ht="24" customHeight="1" thickBot="1" x14ac:dyDescent="0.25">
      <c r="A124" s="308" t="s">
        <v>180</v>
      </c>
      <c r="B124" s="309"/>
      <c r="C124" s="181">
        <f>+D124/Metas!W7</f>
        <v>0</v>
      </c>
      <c r="D124" s="180">
        <f>+F124/K124</f>
        <v>0</v>
      </c>
      <c r="E124" s="9">
        <f>SUM(E112:E123)</f>
        <v>0</v>
      </c>
      <c r="F124" s="9">
        <f t="shared" ref="F124:I124" si="46">SUM(F112:F123)</f>
        <v>0</v>
      </c>
      <c r="G124" s="9">
        <f t="shared" si="46"/>
        <v>0</v>
      </c>
      <c r="H124" s="9">
        <f t="shared" ref="H124" si="47">SUM(H112:H123)</f>
        <v>0</v>
      </c>
      <c r="I124" s="9">
        <f t="shared" si="46"/>
        <v>0</v>
      </c>
      <c r="J124" s="9">
        <f t="shared" ref="J124" si="48">SUM(J112:J123)</f>
        <v>0</v>
      </c>
      <c r="K124" s="9">
        <v>778</v>
      </c>
    </row>
    <row r="125" spans="1:11" ht="15" thickBot="1" x14ac:dyDescent="0.25">
      <c r="A125" s="75" t="s">
        <v>159</v>
      </c>
      <c r="B125" s="112" t="s">
        <v>146</v>
      </c>
      <c r="C125" s="53"/>
      <c r="D125" s="53"/>
      <c r="E125" s="89">
        <f t="shared" ref="E125:E137" si="49">+G125+I125</f>
        <v>0</v>
      </c>
      <c r="F125" s="94">
        <f t="shared" ref="F125:F137" si="50">+H125+J125</f>
        <v>0</v>
      </c>
      <c r="G125" s="105"/>
      <c r="H125" s="105"/>
      <c r="I125" s="105"/>
      <c r="J125" s="105"/>
    </row>
    <row r="126" spans="1:11" ht="15" thickBot="1" x14ac:dyDescent="0.25">
      <c r="A126" s="75" t="s">
        <v>159</v>
      </c>
      <c r="B126" s="112" t="s">
        <v>147</v>
      </c>
      <c r="C126" s="53"/>
      <c r="D126" s="53"/>
      <c r="E126" s="89">
        <f t="shared" si="49"/>
        <v>0</v>
      </c>
      <c r="F126" s="94">
        <f t="shared" si="50"/>
        <v>0</v>
      </c>
      <c r="G126" s="105"/>
      <c r="H126" s="105"/>
      <c r="I126" s="105"/>
      <c r="J126" s="105"/>
    </row>
    <row r="127" spans="1:11" ht="15" thickBot="1" x14ac:dyDescent="0.25">
      <c r="A127" s="75" t="s">
        <v>159</v>
      </c>
      <c r="B127" s="112" t="s">
        <v>148</v>
      </c>
      <c r="C127" s="53"/>
      <c r="D127" s="53"/>
      <c r="E127" s="89">
        <f t="shared" si="49"/>
        <v>0</v>
      </c>
      <c r="F127" s="94">
        <f t="shared" si="50"/>
        <v>0</v>
      </c>
      <c r="G127" s="105"/>
      <c r="H127" s="105"/>
      <c r="I127" s="105"/>
      <c r="J127" s="105"/>
    </row>
    <row r="128" spans="1:11" ht="15" thickBot="1" x14ac:dyDescent="0.25">
      <c r="A128" s="75" t="s">
        <v>159</v>
      </c>
      <c r="B128" s="112" t="s">
        <v>149</v>
      </c>
      <c r="C128" s="53"/>
      <c r="D128" s="53"/>
      <c r="E128" s="89">
        <f t="shared" si="49"/>
        <v>0</v>
      </c>
      <c r="F128" s="94">
        <f t="shared" si="50"/>
        <v>0</v>
      </c>
      <c r="G128" s="105"/>
      <c r="H128" s="105"/>
      <c r="I128" s="105"/>
      <c r="J128" s="105"/>
    </row>
    <row r="129" spans="1:11" ht="15" thickBot="1" x14ac:dyDescent="0.25">
      <c r="A129" s="75" t="s">
        <v>159</v>
      </c>
      <c r="B129" s="112" t="s">
        <v>150</v>
      </c>
      <c r="C129" s="53"/>
      <c r="D129" s="53"/>
      <c r="E129" s="89">
        <f t="shared" si="49"/>
        <v>0</v>
      </c>
      <c r="F129" s="94">
        <f t="shared" si="50"/>
        <v>0</v>
      </c>
      <c r="G129" s="105"/>
      <c r="H129" s="105"/>
      <c r="I129" s="105"/>
      <c r="J129" s="105"/>
    </row>
    <row r="130" spans="1:11" ht="15" thickBot="1" x14ac:dyDescent="0.25">
      <c r="A130" s="75" t="s">
        <v>159</v>
      </c>
      <c r="B130" s="112" t="s">
        <v>151</v>
      </c>
      <c r="C130" s="53"/>
      <c r="D130" s="53"/>
      <c r="E130" s="89">
        <f t="shared" si="49"/>
        <v>0</v>
      </c>
      <c r="F130" s="94">
        <f t="shared" si="50"/>
        <v>0</v>
      </c>
      <c r="G130" s="105"/>
      <c r="H130" s="105"/>
      <c r="I130" s="105"/>
      <c r="J130" s="105"/>
    </row>
    <row r="131" spans="1:11" ht="15" thickBot="1" x14ac:dyDescent="0.25">
      <c r="A131" s="75" t="s">
        <v>159</v>
      </c>
      <c r="B131" s="112" t="s">
        <v>152</v>
      </c>
      <c r="C131" s="53"/>
      <c r="D131" s="53"/>
      <c r="E131" s="89">
        <f t="shared" si="49"/>
        <v>0</v>
      </c>
      <c r="F131" s="94">
        <f t="shared" si="50"/>
        <v>0</v>
      </c>
      <c r="G131" s="105"/>
      <c r="H131" s="105"/>
      <c r="I131" s="105"/>
      <c r="J131" s="105"/>
    </row>
    <row r="132" spans="1:11" ht="15" thickBot="1" x14ac:dyDescent="0.25">
      <c r="A132" s="75" t="s">
        <v>159</v>
      </c>
      <c r="B132" s="112" t="s">
        <v>153</v>
      </c>
      <c r="C132" s="53"/>
      <c r="D132" s="53"/>
      <c r="E132" s="89">
        <f t="shared" si="49"/>
        <v>0</v>
      </c>
      <c r="F132" s="94">
        <f t="shared" si="50"/>
        <v>0</v>
      </c>
      <c r="G132" s="105"/>
      <c r="H132" s="105"/>
      <c r="I132" s="105"/>
      <c r="J132" s="105"/>
    </row>
    <row r="133" spans="1:11" ht="15" thickBot="1" x14ac:dyDescent="0.25">
      <c r="A133" s="75" t="s">
        <v>159</v>
      </c>
      <c r="B133" s="112" t="s">
        <v>154</v>
      </c>
      <c r="C133" s="53"/>
      <c r="D133" s="53"/>
      <c r="E133" s="89">
        <f t="shared" si="49"/>
        <v>0</v>
      </c>
      <c r="F133" s="94">
        <f t="shared" si="50"/>
        <v>0</v>
      </c>
      <c r="G133" s="105"/>
      <c r="H133" s="105"/>
      <c r="I133" s="105"/>
      <c r="J133" s="105"/>
    </row>
    <row r="134" spans="1:11" ht="15" thickBot="1" x14ac:dyDescent="0.25">
      <c r="A134" s="75" t="s">
        <v>159</v>
      </c>
      <c r="B134" s="112" t="s">
        <v>155</v>
      </c>
      <c r="C134" s="53"/>
      <c r="D134" s="53"/>
      <c r="E134" s="89">
        <f t="shared" si="49"/>
        <v>0</v>
      </c>
      <c r="F134" s="94">
        <f t="shared" si="50"/>
        <v>0</v>
      </c>
      <c r="G134" s="105"/>
      <c r="H134" s="105"/>
      <c r="I134" s="105"/>
      <c r="J134" s="105"/>
    </row>
    <row r="135" spans="1:11" ht="15" thickBot="1" x14ac:dyDescent="0.25">
      <c r="A135" s="75" t="s">
        <v>159</v>
      </c>
      <c r="B135" s="112" t="s">
        <v>156</v>
      </c>
      <c r="C135" s="53"/>
      <c r="D135" s="53"/>
      <c r="E135" s="89">
        <f t="shared" si="49"/>
        <v>0</v>
      </c>
      <c r="F135" s="94">
        <f t="shared" si="50"/>
        <v>0</v>
      </c>
      <c r="G135" s="105"/>
      <c r="H135" s="105"/>
      <c r="I135" s="105"/>
      <c r="J135" s="105"/>
    </row>
    <row r="136" spans="1:11" ht="15" thickBot="1" x14ac:dyDescent="0.25">
      <c r="A136" s="75" t="s">
        <v>159</v>
      </c>
      <c r="B136" s="112" t="s">
        <v>157</v>
      </c>
      <c r="C136" s="53"/>
      <c r="D136" s="53"/>
      <c r="E136" s="89">
        <f t="shared" si="49"/>
        <v>0</v>
      </c>
      <c r="F136" s="94">
        <f t="shared" si="50"/>
        <v>0</v>
      </c>
      <c r="G136" s="105"/>
      <c r="H136" s="105"/>
      <c r="I136" s="105"/>
      <c r="J136" s="105"/>
    </row>
    <row r="137" spans="1:11" ht="15" thickBot="1" x14ac:dyDescent="0.25">
      <c r="A137" s="75" t="s">
        <v>159</v>
      </c>
      <c r="B137" s="112" t="s">
        <v>158</v>
      </c>
      <c r="C137" s="53"/>
      <c r="D137" s="53"/>
      <c r="E137" s="89">
        <f t="shared" si="49"/>
        <v>0</v>
      </c>
      <c r="F137" s="94">
        <f t="shared" si="50"/>
        <v>0</v>
      </c>
      <c r="G137" s="105"/>
      <c r="H137" s="105"/>
      <c r="I137" s="105"/>
      <c r="J137" s="105"/>
    </row>
    <row r="138" spans="1:11" ht="15" thickBot="1" x14ac:dyDescent="0.25">
      <c r="A138" s="308" t="s">
        <v>181</v>
      </c>
      <c r="B138" s="309"/>
      <c r="C138" s="181">
        <f>+D138/Metas!W12</f>
        <v>0</v>
      </c>
      <c r="D138" s="180">
        <f>+F138/K138</f>
        <v>0</v>
      </c>
      <c r="E138" s="9">
        <f>SUM(E125:E137)</f>
        <v>0</v>
      </c>
      <c r="F138" s="9">
        <f t="shared" ref="F138:I138" si="51">SUM(F125:F137)</f>
        <v>0</v>
      </c>
      <c r="G138" s="9">
        <f t="shared" si="51"/>
        <v>0</v>
      </c>
      <c r="H138" s="9">
        <f t="shared" ref="H138" si="52">SUM(H125:H137)</f>
        <v>0</v>
      </c>
      <c r="I138" s="9">
        <f t="shared" si="51"/>
        <v>0</v>
      </c>
      <c r="J138" s="9">
        <f t="shared" ref="J138" si="53">SUM(J125:J137)</f>
        <v>0</v>
      </c>
      <c r="K138" s="9">
        <v>3285</v>
      </c>
    </row>
    <row r="139" spans="1:11" ht="15" thickBot="1" x14ac:dyDescent="0.25">
      <c r="A139" s="75" t="s">
        <v>164</v>
      </c>
      <c r="B139" s="112" t="s">
        <v>160</v>
      </c>
      <c r="C139" s="53"/>
      <c r="D139" s="53"/>
      <c r="E139" s="12">
        <f t="shared" ref="E139:E142" si="54">+G139+I139</f>
        <v>0</v>
      </c>
      <c r="F139" s="94">
        <f t="shared" ref="F139:F142" si="55">+H139+J139</f>
        <v>0</v>
      </c>
      <c r="G139" s="105"/>
      <c r="H139" s="105"/>
      <c r="I139" s="105"/>
      <c r="J139" s="105"/>
    </row>
    <row r="140" spans="1:11" ht="15" thickBot="1" x14ac:dyDescent="0.25">
      <c r="A140" s="75" t="s">
        <v>164</v>
      </c>
      <c r="B140" s="112" t="s">
        <v>161</v>
      </c>
      <c r="C140" s="53"/>
      <c r="D140" s="53"/>
      <c r="E140" s="12">
        <f t="shared" si="54"/>
        <v>0</v>
      </c>
      <c r="F140" s="94">
        <f t="shared" si="55"/>
        <v>0</v>
      </c>
      <c r="G140" s="105"/>
      <c r="H140" s="105"/>
      <c r="I140" s="105"/>
      <c r="J140" s="105"/>
    </row>
    <row r="141" spans="1:11" ht="15" thickBot="1" x14ac:dyDescent="0.25">
      <c r="A141" s="75" t="s">
        <v>164</v>
      </c>
      <c r="B141" s="112" t="s">
        <v>162</v>
      </c>
      <c r="C141" s="53"/>
      <c r="D141" s="53"/>
      <c r="E141" s="12">
        <f t="shared" si="54"/>
        <v>0</v>
      </c>
      <c r="F141" s="94">
        <f t="shared" si="55"/>
        <v>0</v>
      </c>
      <c r="G141" s="105"/>
      <c r="H141" s="105"/>
      <c r="I141" s="105"/>
      <c r="J141" s="105"/>
    </row>
    <row r="142" spans="1:11" ht="15" thickBot="1" x14ac:dyDescent="0.25">
      <c r="A142" s="75" t="s">
        <v>164</v>
      </c>
      <c r="B142" s="112" t="s">
        <v>163</v>
      </c>
      <c r="C142" s="53"/>
      <c r="D142" s="53"/>
      <c r="E142" s="12">
        <f t="shared" si="54"/>
        <v>0</v>
      </c>
      <c r="F142" s="94">
        <f t="shared" si="55"/>
        <v>0</v>
      </c>
      <c r="G142" s="105"/>
      <c r="H142" s="105"/>
      <c r="I142" s="105"/>
      <c r="J142" s="105"/>
    </row>
    <row r="143" spans="1:11" ht="15" thickBot="1" x14ac:dyDescent="0.25">
      <c r="A143" s="308" t="s">
        <v>182</v>
      </c>
      <c r="B143" s="309"/>
      <c r="C143" s="181">
        <f>+D143/Metas!W14</f>
        <v>0</v>
      </c>
      <c r="D143" s="180">
        <f>+F143/K143</f>
        <v>0</v>
      </c>
      <c r="E143" s="9">
        <f>SUM(E139:E142)</f>
        <v>0</v>
      </c>
      <c r="F143" s="9">
        <f t="shared" ref="F143:I143" si="56">SUM(F139:F142)</f>
        <v>0</v>
      </c>
      <c r="G143" s="9">
        <f t="shared" si="56"/>
        <v>0</v>
      </c>
      <c r="H143" s="9">
        <f t="shared" ref="H143" si="57">SUM(H139:H142)</f>
        <v>0</v>
      </c>
      <c r="I143" s="9">
        <f t="shared" si="56"/>
        <v>0</v>
      </c>
      <c r="J143" s="9">
        <f t="shared" ref="J143" si="58">SUM(J139:J142)</f>
        <v>0</v>
      </c>
      <c r="K143" s="9">
        <v>1173</v>
      </c>
    </row>
    <row r="144" spans="1:11" ht="15" thickBot="1" x14ac:dyDescent="0.25">
      <c r="A144" s="75" t="s">
        <v>172</v>
      </c>
      <c r="B144" s="112" t="s">
        <v>165</v>
      </c>
      <c r="C144" s="53"/>
      <c r="D144" s="53"/>
      <c r="E144" s="12">
        <f t="shared" ref="E144:E150" si="59">+G144+I144</f>
        <v>0</v>
      </c>
      <c r="F144" s="94">
        <f t="shared" ref="F144:F150" si="60">+H144+J144</f>
        <v>0</v>
      </c>
      <c r="G144" s="105"/>
      <c r="H144" s="105"/>
      <c r="I144" s="105"/>
      <c r="J144" s="105"/>
    </row>
    <row r="145" spans="1:11" ht="15" thickBot="1" x14ac:dyDescent="0.25">
      <c r="A145" s="75" t="s">
        <v>172</v>
      </c>
      <c r="B145" s="112" t="s">
        <v>166</v>
      </c>
      <c r="C145" s="53"/>
      <c r="D145" s="53"/>
      <c r="E145" s="12">
        <f t="shared" si="59"/>
        <v>0</v>
      </c>
      <c r="F145" s="94">
        <f t="shared" si="60"/>
        <v>0</v>
      </c>
      <c r="G145" s="105"/>
      <c r="H145" s="105"/>
      <c r="I145" s="105"/>
      <c r="J145" s="105"/>
    </row>
    <row r="146" spans="1:11" ht="15" thickBot="1" x14ac:dyDescent="0.25">
      <c r="A146" s="75" t="s">
        <v>172</v>
      </c>
      <c r="B146" s="112" t="s">
        <v>167</v>
      </c>
      <c r="C146" s="53"/>
      <c r="D146" s="53"/>
      <c r="E146" s="12">
        <f t="shared" si="59"/>
        <v>0</v>
      </c>
      <c r="F146" s="94">
        <f t="shared" si="60"/>
        <v>0</v>
      </c>
      <c r="G146" s="105"/>
      <c r="H146" s="105"/>
      <c r="I146" s="105"/>
      <c r="J146" s="105"/>
    </row>
    <row r="147" spans="1:11" ht="15" thickBot="1" x14ac:dyDescent="0.25">
      <c r="A147" s="75" t="s">
        <v>172</v>
      </c>
      <c r="B147" s="112" t="s">
        <v>168</v>
      </c>
      <c r="C147" s="53"/>
      <c r="D147" s="53"/>
      <c r="E147" s="12">
        <f t="shared" si="59"/>
        <v>0</v>
      </c>
      <c r="F147" s="94">
        <f t="shared" si="60"/>
        <v>0</v>
      </c>
      <c r="G147" s="105"/>
      <c r="H147" s="105"/>
      <c r="I147" s="105"/>
      <c r="J147" s="105"/>
    </row>
    <row r="148" spans="1:11" ht="15" thickBot="1" x14ac:dyDescent="0.25">
      <c r="A148" s="75" t="s">
        <v>172</v>
      </c>
      <c r="B148" s="112" t="s">
        <v>169</v>
      </c>
      <c r="C148" s="53"/>
      <c r="D148" s="53"/>
      <c r="E148" s="12">
        <f t="shared" si="59"/>
        <v>0</v>
      </c>
      <c r="F148" s="94">
        <f t="shared" si="60"/>
        <v>0</v>
      </c>
      <c r="G148" s="105"/>
      <c r="H148" s="105"/>
      <c r="I148" s="105"/>
      <c r="J148" s="105"/>
    </row>
    <row r="149" spans="1:11" ht="15" thickBot="1" x14ac:dyDescent="0.25">
      <c r="A149" s="75" t="s">
        <v>172</v>
      </c>
      <c r="B149" s="112" t="s">
        <v>170</v>
      </c>
      <c r="C149" s="53"/>
      <c r="D149" s="53"/>
      <c r="E149" s="12">
        <f t="shared" si="59"/>
        <v>0</v>
      </c>
      <c r="F149" s="94">
        <f t="shared" si="60"/>
        <v>0</v>
      </c>
      <c r="G149" s="105"/>
      <c r="H149" s="105"/>
      <c r="I149" s="105"/>
      <c r="J149" s="105"/>
    </row>
    <row r="150" spans="1:11" ht="15" thickBot="1" x14ac:dyDescent="0.25">
      <c r="A150" s="75" t="s">
        <v>172</v>
      </c>
      <c r="B150" s="112" t="s">
        <v>171</v>
      </c>
      <c r="C150" s="53"/>
      <c r="D150" s="53"/>
      <c r="E150" s="12">
        <f t="shared" si="59"/>
        <v>0</v>
      </c>
      <c r="F150" s="94">
        <f t="shared" si="60"/>
        <v>0</v>
      </c>
      <c r="G150" s="105"/>
      <c r="H150" s="105"/>
      <c r="I150" s="105"/>
      <c r="J150" s="105"/>
    </row>
    <row r="151" spans="1:11" ht="15" thickBot="1" x14ac:dyDescent="0.25">
      <c r="A151" s="308" t="s">
        <v>183</v>
      </c>
      <c r="B151" s="309"/>
      <c r="C151" s="181">
        <f>+D151/Metas!W15</f>
        <v>0</v>
      </c>
      <c r="D151" s="180">
        <f>+F151/K151</f>
        <v>0</v>
      </c>
      <c r="E151" s="9">
        <f>SUM(E144:E150)</f>
        <v>0</v>
      </c>
      <c r="F151" s="9">
        <f t="shared" ref="F151:I151" si="61">SUM(F144:F150)</f>
        <v>0</v>
      </c>
      <c r="G151" s="9">
        <f t="shared" si="61"/>
        <v>0</v>
      </c>
      <c r="H151" s="9">
        <f t="shared" ref="H151" si="62">SUM(H144:H150)</f>
        <v>0</v>
      </c>
      <c r="I151" s="9">
        <f t="shared" si="61"/>
        <v>0</v>
      </c>
      <c r="J151" s="9">
        <f t="shared" ref="J151" si="63">SUM(J144:J150)</f>
        <v>0</v>
      </c>
      <c r="K151" s="9">
        <v>494</v>
      </c>
    </row>
    <row r="152" spans="1:11" ht="15" x14ac:dyDescent="0.25">
      <c r="B152" s="80" t="s">
        <v>188</v>
      </c>
      <c r="C152" s="192"/>
      <c r="D152" s="70">
        <f>+D26+D38+D49+D64+D75+D81+D92+D111+D124+D138+D143+D151</f>
        <v>0</v>
      </c>
      <c r="E152" s="62">
        <f>+E26+E38+E49+E64+E75+E81+E92+E111+E124+E138+E143+E151</f>
        <v>0</v>
      </c>
      <c r="F152" s="62">
        <f t="shared" ref="F152:I152" si="64">+F26+F38+F49+F64+F75+F81+F92+F111+F124+F138+F143+F151</f>
        <v>0</v>
      </c>
      <c r="G152" s="62">
        <f t="shared" si="64"/>
        <v>0</v>
      </c>
      <c r="H152" s="62">
        <f t="shared" ref="H152" si="65">+H26+H38+H49+H64+H75+H81+H92+H111+H124+H138+H143+H151</f>
        <v>0</v>
      </c>
      <c r="I152" s="62">
        <f t="shared" si="64"/>
        <v>0</v>
      </c>
      <c r="J152" s="62">
        <f t="shared" ref="J152" si="66">+J26+J38+J49+J64+J75+J81+J92+J111+J124+J138+J143+J151</f>
        <v>0</v>
      </c>
      <c r="K152" s="62">
        <f>+K151+K143+K138+K124+K111+K92+K81+K75+K64+K49+K38+K26</f>
        <v>58698</v>
      </c>
    </row>
    <row r="153" spans="1:11" x14ac:dyDescent="0.2">
      <c r="C153" s="189"/>
      <c r="D153" s="71"/>
    </row>
  </sheetData>
  <mergeCells count="23">
    <mergeCell ref="A26:B26"/>
    <mergeCell ref="A38:B38"/>
    <mergeCell ref="A1:A10"/>
    <mergeCell ref="B1:B10"/>
    <mergeCell ref="D1:D10"/>
    <mergeCell ref="C1:C11"/>
    <mergeCell ref="A151:B151"/>
    <mergeCell ref="A49:B49"/>
    <mergeCell ref="A64:B64"/>
    <mergeCell ref="A75:B75"/>
    <mergeCell ref="A81:B81"/>
    <mergeCell ref="A92:B92"/>
    <mergeCell ref="A124:B124"/>
    <mergeCell ref="A138:B138"/>
    <mergeCell ref="A143:B143"/>
    <mergeCell ref="A111:B1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53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bestFit="1" customWidth="1"/>
    <col min="3" max="3" width="14.28515625" style="54" bestFit="1" customWidth="1"/>
    <col min="4" max="4" width="13.42578125" style="52" bestFit="1" customWidth="1"/>
    <col min="5" max="10" width="11.140625" style="62" customWidth="1"/>
    <col min="11" max="11" width="40" style="62" customWidth="1"/>
    <col min="12" max="16384" width="11.42578125" style="52"/>
  </cols>
  <sheetData>
    <row r="1" spans="1:11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425" t="s">
        <v>315</v>
      </c>
      <c r="F1" s="426"/>
      <c r="G1" s="426"/>
      <c r="H1" s="426"/>
      <c r="I1" s="426"/>
      <c r="J1" s="426"/>
      <c r="K1" s="427"/>
    </row>
    <row r="2" spans="1:11" s="226" customFormat="1" ht="15" customHeight="1" thickTop="1" x14ac:dyDescent="0.2">
      <c r="A2" s="311"/>
      <c r="B2" s="313"/>
      <c r="C2" s="286"/>
      <c r="D2" s="329"/>
      <c r="E2" s="390" t="s">
        <v>2</v>
      </c>
      <c r="F2" s="391"/>
      <c r="G2" s="391"/>
      <c r="H2" s="391"/>
      <c r="I2" s="391"/>
      <c r="J2" s="392"/>
      <c r="K2" s="401" t="s">
        <v>3</v>
      </c>
    </row>
    <row r="3" spans="1:11" s="226" customFormat="1" ht="15" customHeight="1" x14ac:dyDescent="0.2">
      <c r="A3" s="311"/>
      <c r="B3" s="313"/>
      <c r="C3" s="286"/>
      <c r="D3" s="329"/>
      <c r="E3" s="393"/>
      <c r="F3" s="319"/>
      <c r="G3" s="319"/>
      <c r="H3" s="319"/>
      <c r="I3" s="319"/>
      <c r="J3" s="394"/>
      <c r="K3" s="402"/>
    </row>
    <row r="4" spans="1:11" s="226" customFormat="1" ht="15" customHeight="1" x14ac:dyDescent="0.2">
      <c r="A4" s="311"/>
      <c r="B4" s="313"/>
      <c r="C4" s="286"/>
      <c r="D4" s="329"/>
      <c r="E4" s="393"/>
      <c r="F4" s="319"/>
      <c r="G4" s="319"/>
      <c r="H4" s="319"/>
      <c r="I4" s="319"/>
      <c r="J4" s="394"/>
      <c r="K4" s="402"/>
    </row>
    <row r="5" spans="1:11" s="226" customFormat="1" ht="15" customHeight="1" x14ac:dyDescent="0.2">
      <c r="A5" s="311"/>
      <c r="B5" s="313"/>
      <c r="C5" s="286"/>
      <c r="D5" s="329"/>
      <c r="E5" s="393"/>
      <c r="F5" s="319"/>
      <c r="G5" s="319"/>
      <c r="H5" s="319"/>
      <c r="I5" s="319"/>
      <c r="J5" s="394"/>
      <c r="K5" s="402"/>
    </row>
    <row r="6" spans="1:11" s="226" customFormat="1" ht="15" customHeight="1" x14ac:dyDescent="0.2">
      <c r="A6" s="311"/>
      <c r="B6" s="313"/>
      <c r="C6" s="286"/>
      <c r="D6" s="329"/>
      <c r="E6" s="393"/>
      <c r="F6" s="319"/>
      <c r="G6" s="319"/>
      <c r="H6" s="319"/>
      <c r="I6" s="319"/>
      <c r="J6" s="394"/>
      <c r="K6" s="402"/>
    </row>
    <row r="7" spans="1:11" s="226" customFormat="1" ht="15" customHeight="1" x14ac:dyDescent="0.2">
      <c r="A7" s="311"/>
      <c r="B7" s="313"/>
      <c r="C7" s="286"/>
      <c r="D7" s="329"/>
      <c r="E7" s="393"/>
      <c r="F7" s="319"/>
      <c r="G7" s="319"/>
      <c r="H7" s="319"/>
      <c r="I7" s="319"/>
      <c r="J7" s="394"/>
      <c r="K7" s="402"/>
    </row>
    <row r="8" spans="1:11" s="226" customFormat="1" ht="15" customHeight="1" x14ac:dyDescent="0.2">
      <c r="A8" s="311"/>
      <c r="B8" s="313"/>
      <c r="C8" s="286"/>
      <c r="D8" s="329"/>
      <c r="E8" s="393"/>
      <c r="F8" s="319"/>
      <c r="G8" s="319"/>
      <c r="H8" s="319"/>
      <c r="I8" s="319"/>
      <c r="J8" s="394"/>
      <c r="K8" s="402"/>
    </row>
    <row r="9" spans="1:11" s="226" customFormat="1" ht="15.75" customHeight="1" thickBot="1" x14ac:dyDescent="0.25">
      <c r="A9" s="311"/>
      <c r="B9" s="313"/>
      <c r="C9" s="286"/>
      <c r="D9" s="329"/>
      <c r="E9" s="395"/>
      <c r="F9" s="396"/>
      <c r="G9" s="396"/>
      <c r="H9" s="396"/>
      <c r="I9" s="396"/>
      <c r="J9" s="397"/>
      <c r="K9" s="403"/>
    </row>
    <row r="10" spans="1:11" s="226" customFormat="1" ht="57.75" customHeight="1" thickTop="1" thickBot="1" x14ac:dyDescent="0.25">
      <c r="A10" s="312"/>
      <c r="B10" s="287"/>
      <c r="C10" s="286"/>
      <c r="D10" s="330"/>
      <c r="E10" s="387" t="s">
        <v>314</v>
      </c>
      <c r="F10" s="389"/>
      <c r="G10" s="387" t="s">
        <v>317</v>
      </c>
      <c r="H10" s="389"/>
      <c r="I10" s="387" t="s">
        <v>316</v>
      </c>
      <c r="J10" s="389"/>
      <c r="K10" s="409" t="s">
        <v>185</v>
      </c>
    </row>
    <row r="11" spans="1:11" s="226" customFormat="1" ht="15" thickBot="1" x14ac:dyDescent="0.25">
      <c r="A11" s="227"/>
      <c r="B11" s="227"/>
      <c r="C11" s="287"/>
      <c r="D11" s="228" t="s">
        <v>187</v>
      </c>
      <c r="E11" s="229" t="s">
        <v>17</v>
      </c>
      <c r="F11" s="230" t="s">
        <v>19</v>
      </c>
      <c r="G11" s="229" t="s">
        <v>17</v>
      </c>
      <c r="H11" s="229" t="s">
        <v>19</v>
      </c>
      <c r="I11" s="229" t="s">
        <v>17</v>
      </c>
      <c r="J11" s="229" t="s">
        <v>19</v>
      </c>
      <c r="K11" s="405"/>
    </row>
    <row r="12" spans="1:11" ht="15" thickBot="1" x14ac:dyDescent="0.25">
      <c r="A12" s="75" t="s">
        <v>51</v>
      </c>
      <c r="B12" s="112" t="s">
        <v>38</v>
      </c>
      <c r="C12" s="53"/>
      <c r="D12" s="53"/>
      <c r="E12" s="89">
        <f>+G12+I12</f>
        <v>0</v>
      </c>
      <c r="F12" s="89">
        <f>+H12+J12</f>
        <v>0</v>
      </c>
      <c r="G12" s="105"/>
      <c r="H12" s="105"/>
      <c r="I12" s="105"/>
      <c r="J12" s="105"/>
    </row>
    <row r="13" spans="1:11" ht="15" thickBot="1" x14ac:dyDescent="0.25">
      <c r="A13" s="75" t="s">
        <v>51</v>
      </c>
      <c r="B13" s="112" t="s">
        <v>39</v>
      </c>
      <c r="C13" s="53"/>
      <c r="D13" s="53"/>
      <c r="E13" s="89">
        <f t="shared" ref="E13:F23" si="0">+G13+I13</f>
        <v>0</v>
      </c>
      <c r="F13" s="89">
        <f t="shared" si="0"/>
        <v>0</v>
      </c>
      <c r="G13" s="105"/>
      <c r="H13" s="105"/>
      <c r="I13" s="105"/>
      <c r="J13" s="105"/>
    </row>
    <row r="14" spans="1:11" ht="15" thickBot="1" x14ac:dyDescent="0.25">
      <c r="A14" s="75" t="s">
        <v>51</v>
      </c>
      <c r="B14" s="112" t="s">
        <v>40</v>
      </c>
      <c r="C14" s="53"/>
      <c r="D14" s="53"/>
      <c r="E14" s="89">
        <f t="shared" si="0"/>
        <v>0</v>
      </c>
      <c r="F14" s="89">
        <f t="shared" si="0"/>
        <v>0</v>
      </c>
      <c r="G14" s="105"/>
      <c r="H14" s="105"/>
      <c r="I14" s="105"/>
      <c r="J14" s="105"/>
    </row>
    <row r="15" spans="1:11" ht="15" thickBot="1" x14ac:dyDescent="0.25">
      <c r="A15" s="75" t="s">
        <v>51</v>
      </c>
      <c r="B15" s="112" t="s">
        <v>41</v>
      </c>
      <c r="C15" s="53"/>
      <c r="D15" s="53"/>
      <c r="E15" s="89">
        <f t="shared" si="0"/>
        <v>0</v>
      </c>
      <c r="F15" s="89">
        <f t="shared" si="0"/>
        <v>0</v>
      </c>
      <c r="G15" s="105"/>
      <c r="H15" s="105"/>
      <c r="I15" s="105"/>
      <c r="J15" s="105"/>
    </row>
    <row r="16" spans="1:11" ht="15" thickBot="1" x14ac:dyDescent="0.25">
      <c r="A16" s="75" t="s">
        <v>51</v>
      </c>
      <c r="B16" s="112" t="s">
        <v>42</v>
      </c>
      <c r="C16" s="55"/>
      <c r="D16" s="53"/>
      <c r="E16" s="89">
        <f t="shared" si="0"/>
        <v>0</v>
      </c>
      <c r="F16" s="89">
        <f t="shared" si="0"/>
        <v>0</v>
      </c>
      <c r="G16" s="105"/>
      <c r="H16" s="105"/>
      <c r="I16" s="105"/>
      <c r="J16" s="105"/>
    </row>
    <row r="17" spans="1:11" ht="15" thickBot="1" x14ac:dyDescent="0.25">
      <c r="A17" s="75" t="s">
        <v>51</v>
      </c>
      <c r="B17" s="112" t="s">
        <v>43</v>
      </c>
      <c r="C17" s="53"/>
      <c r="D17" s="53"/>
      <c r="E17" s="89">
        <f t="shared" si="0"/>
        <v>0</v>
      </c>
      <c r="F17" s="89">
        <f t="shared" si="0"/>
        <v>0</v>
      </c>
      <c r="G17" s="105"/>
      <c r="H17" s="105"/>
      <c r="I17" s="105"/>
      <c r="J17" s="105"/>
    </row>
    <row r="18" spans="1:11" ht="15" thickBot="1" x14ac:dyDescent="0.25">
      <c r="A18" s="75" t="s">
        <v>51</v>
      </c>
      <c r="B18" s="112" t="s">
        <v>44</v>
      </c>
      <c r="C18" s="53"/>
      <c r="D18" s="53"/>
      <c r="E18" s="89">
        <f t="shared" si="0"/>
        <v>0</v>
      </c>
      <c r="F18" s="89">
        <f t="shared" si="0"/>
        <v>0</v>
      </c>
      <c r="G18" s="105"/>
      <c r="H18" s="105"/>
      <c r="I18" s="105"/>
      <c r="J18" s="105"/>
    </row>
    <row r="19" spans="1:11" ht="15" thickBot="1" x14ac:dyDescent="0.25">
      <c r="A19" s="75" t="s">
        <v>51</v>
      </c>
      <c r="B19" s="112" t="s">
        <v>45</v>
      </c>
      <c r="C19" s="53"/>
      <c r="D19" s="53"/>
      <c r="E19" s="89">
        <f t="shared" si="0"/>
        <v>0</v>
      </c>
      <c r="F19" s="89">
        <f t="shared" si="0"/>
        <v>0</v>
      </c>
      <c r="G19" s="105"/>
      <c r="H19" s="105"/>
      <c r="I19" s="105"/>
      <c r="J19" s="105"/>
    </row>
    <row r="20" spans="1:11" ht="15" thickBot="1" x14ac:dyDescent="0.25">
      <c r="A20" s="75" t="s">
        <v>51</v>
      </c>
      <c r="B20" s="112" t="s">
        <v>46</v>
      </c>
      <c r="C20" s="53"/>
      <c r="D20" s="53"/>
      <c r="E20" s="89">
        <f t="shared" si="0"/>
        <v>0</v>
      </c>
      <c r="F20" s="89">
        <f t="shared" si="0"/>
        <v>0</v>
      </c>
      <c r="G20" s="105"/>
      <c r="H20" s="105"/>
      <c r="I20" s="105"/>
      <c r="J20" s="105"/>
    </row>
    <row r="21" spans="1:11" ht="15" thickBot="1" x14ac:dyDescent="0.25">
      <c r="A21" s="75" t="s">
        <v>51</v>
      </c>
      <c r="B21" s="112" t="s">
        <v>47</v>
      </c>
      <c r="C21" s="56"/>
      <c r="D21" s="53"/>
      <c r="E21" s="89">
        <f t="shared" si="0"/>
        <v>0</v>
      </c>
      <c r="F21" s="89">
        <f t="shared" si="0"/>
        <v>0</v>
      </c>
      <c r="G21" s="105"/>
      <c r="H21" s="105"/>
      <c r="I21" s="105"/>
      <c r="J21" s="105"/>
    </row>
    <row r="22" spans="1:11" ht="15" thickBot="1" x14ac:dyDescent="0.25">
      <c r="A22" s="75" t="s">
        <v>51</v>
      </c>
      <c r="B22" s="112" t="s">
        <v>48</v>
      </c>
      <c r="C22" s="53"/>
      <c r="D22" s="53"/>
      <c r="E22" s="89">
        <f t="shared" si="0"/>
        <v>0</v>
      </c>
      <c r="F22" s="89">
        <f t="shared" si="0"/>
        <v>0</v>
      </c>
      <c r="G22" s="105"/>
      <c r="H22" s="105"/>
      <c r="I22" s="105"/>
      <c r="J22" s="105"/>
    </row>
    <row r="23" spans="1:11" ht="15" thickBot="1" x14ac:dyDescent="0.25">
      <c r="A23" s="75" t="s">
        <v>51</v>
      </c>
      <c r="B23" s="112" t="s">
        <v>49</v>
      </c>
      <c r="C23" s="53"/>
      <c r="D23" s="53"/>
      <c r="E23" s="89">
        <f t="shared" si="0"/>
        <v>0</v>
      </c>
      <c r="F23" s="89">
        <f t="shared" si="0"/>
        <v>0</v>
      </c>
      <c r="G23" s="105"/>
      <c r="H23" s="105"/>
      <c r="I23" s="105"/>
      <c r="J23" s="105"/>
    </row>
    <row r="24" spans="1:11" ht="15" thickBot="1" x14ac:dyDescent="0.25">
      <c r="A24" s="75" t="s">
        <v>51</v>
      </c>
      <c r="B24" s="112" t="s">
        <v>50</v>
      </c>
      <c r="C24" s="53"/>
      <c r="D24" s="53"/>
      <c r="E24" s="89">
        <f>+G24+I24</f>
        <v>0</v>
      </c>
      <c r="F24" s="89">
        <f>+H24+J24</f>
        <v>0</v>
      </c>
      <c r="G24" s="105"/>
      <c r="H24" s="105"/>
      <c r="I24" s="105"/>
      <c r="J24" s="105"/>
    </row>
    <row r="25" spans="1:11" ht="15" thickBot="1" x14ac:dyDescent="0.25">
      <c r="A25" s="72" t="s">
        <v>51</v>
      </c>
      <c r="B25" s="112" t="s">
        <v>389</v>
      </c>
      <c r="C25" s="53"/>
      <c r="D25" s="53"/>
      <c r="E25" s="89">
        <f>+G25+I25</f>
        <v>0</v>
      </c>
      <c r="F25" s="89">
        <f>+H25+J25</f>
        <v>0</v>
      </c>
      <c r="G25" s="105"/>
      <c r="H25" s="105"/>
      <c r="I25" s="105"/>
      <c r="J25" s="105"/>
    </row>
    <row r="26" spans="1:11" ht="15" thickBot="1" x14ac:dyDescent="0.25">
      <c r="A26" s="308" t="s">
        <v>173</v>
      </c>
      <c r="B26" s="309"/>
      <c r="C26" s="181">
        <f>+D26/Metas!X10</f>
        <v>0</v>
      </c>
      <c r="D26" s="14">
        <f>+F26/K26</f>
        <v>0</v>
      </c>
      <c r="E26" s="9">
        <f>SUM(E12:E25)</f>
        <v>0</v>
      </c>
      <c r="F26" s="9">
        <f t="shared" ref="F26:I26" si="1">SUM(F12:F25)</f>
        <v>0</v>
      </c>
      <c r="G26" s="9">
        <f t="shared" si="1"/>
        <v>0</v>
      </c>
      <c r="H26" s="9">
        <f t="shared" ref="H26" si="2">SUM(H12:H25)</f>
        <v>0</v>
      </c>
      <c r="I26" s="9">
        <f t="shared" si="1"/>
        <v>0</v>
      </c>
      <c r="J26" s="9">
        <f t="shared" ref="J26" si="3">SUM(J12:J25)</f>
        <v>0</v>
      </c>
      <c r="K26" s="9">
        <v>35549</v>
      </c>
    </row>
    <row r="27" spans="1:11" ht="15" thickBot="1" x14ac:dyDescent="0.25">
      <c r="A27" s="75" t="s">
        <v>52</v>
      </c>
      <c r="B27" s="112" t="s">
        <v>53</v>
      </c>
      <c r="C27" s="53"/>
      <c r="D27" s="53"/>
      <c r="E27" s="89">
        <f t="shared" ref="E27:F36" si="4">+G27+I27</f>
        <v>0</v>
      </c>
      <c r="F27" s="94">
        <f t="shared" si="4"/>
        <v>0</v>
      </c>
      <c r="G27" s="105"/>
      <c r="H27" s="105"/>
      <c r="I27" s="105"/>
      <c r="J27" s="105"/>
    </row>
    <row r="28" spans="1:11" ht="15" thickBot="1" x14ac:dyDescent="0.25">
      <c r="A28" s="75" t="s">
        <v>52</v>
      </c>
      <c r="B28" s="112" t="s">
        <v>54</v>
      </c>
      <c r="C28" s="53"/>
      <c r="D28" s="53"/>
      <c r="E28" s="89">
        <f t="shared" si="4"/>
        <v>0</v>
      </c>
      <c r="F28" s="94">
        <f t="shared" si="4"/>
        <v>0</v>
      </c>
      <c r="G28" s="105"/>
      <c r="H28" s="105"/>
      <c r="I28" s="105"/>
      <c r="J28" s="105"/>
    </row>
    <row r="29" spans="1:11" ht="15" thickBot="1" x14ac:dyDescent="0.25">
      <c r="A29" s="75" t="s">
        <v>52</v>
      </c>
      <c r="B29" s="112" t="s">
        <v>55</v>
      </c>
      <c r="C29" s="53"/>
      <c r="D29" s="53"/>
      <c r="E29" s="89">
        <f t="shared" si="4"/>
        <v>0</v>
      </c>
      <c r="F29" s="94">
        <f t="shared" si="4"/>
        <v>0</v>
      </c>
      <c r="G29" s="105"/>
      <c r="H29" s="105"/>
      <c r="I29" s="105"/>
      <c r="J29" s="105"/>
    </row>
    <row r="30" spans="1:11" ht="15" thickBot="1" x14ac:dyDescent="0.25">
      <c r="A30" s="75" t="s">
        <v>52</v>
      </c>
      <c r="B30" s="112" t="s">
        <v>56</v>
      </c>
      <c r="C30" s="53"/>
      <c r="D30" s="53"/>
      <c r="E30" s="89">
        <f t="shared" si="4"/>
        <v>0</v>
      </c>
      <c r="F30" s="94">
        <f t="shared" si="4"/>
        <v>0</v>
      </c>
      <c r="G30" s="105"/>
      <c r="H30" s="105"/>
      <c r="I30" s="105"/>
      <c r="J30" s="105"/>
    </row>
    <row r="31" spans="1:11" ht="15" thickBot="1" x14ac:dyDescent="0.25">
      <c r="A31" s="75" t="s">
        <v>52</v>
      </c>
      <c r="B31" s="112" t="s">
        <v>57</v>
      </c>
      <c r="C31" s="53"/>
      <c r="D31" s="53"/>
      <c r="E31" s="89">
        <f t="shared" si="4"/>
        <v>0</v>
      </c>
      <c r="F31" s="94">
        <f t="shared" si="4"/>
        <v>0</v>
      </c>
      <c r="G31" s="105"/>
      <c r="H31" s="105"/>
      <c r="I31" s="105"/>
      <c r="J31" s="105"/>
    </row>
    <row r="32" spans="1:11" ht="15" thickBot="1" x14ac:dyDescent="0.25">
      <c r="A32" s="75" t="s">
        <v>52</v>
      </c>
      <c r="B32" s="112" t="s">
        <v>58</v>
      </c>
      <c r="C32" s="53"/>
      <c r="D32" s="53"/>
      <c r="E32" s="89">
        <f t="shared" si="4"/>
        <v>0</v>
      </c>
      <c r="F32" s="94">
        <f t="shared" si="4"/>
        <v>0</v>
      </c>
      <c r="G32" s="105"/>
      <c r="H32" s="105"/>
      <c r="I32" s="105"/>
      <c r="J32" s="105"/>
    </row>
    <row r="33" spans="1:11" ht="15" thickBot="1" x14ac:dyDescent="0.25">
      <c r="A33" s="75" t="s">
        <v>52</v>
      </c>
      <c r="B33" s="112" t="s">
        <v>59</v>
      </c>
      <c r="C33" s="53"/>
      <c r="D33" s="53"/>
      <c r="E33" s="89">
        <f t="shared" si="4"/>
        <v>0</v>
      </c>
      <c r="F33" s="94">
        <f t="shared" si="4"/>
        <v>0</v>
      </c>
      <c r="G33" s="105"/>
      <c r="H33" s="105"/>
      <c r="I33" s="105"/>
      <c r="J33" s="105"/>
    </row>
    <row r="34" spans="1:11" ht="15" thickBot="1" x14ac:dyDescent="0.25">
      <c r="A34" s="75" t="s">
        <v>52</v>
      </c>
      <c r="B34" s="112" t="s">
        <v>60</v>
      </c>
      <c r="C34" s="53"/>
      <c r="D34" s="53"/>
      <c r="E34" s="89">
        <f t="shared" si="4"/>
        <v>0</v>
      </c>
      <c r="F34" s="94">
        <f t="shared" si="4"/>
        <v>0</v>
      </c>
      <c r="G34" s="105"/>
      <c r="H34" s="105"/>
      <c r="I34" s="105"/>
      <c r="J34" s="105"/>
    </row>
    <row r="35" spans="1:11" ht="15" thickBot="1" x14ac:dyDescent="0.25">
      <c r="A35" s="75" t="s">
        <v>52</v>
      </c>
      <c r="B35" s="112" t="s">
        <v>61</v>
      </c>
      <c r="C35" s="53"/>
      <c r="D35" s="53"/>
      <c r="E35" s="89">
        <f t="shared" si="4"/>
        <v>0</v>
      </c>
      <c r="F35" s="94">
        <f t="shared" si="4"/>
        <v>0</v>
      </c>
      <c r="G35" s="105"/>
      <c r="H35" s="105"/>
      <c r="I35" s="105"/>
      <c r="J35" s="105"/>
    </row>
    <row r="36" spans="1:11" ht="15" thickBot="1" x14ac:dyDescent="0.25">
      <c r="A36" s="75" t="s">
        <v>52</v>
      </c>
      <c r="B36" s="112" t="s">
        <v>62</v>
      </c>
      <c r="C36" s="53"/>
      <c r="D36" s="53"/>
      <c r="E36" s="89">
        <f t="shared" si="4"/>
        <v>0</v>
      </c>
      <c r="F36" s="94">
        <f t="shared" si="4"/>
        <v>0</v>
      </c>
      <c r="G36" s="105"/>
      <c r="H36" s="105"/>
      <c r="I36" s="105"/>
      <c r="J36" s="105"/>
    </row>
    <row r="37" spans="1:11" ht="15" thickBot="1" x14ac:dyDescent="0.25">
      <c r="A37" s="75" t="s">
        <v>52</v>
      </c>
      <c r="B37" s="112" t="s">
        <v>341</v>
      </c>
      <c r="C37" s="53"/>
      <c r="D37" s="53"/>
      <c r="E37" s="89">
        <f t="shared" ref="E37" si="5">+G37+I37</f>
        <v>0</v>
      </c>
      <c r="F37" s="94">
        <f t="shared" ref="F37" si="6">+H37+J37</f>
        <v>0</v>
      </c>
      <c r="G37" s="105"/>
      <c r="H37" s="105"/>
      <c r="I37" s="105"/>
      <c r="J37" s="105"/>
    </row>
    <row r="38" spans="1:11" ht="15" thickBot="1" x14ac:dyDescent="0.25">
      <c r="A38" s="308" t="s">
        <v>174</v>
      </c>
      <c r="B38" s="309"/>
      <c r="C38" s="181">
        <f>+D38/Metas!X8</f>
        <v>0</v>
      </c>
      <c r="D38" s="180">
        <f>+F38/K38</f>
        <v>0</v>
      </c>
      <c r="E38" s="9">
        <f>SUM(E27:E37)</f>
        <v>0</v>
      </c>
      <c r="F38" s="9">
        <f t="shared" ref="F38:I38" si="7">SUM(F27:F37)</f>
        <v>0</v>
      </c>
      <c r="G38" s="9">
        <f t="shared" si="7"/>
        <v>0</v>
      </c>
      <c r="H38" s="9">
        <f t="shared" ref="H38" si="8">SUM(H27:H37)</f>
        <v>0</v>
      </c>
      <c r="I38" s="9">
        <f t="shared" si="7"/>
        <v>0</v>
      </c>
      <c r="J38" s="9">
        <f t="shared" ref="J38" si="9">SUM(J27:J37)</f>
        <v>0</v>
      </c>
      <c r="K38" s="9">
        <v>33778</v>
      </c>
    </row>
    <row r="39" spans="1:11" ht="15" thickBot="1" x14ac:dyDescent="0.25">
      <c r="A39" s="75" t="s">
        <v>73</v>
      </c>
      <c r="B39" s="112" t="s">
        <v>63</v>
      </c>
      <c r="C39" s="53"/>
      <c r="D39" s="53"/>
      <c r="E39" s="89">
        <f t="shared" ref="E39:F48" si="10">+G39+I39</f>
        <v>0</v>
      </c>
      <c r="F39" s="94">
        <f t="shared" si="10"/>
        <v>0</v>
      </c>
      <c r="G39" s="105"/>
      <c r="H39" s="105"/>
      <c r="I39" s="105"/>
      <c r="J39" s="105"/>
    </row>
    <row r="40" spans="1:11" ht="15" thickBot="1" x14ac:dyDescent="0.25">
      <c r="A40" s="75" t="s">
        <v>73</v>
      </c>
      <c r="B40" s="112" t="s">
        <v>64</v>
      </c>
      <c r="C40" s="53"/>
      <c r="D40" s="53"/>
      <c r="E40" s="89">
        <f t="shared" si="10"/>
        <v>0</v>
      </c>
      <c r="F40" s="94">
        <f t="shared" si="10"/>
        <v>0</v>
      </c>
      <c r="G40" s="105"/>
      <c r="H40" s="105"/>
      <c r="I40" s="105"/>
      <c r="J40" s="105"/>
    </row>
    <row r="41" spans="1:11" ht="15" thickBot="1" x14ac:dyDescent="0.25">
      <c r="A41" s="75" t="s">
        <v>73</v>
      </c>
      <c r="B41" s="112" t="s">
        <v>65</v>
      </c>
      <c r="C41" s="53"/>
      <c r="D41" s="53"/>
      <c r="E41" s="89">
        <f t="shared" si="10"/>
        <v>0</v>
      </c>
      <c r="F41" s="94">
        <f t="shared" si="10"/>
        <v>0</v>
      </c>
      <c r="G41" s="105"/>
      <c r="H41" s="105"/>
      <c r="I41" s="105"/>
      <c r="J41" s="105"/>
    </row>
    <row r="42" spans="1:11" ht="15" thickBot="1" x14ac:dyDescent="0.25">
      <c r="A42" s="75" t="s">
        <v>73</v>
      </c>
      <c r="B42" s="112" t="s">
        <v>66</v>
      </c>
      <c r="C42" s="53"/>
      <c r="D42" s="53"/>
      <c r="E42" s="89">
        <f t="shared" si="10"/>
        <v>0</v>
      </c>
      <c r="F42" s="94">
        <f t="shared" si="10"/>
        <v>0</v>
      </c>
      <c r="G42" s="105"/>
      <c r="H42" s="105"/>
      <c r="I42" s="105"/>
      <c r="J42" s="105"/>
    </row>
    <row r="43" spans="1:11" ht="15" thickBot="1" x14ac:dyDescent="0.25">
      <c r="A43" s="75" t="s">
        <v>73</v>
      </c>
      <c r="B43" s="112" t="s">
        <v>67</v>
      </c>
      <c r="C43" s="53"/>
      <c r="D43" s="53"/>
      <c r="E43" s="89">
        <f t="shared" si="10"/>
        <v>0</v>
      </c>
      <c r="F43" s="94">
        <f t="shared" si="10"/>
        <v>0</v>
      </c>
      <c r="G43" s="105"/>
      <c r="H43" s="105"/>
      <c r="I43" s="105"/>
      <c r="J43" s="105"/>
    </row>
    <row r="44" spans="1:11" ht="15" thickBot="1" x14ac:dyDescent="0.25">
      <c r="A44" s="75" t="s">
        <v>73</v>
      </c>
      <c r="B44" s="112" t="s">
        <v>68</v>
      </c>
      <c r="C44" s="53"/>
      <c r="D44" s="53"/>
      <c r="E44" s="89">
        <f t="shared" si="10"/>
        <v>0</v>
      </c>
      <c r="F44" s="94">
        <f t="shared" si="10"/>
        <v>0</v>
      </c>
      <c r="G44" s="105"/>
      <c r="H44" s="105"/>
      <c r="I44" s="105"/>
      <c r="J44" s="105"/>
    </row>
    <row r="45" spans="1:11" ht="15" thickBot="1" x14ac:dyDescent="0.25">
      <c r="A45" s="75" t="s">
        <v>73</v>
      </c>
      <c r="B45" s="112" t="s">
        <v>69</v>
      </c>
      <c r="C45" s="53"/>
      <c r="D45" s="53"/>
      <c r="E45" s="89">
        <f t="shared" si="10"/>
        <v>0</v>
      </c>
      <c r="F45" s="94">
        <f t="shared" si="10"/>
        <v>0</v>
      </c>
      <c r="G45" s="105"/>
      <c r="H45" s="105"/>
      <c r="I45" s="105"/>
      <c r="J45" s="105"/>
    </row>
    <row r="46" spans="1:11" ht="15" thickBot="1" x14ac:dyDescent="0.25">
      <c r="A46" s="75" t="s">
        <v>73</v>
      </c>
      <c r="B46" s="112" t="s">
        <v>70</v>
      </c>
      <c r="C46" s="53"/>
      <c r="D46" s="53"/>
      <c r="E46" s="89">
        <f t="shared" si="10"/>
        <v>0</v>
      </c>
      <c r="F46" s="94">
        <f t="shared" si="10"/>
        <v>0</v>
      </c>
      <c r="G46" s="105"/>
      <c r="H46" s="105"/>
      <c r="I46" s="105"/>
      <c r="J46" s="105"/>
    </row>
    <row r="47" spans="1:11" ht="15" thickBot="1" x14ac:dyDescent="0.25">
      <c r="A47" s="75" t="s">
        <v>73</v>
      </c>
      <c r="B47" s="112" t="s">
        <v>71</v>
      </c>
      <c r="C47" s="53"/>
      <c r="D47" s="53"/>
      <c r="E47" s="89">
        <f t="shared" si="10"/>
        <v>0</v>
      </c>
      <c r="F47" s="94">
        <f t="shared" si="10"/>
        <v>0</v>
      </c>
      <c r="G47" s="105"/>
      <c r="H47" s="105"/>
      <c r="I47" s="105"/>
      <c r="J47" s="105"/>
    </row>
    <row r="48" spans="1:11" ht="15" thickBot="1" x14ac:dyDescent="0.25">
      <c r="A48" s="75" t="s">
        <v>73</v>
      </c>
      <c r="B48" s="112" t="s">
        <v>72</v>
      </c>
      <c r="C48" s="53"/>
      <c r="D48" s="53"/>
      <c r="E48" s="89">
        <f t="shared" si="10"/>
        <v>0</v>
      </c>
      <c r="F48" s="94">
        <f t="shared" si="10"/>
        <v>0</v>
      </c>
      <c r="G48" s="105"/>
      <c r="H48" s="105"/>
      <c r="I48" s="105"/>
      <c r="J48" s="105"/>
    </row>
    <row r="49" spans="1:11" ht="27" customHeight="1" thickBot="1" x14ac:dyDescent="0.25">
      <c r="A49" s="308" t="s">
        <v>175</v>
      </c>
      <c r="B49" s="309"/>
      <c r="C49" s="181">
        <f>+D49/Metas!X17</f>
        <v>0</v>
      </c>
      <c r="D49" s="180">
        <f>+F49/K49</f>
        <v>0</v>
      </c>
      <c r="E49" s="9">
        <f>SUM(E39:E48)</f>
        <v>0</v>
      </c>
      <c r="F49" s="9">
        <f t="shared" ref="F49:I49" si="11">SUM(F39:F48)</f>
        <v>0</v>
      </c>
      <c r="G49" s="9">
        <f t="shared" si="11"/>
        <v>0</v>
      </c>
      <c r="H49" s="9">
        <f t="shared" ref="H49" si="12">SUM(H39:H48)</f>
        <v>0</v>
      </c>
      <c r="I49" s="9">
        <f t="shared" si="11"/>
        <v>0</v>
      </c>
      <c r="J49" s="9">
        <f t="shared" ref="J49" si="13">SUM(J39:J48)</f>
        <v>0</v>
      </c>
      <c r="K49" s="9">
        <v>2752</v>
      </c>
    </row>
    <row r="50" spans="1:11" ht="15" thickBot="1" x14ac:dyDescent="0.25">
      <c r="A50" s="113" t="s">
        <v>87</v>
      </c>
      <c r="B50" s="112" t="s">
        <v>74</v>
      </c>
      <c r="C50" s="53"/>
      <c r="D50" s="53"/>
      <c r="E50" s="89">
        <f t="shared" ref="E50:F62" si="14">+G50+I50</f>
        <v>0</v>
      </c>
      <c r="F50" s="94">
        <f t="shared" si="14"/>
        <v>0</v>
      </c>
      <c r="G50" s="105"/>
      <c r="H50" s="105"/>
      <c r="I50" s="105"/>
      <c r="J50" s="105"/>
    </row>
    <row r="51" spans="1:11" ht="15" thickBot="1" x14ac:dyDescent="0.25">
      <c r="A51" s="113" t="s">
        <v>87</v>
      </c>
      <c r="B51" s="112" t="s">
        <v>75</v>
      </c>
      <c r="C51" s="53"/>
      <c r="D51" s="53"/>
      <c r="E51" s="89">
        <f t="shared" si="14"/>
        <v>0</v>
      </c>
      <c r="F51" s="94">
        <f t="shared" si="14"/>
        <v>0</v>
      </c>
      <c r="G51" s="105"/>
      <c r="H51" s="105"/>
      <c r="I51" s="105"/>
      <c r="J51" s="105"/>
    </row>
    <row r="52" spans="1:11" ht="15" thickBot="1" x14ac:dyDescent="0.25">
      <c r="A52" s="113" t="s">
        <v>87</v>
      </c>
      <c r="B52" s="112" t="s">
        <v>76</v>
      </c>
      <c r="C52" s="53"/>
      <c r="D52" s="53"/>
      <c r="E52" s="89">
        <f t="shared" si="14"/>
        <v>0</v>
      </c>
      <c r="F52" s="94">
        <f t="shared" si="14"/>
        <v>0</v>
      </c>
      <c r="G52" s="105"/>
      <c r="H52" s="105"/>
      <c r="I52" s="105"/>
      <c r="J52" s="105"/>
    </row>
    <row r="53" spans="1:11" ht="15" thickBot="1" x14ac:dyDescent="0.25">
      <c r="A53" s="113" t="s">
        <v>87</v>
      </c>
      <c r="B53" s="112" t="s">
        <v>77</v>
      </c>
      <c r="C53" s="53"/>
      <c r="D53" s="53"/>
      <c r="E53" s="89">
        <f t="shared" si="14"/>
        <v>0</v>
      </c>
      <c r="F53" s="94">
        <f t="shared" si="14"/>
        <v>0</v>
      </c>
      <c r="G53" s="105"/>
      <c r="H53" s="105"/>
      <c r="I53" s="105"/>
      <c r="J53" s="105"/>
    </row>
    <row r="54" spans="1:11" ht="15" thickBot="1" x14ac:dyDescent="0.25">
      <c r="A54" s="113" t="s">
        <v>87</v>
      </c>
      <c r="B54" s="112" t="s">
        <v>78</v>
      </c>
      <c r="C54" s="53"/>
      <c r="D54" s="53"/>
      <c r="E54" s="89">
        <f t="shared" si="14"/>
        <v>0</v>
      </c>
      <c r="F54" s="94">
        <f t="shared" si="14"/>
        <v>0</v>
      </c>
      <c r="G54" s="105"/>
      <c r="H54" s="105"/>
      <c r="I54" s="105"/>
      <c r="J54" s="105"/>
    </row>
    <row r="55" spans="1:11" ht="15" thickBot="1" x14ac:dyDescent="0.25">
      <c r="A55" s="113" t="s">
        <v>87</v>
      </c>
      <c r="B55" s="112" t="s">
        <v>79</v>
      </c>
      <c r="C55" s="53"/>
      <c r="D55" s="53"/>
      <c r="E55" s="89">
        <f t="shared" si="14"/>
        <v>0</v>
      </c>
      <c r="F55" s="94">
        <f t="shared" si="14"/>
        <v>0</v>
      </c>
      <c r="G55" s="105"/>
      <c r="H55" s="105"/>
      <c r="I55" s="105"/>
      <c r="J55" s="105"/>
    </row>
    <row r="56" spans="1:11" ht="15" thickBot="1" x14ac:dyDescent="0.25">
      <c r="A56" s="113" t="s">
        <v>87</v>
      </c>
      <c r="B56" s="112" t="s">
        <v>80</v>
      </c>
      <c r="C56" s="53"/>
      <c r="D56" s="53"/>
      <c r="E56" s="89">
        <f t="shared" si="14"/>
        <v>0</v>
      </c>
      <c r="F56" s="94">
        <f t="shared" si="14"/>
        <v>0</v>
      </c>
      <c r="G56" s="105"/>
      <c r="H56" s="105"/>
      <c r="I56" s="105"/>
      <c r="J56" s="105"/>
    </row>
    <row r="57" spans="1:11" ht="15" thickBot="1" x14ac:dyDescent="0.25">
      <c r="A57" s="113" t="s">
        <v>87</v>
      </c>
      <c r="B57" s="112" t="s">
        <v>81</v>
      </c>
      <c r="C57" s="53"/>
      <c r="D57" s="53"/>
      <c r="E57" s="89">
        <f t="shared" si="14"/>
        <v>0</v>
      </c>
      <c r="F57" s="94">
        <f t="shared" si="14"/>
        <v>0</v>
      </c>
      <c r="G57" s="105"/>
      <c r="H57" s="105"/>
      <c r="I57" s="105"/>
      <c r="J57" s="105"/>
    </row>
    <row r="58" spans="1:11" ht="15" thickBot="1" x14ac:dyDescent="0.25">
      <c r="A58" s="113" t="s">
        <v>87</v>
      </c>
      <c r="B58" s="112" t="s">
        <v>82</v>
      </c>
      <c r="C58" s="53"/>
      <c r="D58" s="53"/>
      <c r="E58" s="89">
        <f t="shared" si="14"/>
        <v>0</v>
      </c>
      <c r="F58" s="94">
        <f t="shared" si="14"/>
        <v>0</v>
      </c>
      <c r="G58" s="105"/>
      <c r="H58" s="105"/>
      <c r="I58" s="105"/>
      <c r="J58" s="105"/>
    </row>
    <row r="59" spans="1:11" ht="15" thickBot="1" x14ac:dyDescent="0.25">
      <c r="A59" s="113" t="s">
        <v>87</v>
      </c>
      <c r="B59" s="112" t="s">
        <v>83</v>
      </c>
      <c r="C59" s="53"/>
      <c r="D59" s="53"/>
      <c r="E59" s="89">
        <f t="shared" si="14"/>
        <v>0</v>
      </c>
      <c r="F59" s="94">
        <f t="shared" si="14"/>
        <v>0</v>
      </c>
      <c r="G59" s="105"/>
      <c r="H59" s="105"/>
      <c r="I59" s="105"/>
      <c r="J59" s="105"/>
    </row>
    <row r="60" spans="1:11" ht="15" thickBot="1" x14ac:dyDescent="0.25">
      <c r="A60" s="113" t="s">
        <v>87</v>
      </c>
      <c r="B60" s="112" t="s">
        <v>84</v>
      </c>
      <c r="C60" s="53"/>
      <c r="D60" s="53"/>
      <c r="E60" s="89">
        <f t="shared" si="14"/>
        <v>0</v>
      </c>
      <c r="F60" s="94">
        <f t="shared" si="14"/>
        <v>0</v>
      </c>
      <c r="G60" s="105"/>
      <c r="H60" s="105"/>
      <c r="I60" s="105"/>
      <c r="J60" s="105"/>
    </row>
    <row r="61" spans="1:11" ht="15" thickBot="1" x14ac:dyDescent="0.25">
      <c r="A61" s="113" t="s">
        <v>87</v>
      </c>
      <c r="B61" s="112" t="s">
        <v>85</v>
      </c>
      <c r="C61" s="53"/>
      <c r="D61" s="53"/>
      <c r="E61" s="89">
        <f t="shared" si="14"/>
        <v>0</v>
      </c>
      <c r="F61" s="94">
        <f t="shared" si="14"/>
        <v>0</v>
      </c>
      <c r="G61" s="105"/>
      <c r="H61" s="105"/>
      <c r="I61" s="105"/>
      <c r="J61" s="105"/>
    </row>
    <row r="62" spans="1:11" ht="15" thickBot="1" x14ac:dyDescent="0.25">
      <c r="A62" s="113" t="s">
        <v>87</v>
      </c>
      <c r="B62" s="112" t="s">
        <v>86</v>
      </c>
      <c r="C62" s="53"/>
      <c r="D62" s="53"/>
      <c r="E62" s="89">
        <f t="shared" si="14"/>
        <v>0</v>
      </c>
      <c r="F62" s="94">
        <f t="shared" si="14"/>
        <v>0</v>
      </c>
      <c r="G62" s="105"/>
      <c r="H62" s="105"/>
      <c r="I62" s="105"/>
      <c r="J62" s="105"/>
    </row>
    <row r="63" spans="1:11" ht="15" thickBot="1" x14ac:dyDescent="0.25">
      <c r="A63" s="111" t="s">
        <v>87</v>
      </c>
      <c r="B63" s="112" t="s">
        <v>393</v>
      </c>
      <c r="C63" s="53"/>
      <c r="D63" s="53"/>
      <c r="E63" s="89">
        <f t="shared" ref="E63" si="15">+G63+I63</f>
        <v>0</v>
      </c>
      <c r="F63" s="94">
        <f t="shared" ref="F63" si="16">+H63+J63</f>
        <v>0</v>
      </c>
      <c r="G63" s="105"/>
      <c r="H63" s="105"/>
      <c r="I63" s="105"/>
      <c r="J63" s="105"/>
    </row>
    <row r="64" spans="1:11" ht="15" thickBot="1" x14ac:dyDescent="0.25">
      <c r="A64" s="308" t="s">
        <v>176</v>
      </c>
      <c r="B64" s="309"/>
      <c r="C64" s="181">
        <f>+D64/Metas!X9</f>
        <v>0</v>
      </c>
      <c r="D64" s="180">
        <f>+F64/K64</f>
        <v>0</v>
      </c>
      <c r="E64" s="9">
        <f>SUM(E50:E63)</f>
        <v>0</v>
      </c>
      <c r="F64" s="9">
        <f t="shared" ref="F64:J64" si="17">SUM(F50:F63)</f>
        <v>0</v>
      </c>
      <c r="G64" s="9">
        <f t="shared" si="17"/>
        <v>0</v>
      </c>
      <c r="H64" s="9">
        <f t="shared" si="17"/>
        <v>0</v>
      </c>
      <c r="I64" s="9">
        <f t="shared" si="17"/>
        <v>0</v>
      </c>
      <c r="J64" s="9">
        <f t="shared" si="17"/>
        <v>0</v>
      </c>
      <c r="K64" s="9">
        <v>3853</v>
      </c>
    </row>
    <row r="65" spans="1:11" ht="15" thickBot="1" x14ac:dyDescent="0.25">
      <c r="A65" s="113" t="s">
        <v>98</v>
      </c>
      <c r="B65" s="112" t="s">
        <v>88</v>
      </c>
      <c r="C65" s="53"/>
      <c r="D65" s="53"/>
      <c r="E65" s="89">
        <f t="shared" ref="E65:F74" si="18">+G65+I65</f>
        <v>0</v>
      </c>
      <c r="F65" s="94">
        <f t="shared" si="18"/>
        <v>0</v>
      </c>
      <c r="G65" s="105"/>
      <c r="H65" s="105"/>
      <c r="I65" s="105"/>
      <c r="J65" s="105"/>
    </row>
    <row r="66" spans="1:11" ht="15" thickBot="1" x14ac:dyDescent="0.25">
      <c r="A66" s="113" t="s">
        <v>98</v>
      </c>
      <c r="B66" s="112" t="s">
        <v>89</v>
      </c>
      <c r="C66" s="53"/>
      <c r="D66" s="53"/>
      <c r="E66" s="89">
        <f t="shared" si="18"/>
        <v>0</v>
      </c>
      <c r="F66" s="94">
        <f t="shared" si="18"/>
        <v>0</v>
      </c>
      <c r="G66" s="105"/>
      <c r="H66" s="105"/>
      <c r="I66" s="105"/>
      <c r="J66" s="105"/>
    </row>
    <row r="67" spans="1:11" ht="15" thickBot="1" x14ac:dyDescent="0.25">
      <c r="A67" s="113" t="s">
        <v>98</v>
      </c>
      <c r="B67" s="112" t="s">
        <v>90</v>
      </c>
      <c r="C67" s="53"/>
      <c r="D67" s="53"/>
      <c r="E67" s="89">
        <f t="shared" si="18"/>
        <v>0</v>
      </c>
      <c r="F67" s="94">
        <f t="shared" si="18"/>
        <v>0</v>
      </c>
      <c r="G67" s="105"/>
      <c r="H67" s="105"/>
      <c r="I67" s="105"/>
      <c r="J67" s="105"/>
    </row>
    <row r="68" spans="1:11" ht="15" thickBot="1" x14ac:dyDescent="0.25">
      <c r="A68" s="113" t="s">
        <v>98</v>
      </c>
      <c r="B68" s="112" t="s">
        <v>91</v>
      </c>
      <c r="C68" s="53"/>
      <c r="D68" s="53"/>
      <c r="E68" s="89">
        <f t="shared" si="18"/>
        <v>0</v>
      </c>
      <c r="F68" s="94">
        <f t="shared" si="18"/>
        <v>0</v>
      </c>
      <c r="G68" s="105"/>
      <c r="H68" s="105"/>
      <c r="I68" s="105"/>
      <c r="J68" s="105"/>
    </row>
    <row r="69" spans="1:11" ht="15" thickBot="1" x14ac:dyDescent="0.25">
      <c r="A69" s="113" t="s">
        <v>98</v>
      </c>
      <c r="B69" s="112" t="s">
        <v>92</v>
      </c>
      <c r="C69" s="53"/>
      <c r="D69" s="53"/>
      <c r="E69" s="89">
        <f t="shared" si="18"/>
        <v>0</v>
      </c>
      <c r="F69" s="94">
        <f t="shared" si="18"/>
        <v>0</v>
      </c>
      <c r="G69" s="105"/>
      <c r="H69" s="105"/>
      <c r="I69" s="105"/>
      <c r="J69" s="105"/>
    </row>
    <row r="70" spans="1:11" ht="15" thickBot="1" x14ac:dyDescent="0.25">
      <c r="A70" s="113" t="s">
        <v>98</v>
      </c>
      <c r="B70" s="112" t="s">
        <v>93</v>
      </c>
      <c r="C70" s="53"/>
      <c r="D70" s="53"/>
      <c r="E70" s="89">
        <f t="shared" si="18"/>
        <v>0</v>
      </c>
      <c r="F70" s="94">
        <f t="shared" si="18"/>
        <v>0</v>
      </c>
      <c r="G70" s="105"/>
      <c r="H70" s="105"/>
      <c r="I70" s="105"/>
      <c r="J70" s="105"/>
    </row>
    <row r="71" spans="1:11" ht="15" thickBot="1" x14ac:dyDescent="0.25">
      <c r="A71" s="113" t="s">
        <v>98</v>
      </c>
      <c r="B71" s="112" t="s">
        <v>94</v>
      </c>
      <c r="C71" s="53"/>
      <c r="D71" s="53"/>
      <c r="E71" s="89">
        <f t="shared" si="18"/>
        <v>0</v>
      </c>
      <c r="F71" s="94">
        <f t="shared" si="18"/>
        <v>0</v>
      </c>
      <c r="G71" s="105"/>
      <c r="H71" s="105"/>
      <c r="I71" s="105"/>
      <c r="J71" s="105"/>
    </row>
    <row r="72" spans="1:11" ht="15" thickBot="1" x14ac:dyDescent="0.25">
      <c r="A72" s="113" t="s">
        <v>98</v>
      </c>
      <c r="B72" s="112" t="s">
        <v>95</v>
      </c>
      <c r="C72" s="53"/>
      <c r="D72" s="53"/>
      <c r="E72" s="89">
        <f t="shared" si="18"/>
        <v>0</v>
      </c>
      <c r="F72" s="94">
        <f t="shared" si="18"/>
        <v>0</v>
      </c>
      <c r="G72" s="105"/>
      <c r="H72" s="105"/>
      <c r="I72" s="105"/>
      <c r="J72" s="105"/>
    </row>
    <row r="73" spans="1:11" ht="15" thickBot="1" x14ac:dyDescent="0.25">
      <c r="A73" s="113" t="s">
        <v>98</v>
      </c>
      <c r="B73" s="112" t="s">
        <v>96</v>
      </c>
      <c r="C73" s="53"/>
      <c r="D73" s="53"/>
      <c r="E73" s="89">
        <f t="shared" si="18"/>
        <v>0</v>
      </c>
      <c r="F73" s="94">
        <f t="shared" si="18"/>
        <v>0</v>
      </c>
      <c r="G73" s="105"/>
      <c r="H73" s="105"/>
      <c r="I73" s="105"/>
      <c r="J73" s="105"/>
    </row>
    <row r="74" spans="1:11" ht="15" thickBot="1" x14ac:dyDescent="0.25">
      <c r="A74" s="113" t="s">
        <v>98</v>
      </c>
      <c r="B74" s="112" t="s">
        <v>97</v>
      </c>
      <c r="C74" s="53"/>
      <c r="D74" s="53"/>
      <c r="E74" s="89">
        <f t="shared" si="18"/>
        <v>0</v>
      </c>
      <c r="F74" s="94">
        <f t="shared" si="18"/>
        <v>0</v>
      </c>
      <c r="G74" s="105"/>
      <c r="H74" s="105"/>
      <c r="I74" s="105"/>
      <c r="J74" s="105"/>
    </row>
    <row r="75" spans="1:11" ht="15" thickBot="1" x14ac:dyDescent="0.25">
      <c r="A75" s="308" t="s">
        <v>18</v>
      </c>
      <c r="B75" s="309"/>
      <c r="C75" s="181">
        <f>+D75/Metas!X6</f>
        <v>0</v>
      </c>
      <c r="D75" s="180">
        <f>+F75/K75</f>
        <v>0</v>
      </c>
      <c r="E75" s="9">
        <f>SUM(E65:E74)</f>
        <v>0</v>
      </c>
      <c r="F75" s="9">
        <f t="shared" ref="F75:I75" si="19">SUM(F65:F74)</f>
        <v>0</v>
      </c>
      <c r="G75" s="9">
        <f t="shared" si="19"/>
        <v>0</v>
      </c>
      <c r="H75" s="9">
        <f t="shared" ref="H75" si="20">SUM(H65:H74)</f>
        <v>0</v>
      </c>
      <c r="I75" s="9">
        <f t="shared" si="19"/>
        <v>0</v>
      </c>
      <c r="J75" s="9">
        <f t="shared" ref="J75" si="21">SUM(J65:J74)</f>
        <v>0</v>
      </c>
      <c r="K75" s="9">
        <v>2037</v>
      </c>
    </row>
    <row r="76" spans="1:11" ht="15" thickBot="1" x14ac:dyDescent="0.25">
      <c r="A76" s="75" t="s">
        <v>104</v>
      </c>
      <c r="B76" s="112" t="s">
        <v>99</v>
      </c>
      <c r="C76" s="53"/>
      <c r="D76" s="53"/>
      <c r="E76" s="89">
        <f t="shared" ref="E76:F80" si="22">+G76+I76</f>
        <v>0</v>
      </c>
      <c r="F76" s="94">
        <f t="shared" si="22"/>
        <v>0</v>
      </c>
      <c r="G76" s="105"/>
      <c r="H76" s="105"/>
      <c r="I76" s="105"/>
      <c r="J76" s="105"/>
    </row>
    <row r="77" spans="1:11" ht="15" thickBot="1" x14ac:dyDescent="0.25">
      <c r="A77" s="75" t="s">
        <v>104</v>
      </c>
      <c r="B77" s="112" t="s">
        <v>100</v>
      </c>
      <c r="C77" s="53"/>
      <c r="D77" s="53"/>
      <c r="E77" s="89">
        <f t="shared" si="22"/>
        <v>0</v>
      </c>
      <c r="F77" s="94">
        <f t="shared" si="22"/>
        <v>0</v>
      </c>
      <c r="G77" s="105"/>
      <c r="H77" s="105"/>
      <c r="I77" s="105"/>
      <c r="J77" s="105"/>
    </row>
    <row r="78" spans="1:11" ht="15" thickBot="1" x14ac:dyDescent="0.25">
      <c r="A78" s="75" t="s">
        <v>104</v>
      </c>
      <c r="B78" s="112" t="s">
        <v>101</v>
      </c>
      <c r="C78" s="53"/>
      <c r="D78" s="53"/>
      <c r="E78" s="89">
        <f t="shared" si="22"/>
        <v>0</v>
      </c>
      <c r="F78" s="94">
        <f t="shared" si="22"/>
        <v>0</v>
      </c>
      <c r="G78" s="105"/>
      <c r="H78" s="105"/>
      <c r="I78" s="105"/>
      <c r="J78" s="105"/>
    </row>
    <row r="79" spans="1:11" ht="15" thickBot="1" x14ac:dyDescent="0.25">
      <c r="A79" s="75" t="s">
        <v>104</v>
      </c>
      <c r="B79" s="112" t="s">
        <v>102</v>
      </c>
      <c r="C79" s="53"/>
      <c r="D79" s="53"/>
      <c r="E79" s="89">
        <f t="shared" si="22"/>
        <v>0</v>
      </c>
      <c r="F79" s="94">
        <f t="shared" si="22"/>
        <v>0</v>
      </c>
      <c r="G79" s="105"/>
      <c r="H79" s="105"/>
      <c r="I79" s="105"/>
      <c r="J79" s="105"/>
    </row>
    <row r="80" spans="1:11" ht="15" thickBot="1" x14ac:dyDescent="0.25">
      <c r="A80" s="75" t="s">
        <v>104</v>
      </c>
      <c r="B80" s="112" t="s">
        <v>103</v>
      </c>
      <c r="C80" s="53"/>
      <c r="D80" s="53"/>
      <c r="E80" s="89">
        <f t="shared" si="22"/>
        <v>0</v>
      </c>
      <c r="F80" s="94">
        <f t="shared" si="22"/>
        <v>0</v>
      </c>
      <c r="G80" s="105"/>
      <c r="H80" s="105"/>
      <c r="I80" s="105"/>
      <c r="J80" s="105"/>
    </row>
    <row r="81" spans="1:11" ht="15" thickBot="1" x14ac:dyDescent="0.25">
      <c r="A81" s="308" t="s">
        <v>177</v>
      </c>
      <c r="B81" s="309"/>
      <c r="C81" s="181">
        <f>+D81/Metas!X11</f>
        <v>0</v>
      </c>
      <c r="D81" s="180">
        <f>+F81/K81</f>
        <v>0</v>
      </c>
      <c r="E81" s="9">
        <f>SUM(E76:E80)</f>
        <v>0</v>
      </c>
      <c r="F81" s="9">
        <f t="shared" ref="F81:I81" si="23">SUM(F76:F80)</f>
        <v>0</v>
      </c>
      <c r="G81" s="9">
        <f t="shared" si="23"/>
        <v>0</v>
      </c>
      <c r="H81" s="9">
        <f t="shared" ref="H81" si="24">SUM(H76:H80)</f>
        <v>0</v>
      </c>
      <c r="I81" s="9">
        <f t="shared" si="23"/>
        <v>0</v>
      </c>
      <c r="J81" s="9">
        <f t="shared" ref="J81" si="25">SUM(J76:J80)</f>
        <v>0</v>
      </c>
      <c r="K81" s="9">
        <v>1225</v>
      </c>
    </row>
    <row r="82" spans="1:11" ht="15" thickBot="1" x14ac:dyDescent="0.25">
      <c r="A82" s="75" t="s">
        <v>115</v>
      </c>
      <c r="B82" s="112" t="s">
        <v>105</v>
      </c>
      <c r="C82" s="53"/>
      <c r="D82" s="53"/>
      <c r="E82" s="89">
        <f t="shared" ref="E82:F91" si="26">+G82+I82</f>
        <v>0</v>
      </c>
      <c r="F82" s="94">
        <f t="shared" si="26"/>
        <v>0</v>
      </c>
      <c r="G82" s="105"/>
      <c r="H82" s="105"/>
      <c r="I82" s="105"/>
      <c r="J82" s="105"/>
    </row>
    <row r="83" spans="1:11" ht="15" thickBot="1" x14ac:dyDescent="0.25">
      <c r="A83" s="75" t="s">
        <v>115</v>
      </c>
      <c r="B83" s="112" t="s">
        <v>106</v>
      </c>
      <c r="C83" s="53"/>
      <c r="D83" s="53"/>
      <c r="E83" s="89">
        <f t="shared" si="26"/>
        <v>0</v>
      </c>
      <c r="F83" s="94">
        <f t="shared" si="26"/>
        <v>0</v>
      </c>
      <c r="G83" s="105"/>
      <c r="H83" s="105"/>
      <c r="I83" s="105"/>
      <c r="J83" s="105"/>
    </row>
    <row r="84" spans="1:11" ht="15" thickBot="1" x14ac:dyDescent="0.25">
      <c r="A84" s="75" t="s">
        <v>115</v>
      </c>
      <c r="B84" s="112" t="s">
        <v>107</v>
      </c>
      <c r="C84" s="53"/>
      <c r="D84" s="53"/>
      <c r="E84" s="89">
        <f t="shared" si="26"/>
        <v>0</v>
      </c>
      <c r="F84" s="94">
        <f t="shared" si="26"/>
        <v>0</v>
      </c>
      <c r="G84" s="105"/>
      <c r="H84" s="105"/>
      <c r="I84" s="105"/>
      <c r="J84" s="105"/>
    </row>
    <row r="85" spans="1:11" ht="15" thickBot="1" x14ac:dyDescent="0.25">
      <c r="A85" s="75" t="s">
        <v>115</v>
      </c>
      <c r="B85" s="112" t="s">
        <v>108</v>
      </c>
      <c r="C85" s="53"/>
      <c r="D85" s="53"/>
      <c r="E85" s="89">
        <f t="shared" si="26"/>
        <v>0</v>
      </c>
      <c r="F85" s="94">
        <f t="shared" si="26"/>
        <v>0</v>
      </c>
      <c r="G85" s="105"/>
      <c r="H85" s="105"/>
      <c r="I85" s="105"/>
      <c r="J85" s="105"/>
    </row>
    <row r="86" spans="1:11" ht="15" thickBot="1" x14ac:dyDescent="0.25">
      <c r="A86" s="75" t="s">
        <v>115</v>
      </c>
      <c r="B86" s="112" t="s">
        <v>109</v>
      </c>
      <c r="C86" s="53"/>
      <c r="D86" s="53"/>
      <c r="E86" s="89">
        <f t="shared" si="26"/>
        <v>0</v>
      </c>
      <c r="F86" s="94">
        <f t="shared" si="26"/>
        <v>0</v>
      </c>
      <c r="G86" s="105"/>
      <c r="H86" s="105"/>
      <c r="I86" s="105"/>
      <c r="J86" s="105"/>
    </row>
    <row r="87" spans="1:11" ht="15" thickBot="1" x14ac:dyDescent="0.25">
      <c r="A87" s="75" t="s">
        <v>115</v>
      </c>
      <c r="B87" s="112" t="s">
        <v>110</v>
      </c>
      <c r="C87" s="53"/>
      <c r="D87" s="53"/>
      <c r="E87" s="89">
        <f t="shared" si="26"/>
        <v>0</v>
      </c>
      <c r="F87" s="94">
        <f t="shared" si="26"/>
        <v>0</v>
      </c>
      <c r="G87" s="105"/>
      <c r="H87" s="105"/>
      <c r="I87" s="105"/>
      <c r="J87" s="105"/>
    </row>
    <row r="88" spans="1:11" ht="15" thickBot="1" x14ac:dyDescent="0.25">
      <c r="A88" s="75" t="s">
        <v>115</v>
      </c>
      <c r="B88" s="112" t="s">
        <v>111</v>
      </c>
      <c r="C88" s="53"/>
      <c r="D88" s="53"/>
      <c r="E88" s="89">
        <f t="shared" si="26"/>
        <v>0</v>
      </c>
      <c r="F88" s="94">
        <f t="shared" si="26"/>
        <v>0</v>
      </c>
      <c r="G88" s="105"/>
      <c r="H88" s="105"/>
      <c r="I88" s="105"/>
      <c r="J88" s="105"/>
    </row>
    <row r="89" spans="1:11" ht="15" thickBot="1" x14ac:dyDescent="0.25">
      <c r="A89" s="75" t="s">
        <v>115</v>
      </c>
      <c r="B89" s="112" t="s">
        <v>112</v>
      </c>
      <c r="C89" s="53"/>
      <c r="D89" s="53"/>
      <c r="E89" s="89">
        <f t="shared" si="26"/>
        <v>0</v>
      </c>
      <c r="F89" s="94">
        <f t="shared" si="26"/>
        <v>0</v>
      </c>
      <c r="G89" s="105"/>
      <c r="H89" s="105"/>
      <c r="I89" s="105"/>
      <c r="J89" s="105"/>
    </row>
    <row r="90" spans="1:11" ht="15" thickBot="1" x14ac:dyDescent="0.25">
      <c r="A90" s="75" t="s">
        <v>115</v>
      </c>
      <c r="B90" s="112" t="s">
        <v>113</v>
      </c>
      <c r="C90" s="53"/>
      <c r="D90" s="53"/>
      <c r="E90" s="89">
        <f t="shared" si="26"/>
        <v>0</v>
      </c>
      <c r="F90" s="94">
        <f t="shared" si="26"/>
        <v>0</v>
      </c>
      <c r="G90" s="105"/>
      <c r="H90" s="105"/>
      <c r="I90" s="105"/>
      <c r="J90" s="105"/>
    </row>
    <row r="91" spans="1:11" ht="15" thickBot="1" x14ac:dyDescent="0.25">
      <c r="A91" s="75" t="s">
        <v>115</v>
      </c>
      <c r="B91" s="112" t="s">
        <v>114</v>
      </c>
      <c r="C91" s="53"/>
      <c r="D91" s="53"/>
      <c r="E91" s="89">
        <f t="shared" si="26"/>
        <v>0</v>
      </c>
      <c r="F91" s="94">
        <f t="shared" si="26"/>
        <v>0</v>
      </c>
      <c r="G91" s="105"/>
      <c r="H91" s="105"/>
      <c r="I91" s="105"/>
      <c r="J91" s="105"/>
    </row>
    <row r="92" spans="1:11" ht="15" thickBot="1" x14ac:dyDescent="0.25">
      <c r="A92" s="308" t="s">
        <v>178</v>
      </c>
      <c r="B92" s="309"/>
      <c r="C92" s="181">
        <f>+D92/Metas!X16</f>
        <v>0</v>
      </c>
      <c r="D92" s="180">
        <f>+F92/K92</f>
        <v>0</v>
      </c>
      <c r="E92" s="9">
        <f>SUM(E82:E91)</f>
        <v>0</v>
      </c>
      <c r="F92" s="9">
        <f t="shared" ref="F92:I92" si="27">SUM(F82:F91)</f>
        <v>0</v>
      </c>
      <c r="G92" s="9">
        <f t="shared" si="27"/>
        <v>0</v>
      </c>
      <c r="H92" s="9">
        <f t="shared" ref="H92" si="28">SUM(H82:H91)</f>
        <v>0</v>
      </c>
      <c r="I92" s="9">
        <f t="shared" si="27"/>
        <v>0</v>
      </c>
      <c r="J92" s="9">
        <f t="shared" ref="J92" si="29">SUM(J82:J91)</f>
        <v>0</v>
      </c>
      <c r="K92" s="9">
        <v>2585</v>
      </c>
    </row>
    <row r="93" spans="1:11" ht="15" thickBot="1" x14ac:dyDescent="0.25">
      <c r="A93" s="75" t="s">
        <v>132</v>
      </c>
      <c r="B93" s="112" t="s">
        <v>116</v>
      </c>
      <c r="C93" s="53"/>
      <c r="D93" s="53"/>
      <c r="E93" s="89">
        <f t="shared" ref="E93:F108" si="30">+G93+I93</f>
        <v>0</v>
      </c>
      <c r="F93" s="94">
        <f t="shared" si="30"/>
        <v>0</v>
      </c>
      <c r="G93" s="105"/>
      <c r="H93" s="105"/>
      <c r="I93" s="105"/>
      <c r="J93" s="105"/>
    </row>
    <row r="94" spans="1:11" ht="15" thickBot="1" x14ac:dyDescent="0.25">
      <c r="A94" s="75" t="s">
        <v>132</v>
      </c>
      <c r="B94" s="112" t="s">
        <v>117</v>
      </c>
      <c r="C94" s="53"/>
      <c r="D94" s="53"/>
      <c r="E94" s="89">
        <f t="shared" si="30"/>
        <v>0</v>
      </c>
      <c r="F94" s="94">
        <f t="shared" si="30"/>
        <v>0</v>
      </c>
      <c r="G94" s="105"/>
      <c r="H94" s="105"/>
      <c r="I94" s="105"/>
      <c r="J94" s="105"/>
    </row>
    <row r="95" spans="1:11" ht="15" thickBot="1" x14ac:dyDescent="0.25">
      <c r="A95" s="75" t="s">
        <v>132</v>
      </c>
      <c r="B95" s="112" t="s">
        <v>118</v>
      </c>
      <c r="C95" s="53"/>
      <c r="D95" s="53"/>
      <c r="E95" s="89">
        <f t="shared" si="30"/>
        <v>0</v>
      </c>
      <c r="F95" s="94">
        <f t="shared" si="30"/>
        <v>0</v>
      </c>
      <c r="G95" s="105"/>
      <c r="H95" s="105"/>
      <c r="I95" s="105"/>
      <c r="J95" s="105"/>
    </row>
    <row r="96" spans="1:11" ht="15" thickBot="1" x14ac:dyDescent="0.25">
      <c r="A96" s="75" t="s">
        <v>132</v>
      </c>
      <c r="B96" s="112" t="s">
        <v>119</v>
      </c>
      <c r="C96" s="53"/>
      <c r="D96" s="53"/>
      <c r="E96" s="89">
        <f t="shared" si="30"/>
        <v>0</v>
      </c>
      <c r="F96" s="94">
        <f t="shared" si="30"/>
        <v>0</v>
      </c>
      <c r="G96" s="105"/>
      <c r="H96" s="105"/>
      <c r="I96" s="105"/>
      <c r="J96" s="105"/>
    </row>
    <row r="97" spans="1:11" ht="15" thickBot="1" x14ac:dyDescent="0.25">
      <c r="A97" s="75" t="s">
        <v>132</v>
      </c>
      <c r="B97" s="112" t="s">
        <v>120</v>
      </c>
      <c r="C97" s="53"/>
      <c r="D97" s="53"/>
      <c r="E97" s="89">
        <f t="shared" si="30"/>
        <v>0</v>
      </c>
      <c r="F97" s="94">
        <f t="shared" si="30"/>
        <v>0</v>
      </c>
      <c r="G97" s="105"/>
      <c r="H97" s="105"/>
      <c r="I97" s="105"/>
      <c r="J97" s="105"/>
    </row>
    <row r="98" spans="1:11" ht="15" thickBot="1" x14ac:dyDescent="0.25">
      <c r="A98" s="75" t="s">
        <v>132</v>
      </c>
      <c r="B98" s="112" t="s">
        <v>121</v>
      </c>
      <c r="C98" s="53"/>
      <c r="D98" s="53"/>
      <c r="E98" s="89">
        <f t="shared" si="30"/>
        <v>0</v>
      </c>
      <c r="F98" s="94">
        <f t="shared" si="30"/>
        <v>0</v>
      </c>
      <c r="G98" s="105"/>
      <c r="H98" s="105"/>
      <c r="I98" s="105"/>
      <c r="J98" s="105"/>
    </row>
    <row r="99" spans="1:11" ht="15" thickBot="1" x14ac:dyDescent="0.25">
      <c r="A99" s="75" t="s">
        <v>132</v>
      </c>
      <c r="B99" s="112" t="s">
        <v>122</v>
      </c>
      <c r="C99" s="53"/>
      <c r="D99" s="53"/>
      <c r="E99" s="89">
        <f t="shared" si="30"/>
        <v>0</v>
      </c>
      <c r="F99" s="94">
        <f t="shared" si="30"/>
        <v>0</v>
      </c>
      <c r="G99" s="105"/>
      <c r="H99" s="105"/>
      <c r="I99" s="105"/>
      <c r="J99" s="105"/>
    </row>
    <row r="100" spans="1:11" ht="15" thickBot="1" x14ac:dyDescent="0.25">
      <c r="A100" s="75" t="s">
        <v>132</v>
      </c>
      <c r="B100" s="112" t="s">
        <v>123</v>
      </c>
      <c r="C100" s="53"/>
      <c r="D100" s="53"/>
      <c r="E100" s="89">
        <f t="shared" si="30"/>
        <v>0</v>
      </c>
      <c r="F100" s="94">
        <f t="shared" si="30"/>
        <v>0</v>
      </c>
      <c r="G100" s="105"/>
      <c r="H100" s="105"/>
      <c r="I100" s="105"/>
      <c r="J100" s="105"/>
    </row>
    <row r="101" spans="1:11" ht="15" thickBot="1" x14ac:dyDescent="0.25">
      <c r="A101" s="75" t="s">
        <v>132</v>
      </c>
      <c r="B101" s="112" t="s">
        <v>124</v>
      </c>
      <c r="C101" s="53"/>
      <c r="D101" s="53"/>
      <c r="E101" s="89">
        <f t="shared" si="30"/>
        <v>0</v>
      </c>
      <c r="F101" s="94">
        <f t="shared" si="30"/>
        <v>0</v>
      </c>
      <c r="G101" s="105"/>
      <c r="H101" s="105"/>
      <c r="I101" s="105"/>
      <c r="J101" s="105"/>
    </row>
    <row r="102" spans="1:11" ht="15" thickBot="1" x14ac:dyDescent="0.25">
      <c r="A102" s="75" t="s">
        <v>132</v>
      </c>
      <c r="B102" s="112" t="s">
        <v>125</v>
      </c>
      <c r="C102" s="53"/>
      <c r="D102" s="53"/>
      <c r="E102" s="89">
        <f t="shared" si="30"/>
        <v>0</v>
      </c>
      <c r="F102" s="94">
        <f t="shared" si="30"/>
        <v>0</v>
      </c>
      <c r="G102" s="105"/>
      <c r="H102" s="105"/>
      <c r="I102" s="105"/>
      <c r="J102" s="105"/>
    </row>
    <row r="103" spans="1:11" ht="15" thickBot="1" x14ac:dyDescent="0.25">
      <c r="A103" s="75" t="s">
        <v>132</v>
      </c>
      <c r="B103" s="112" t="s">
        <v>126</v>
      </c>
      <c r="C103" s="53"/>
      <c r="D103" s="53"/>
      <c r="E103" s="89">
        <f t="shared" si="30"/>
        <v>0</v>
      </c>
      <c r="F103" s="94">
        <f t="shared" si="30"/>
        <v>0</v>
      </c>
      <c r="G103" s="105"/>
      <c r="H103" s="105"/>
      <c r="I103" s="105"/>
      <c r="J103" s="105"/>
    </row>
    <row r="104" spans="1:11" ht="15" thickBot="1" x14ac:dyDescent="0.25">
      <c r="A104" s="75" t="s">
        <v>132</v>
      </c>
      <c r="B104" s="112" t="s">
        <v>127</v>
      </c>
      <c r="C104" s="53"/>
      <c r="D104" s="53"/>
      <c r="E104" s="89">
        <f t="shared" si="30"/>
        <v>0</v>
      </c>
      <c r="F104" s="94">
        <f t="shared" si="30"/>
        <v>0</v>
      </c>
      <c r="G104" s="105"/>
      <c r="H104" s="105"/>
      <c r="I104" s="105"/>
      <c r="J104" s="105"/>
    </row>
    <row r="105" spans="1:11" ht="15" thickBot="1" x14ac:dyDescent="0.25">
      <c r="A105" s="75" t="s">
        <v>132</v>
      </c>
      <c r="B105" s="112" t="s">
        <v>128</v>
      </c>
      <c r="C105" s="53"/>
      <c r="D105" s="53"/>
      <c r="E105" s="89">
        <f t="shared" si="30"/>
        <v>0</v>
      </c>
      <c r="F105" s="94">
        <f t="shared" si="30"/>
        <v>0</v>
      </c>
      <c r="G105" s="105"/>
      <c r="H105" s="105"/>
      <c r="I105" s="105"/>
      <c r="J105" s="105"/>
    </row>
    <row r="106" spans="1:11" ht="15" thickBot="1" x14ac:dyDescent="0.25">
      <c r="A106" s="75" t="s">
        <v>132</v>
      </c>
      <c r="B106" s="112" t="s">
        <v>129</v>
      </c>
      <c r="C106" s="53"/>
      <c r="D106" s="53"/>
      <c r="E106" s="89">
        <f t="shared" si="30"/>
        <v>0</v>
      </c>
      <c r="F106" s="94">
        <f t="shared" si="30"/>
        <v>0</v>
      </c>
      <c r="G106" s="105"/>
      <c r="H106" s="105"/>
      <c r="I106" s="105"/>
      <c r="J106" s="105"/>
    </row>
    <row r="107" spans="1:11" ht="15" thickBot="1" x14ac:dyDescent="0.25">
      <c r="A107" s="75" t="s">
        <v>132</v>
      </c>
      <c r="B107" s="112" t="s">
        <v>130</v>
      </c>
      <c r="C107" s="53"/>
      <c r="D107" s="53"/>
      <c r="E107" s="89">
        <f t="shared" si="30"/>
        <v>0</v>
      </c>
      <c r="F107" s="94">
        <f t="shared" si="30"/>
        <v>0</v>
      </c>
      <c r="G107" s="105"/>
      <c r="H107" s="105"/>
      <c r="I107" s="105"/>
      <c r="J107" s="105"/>
    </row>
    <row r="108" spans="1:11" ht="15" thickBot="1" x14ac:dyDescent="0.25">
      <c r="A108" s="75" t="s">
        <v>132</v>
      </c>
      <c r="B108" s="112" t="s">
        <v>131</v>
      </c>
      <c r="C108" s="53"/>
      <c r="D108" s="53"/>
      <c r="E108" s="89">
        <f t="shared" si="30"/>
        <v>0</v>
      </c>
      <c r="F108" s="94">
        <f t="shared" si="30"/>
        <v>0</v>
      </c>
      <c r="G108" s="105"/>
      <c r="H108" s="105"/>
      <c r="I108" s="105"/>
      <c r="J108" s="105"/>
    </row>
    <row r="109" spans="1:11" ht="15" thickBot="1" x14ac:dyDescent="0.25">
      <c r="A109" s="75" t="s">
        <v>132</v>
      </c>
      <c r="B109" s="112" t="s">
        <v>342</v>
      </c>
      <c r="C109" s="53"/>
      <c r="D109" s="53"/>
      <c r="E109" s="89">
        <f t="shared" ref="E109" si="31">+G109+I109</f>
        <v>0</v>
      </c>
      <c r="F109" s="94">
        <f t="shared" ref="F109" si="32">+H109+J109</f>
        <v>0</v>
      </c>
      <c r="G109" s="105"/>
      <c r="H109" s="105"/>
      <c r="I109" s="105"/>
      <c r="J109" s="105"/>
    </row>
    <row r="110" spans="1:11" ht="15" thickBot="1" x14ac:dyDescent="0.25">
      <c r="A110" s="75" t="s">
        <v>132</v>
      </c>
      <c r="B110" s="112" t="s">
        <v>388</v>
      </c>
      <c r="C110" s="53"/>
      <c r="D110" s="53"/>
      <c r="E110" s="89">
        <f t="shared" ref="E110" si="33">+G110+I110</f>
        <v>0</v>
      </c>
      <c r="F110" s="94">
        <f t="shared" ref="F110" si="34">+H110+J110</f>
        <v>0</v>
      </c>
      <c r="G110" s="105"/>
      <c r="H110" s="105"/>
      <c r="I110" s="105"/>
      <c r="J110" s="105"/>
    </row>
    <row r="111" spans="1:11" ht="22.5" customHeight="1" thickBot="1" x14ac:dyDescent="0.25">
      <c r="A111" s="308" t="s">
        <v>179</v>
      </c>
      <c r="B111" s="309"/>
      <c r="C111" s="181">
        <f>+D111/Metas!X13</f>
        <v>0</v>
      </c>
      <c r="D111" s="180">
        <f>+F111/K111</f>
        <v>0</v>
      </c>
      <c r="E111" s="9">
        <f>SUM(E93:E110)</f>
        <v>0</v>
      </c>
      <c r="F111" s="9">
        <f t="shared" ref="F111:J111" si="35">SUM(F93:F110)</f>
        <v>0</v>
      </c>
      <c r="G111" s="9">
        <f t="shared" si="35"/>
        <v>0</v>
      </c>
      <c r="H111" s="9">
        <f t="shared" si="35"/>
        <v>0</v>
      </c>
      <c r="I111" s="9">
        <f t="shared" si="35"/>
        <v>0</v>
      </c>
      <c r="J111" s="9">
        <f t="shared" si="35"/>
        <v>0</v>
      </c>
      <c r="K111" s="9">
        <v>18179</v>
      </c>
    </row>
    <row r="112" spans="1:11" ht="15" thickBot="1" x14ac:dyDescent="0.25">
      <c r="A112" s="75" t="s">
        <v>145</v>
      </c>
      <c r="B112" s="112" t="s">
        <v>133</v>
      </c>
      <c r="C112" s="53"/>
      <c r="D112" s="53"/>
      <c r="E112" s="89">
        <f t="shared" ref="E112:F123" si="36">+G112+I112</f>
        <v>0</v>
      </c>
      <c r="F112" s="94">
        <f t="shared" si="36"/>
        <v>0</v>
      </c>
      <c r="G112" s="105"/>
      <c r="H112" s="105"/>
      <c r="I112" s="105"/>
      <c r="J112" s="105"/>
    </row>
    <row r="113" spans="1:11" ht="15" thickBot="1" x14ac:dyDescent="0.25">
      <c r="A113" s="75" t="s">
        <v>145</v>
      </c>
      <c r="B113" s="112" t="s">
        <v>134</v>
      </c>
      <c r="C113" s="53"/>
      <c r="D113" s="53"/>
      <c r="E113" s="89">
        <f t="shared" si="36"/>
        <v>0</v>
      </c>
      <c r="F113" s="94">
        <f t="shared" si="36"/>
        <v>0</v>
      </c>
      <c r="G113" s="105"/>
      <c r="H113" s="105"/>
      <c r="I113" s="105"/>
      <c r="J113" s="105"/>
    </row>
    <row r="114" spans="1:11" ht="15" thickBot="1" x14ac:dyDescent="0.25">
      <c r="A114" s="75" t="s">
        <v>145</v>
      </c>
      <c r="B114" s="112" t="s">
        <v>135</v>
      </c>
      <c r="C114" s="53"/>
      <c r="D114" s="53"/>
      <c r="E114" s="89">
        <f t="shared" si="36"/>
        <v>0</v>
      </c>
      <c r="F114" s="94">
        <f t="shared" si="36"/>
        <v>0</v>
      </c>
      <c r="G114" s="105"/>
      <c r="H114" s="105"/>
      <c r="I114" s="105"/>
      <c r="J114" s="105"/>
    </row>
    <row r="115" spans="1:11" ht="15" thickBot="1" x14ac:dyDescent="0.25">
      <c r="A115" s="75" t="s">
        <v>145</v>
      </c>
      <c r="B115" s="112" t="s">
        <v>136</v>
      </c>
      <c r="C115" s="53"/>
      <c r="D115" s="53"/>
      <c r="E115" s="89">
        <f t="shared" si="36"/>
        <v>0</v>
      </c>
      <c r="F115" s="94">
        <f t="shared" si="36"/>
        <v>0</v>
      </c>
      <c r="G115" s="105"/>
      <c r="H115" s="105"/>
      <c r="I115" s="105"/>
      <c r="J115" s="105"/>
    </row>
    <row r="116" spans="1:11" ht="15" thickBot="1" x14ac:dyDescent="0.25">
      <c r="A116" s="75" t="s">
        <v>145</v>
      </c>
      <c r="B116" s="112" t="s">
        <v>137</v>
      </c>
      <c r="C116" s="53"/>
      <c r="D116" s="53"/>
      <c r="E116" s="89">
        <f t="shared" si="36"/>
        <v>0</v>
      </c>
      <c r="F116" s="94">
        <f t="shared" si="36"/>
        <v>0</v>
      </c>
      <c r="G116" s="105"/>
      <c r="H116" s="105"/>
      <c r="I116" s="105"/>
      <c r="J116" s="105"/>
    </row>
    <row r="117" spans="1:11" ht="15" thickBot="1" x14ac:dyDescent="0.25">
      <c r="A117" s="75" t="s">
        <v>145</v>
      </c>
      <c r="B117" s="112" t="s">
        <v>138</v>
      </c>
      <c r="C117" s="53"/>
      <c r="D117" s="53"/>
      <c r="E117" s="89">
        <f t="shared" si="36"/>
        <v>0</v>
      </c>
      <c r="F117" s="94">
        <f t="shared" si="36"/>
        <v>0</v>
      </c>
      <c r="G117" s="105"/>
      <c r="H117" s="105"/>
      <c r="I117" s="105"/>
      <c r="J117" s="105"/>
    </row>
    <row r="118" spans="1:11" ht="15" thickBot="1" x14ac:dyDescent="0.25">
      <c r="A118" s="75" t="s">
        <v>145</v>
      </c>
      <c r="B118" s="112" t="s">
        <v>139</v>
      </c>
      <c r="C118" s="53"/>
      <c r="D118" s="53"/>
      <c r="E118" s="89">
        <f t="shared" si="36"/>
        <v>0</v>
      </c>
      <c r="F118" s="94">
        <f t="shared" si="36"/>
        <v>0</v>
      </c>
      <c r="G118" s="105"/>
      <c r="H118" s="105"/>
      <c r="I118" s="105"/>
      <c r="J118" s="105"/>
    </row>
    <row r="119" spans="1:11" ht="15" thickBot="1" x14ac:dyDescent="0.25">
      <c r="A119" s="75" t="s">
        <v>145</v>
      </c>
      <c r="B119" s="112" t="s">
        <v>140</v>
      </c>
      <c r="C119" s="53"/>
      <c r="D119" s="53"/>
      <c r="E119" s="89">
        <f t="shared" si="36"/>
        <v>0</v>
      </c>
      <c r="F119" s="94">
        <f t="shared" si="36"/>
        <v>0</v>
      </c>
      <c r="G119" s="105"/>
      <c r="H119" s="105"/>
      <c r="I119" s="105"/>
      <c r="J119" s="105"/>
    </row>
    <row r="120" spans="1:11" ht="15" thickBot="1" x14ac:dyDescent="0.25">
      <c r="A120" s="75" t="s">
        <v>145</v>
      </c>
      <c r="B120" s="112" t="s">
        <v>141</v>
      </c>
      <c r="C120" s="53"/>
      <c r="D120" s="53"/>
      <c r="E120" s="89">
        <f t="shared" si="36"/>
        <v>0</v>
      </c>
      <c r="F120" s="94">
        <f t="shared" si="36"/>
        <v>0</v>
      </c>
      <c r="G120" s="105"/>
      <c r="H120" s="105"/>
      <c r="I120" s="105"/>
      <c r="J120" s="105"/>
    </row>
    <row r="121" spans="1:11" ht="15" thickBot="1" x14ac:dyDescent="0.25">
      <c r="A121" s="75" t="s">
        <v>145</v>
      </c>
      <c r="B121" s="112" t="s">
        <v>142</v>
      </c>
      <c r="C121" s="53"/>
      <c r="D121" s="53"/>
      <c r="E121" s="89">
        <f t="shared" si="36"/>
        <v>0</v>
      </c>
      <c r="F121" s="94">
        <f t="shared" si="36"/>
        <v>0</v>
      </c>
      <c r="G121" s="105"/>
      <c r="H121" s="105"/>
      <c r="I121" s="105"/>
      <c r="J121" s="105"/>
    </row>
    <row r="122" spans="1:11" ht="15" thickBot="1" x14ac:dyDescent="0.25">
      <c r="A122" s="75" t="s">
        <v>145</v>
      </c>
      <c r="B122" s="112" t="s">
        <v>143</v>
      </c>
      <c r="C122" s="53"/>
      <c r="D122" s="53"/>
      <c r="E122" s="89">
        <f t="shared" si="36"/>
        <v>0</v>
      </c>
      <c r="F122" s="94">
        <f t="shared" si="36"/>
        <v>0</v>
      </c>
      <c r="G122" s="105"/>
      <c r="H122" s="105"/>
      <c r="I122" s="105"/>
      <c r="J122" s="105"/>
    </row>
    <row r="123" spans="1:11" ht="15" thickBot="1" x14ac:dyDescent="0.25">
      <c r="A123" s="75" t="s">
        <v>145</v>
      </c>
      <c r="B123" s="112" t="s">
        <v>144</v>
      </c>
      <c r="C123" s="53"/>
      <c r="D123" s="53"/>
      <c r="E123" s="89">
        <f t="shared" si="36"/>
        <v>0</v>
      </c>
      <c r="F123" s="94">
        <f t="shared" si="36"/>
        <v>0</v>
      </c>
      <c r="G123" s="105"/>
      <c r="H123" s="105"/>
      <c r="I123" s="105"/>
      <c r="J123" s="105"/>
    </row>
    <row r="124" spans="1:11" ht="15" thickBot="1" x14ac:dyDescent="0.25">
      <c r="A124" s="308" t="s">
        <v>180</v>
      </c>
      <c r="B124" s="309"/>
      <c r="C124" s="181">
        <f>+D124/Metas!X7</f>
        <v>0</v>
      </c>
      <c r="D124" s="180">
        <f>+F124/K124</f>
        <v>0</v>
      </c>
      <c r="E124" s="9">
        <f>SUM(E112:E123)</f>
        <v>0</v>
      </c>
      <c r="F124" s="9">
        <f t="shared" ref="F124:I124" si="37">SUM(F112:F123)</f>
        <v>0</v>
      </c>
      <c r="G124" s="9">
        <f t="shared" si="37"/>
        <v>0</v>
      </c>
      <c r="H124" s="9">
        <f t="shared" ref="H124" si="38">SUM(H112:H123)</f>
        <v>0</v>
      </c>
      <c r="I124" s="9">
        <f t="shared" si="37"/>
        <v>0</v>
      </c>
      <c r="J124" s="9">
        <f t="shared" ref="J124" si="39">SUM(J112:J123)</f>
        <v>0</v>
      </c>
      <c r="K124" s="9">
        <v>1544</v>
      </c>
    </row>
    <row r="125" spans="1:11" ht="15" thickBot="1" x14ac:dyDescent="0.25">
      <c r="A125" s="75" t="s">
        <v>159</v>
      </c>
      <c r="B125" s="112" t="s">
        <v>146</v>
      </c>
      <c r="C125" s="53"/>
      <c r="D125" s="53"/>
      <c r="E125" s="89">
        <f t="shared" ref="E125:F137" si="40">+G125+I125</f>
        <v>0</v>
      </c>
      <c r="F125" s="94">
        <f t="shared" si="40"/>
        <v>0</v>
      </c>
      <c r="G125" s="105"/>
      <c r="H125" s="105"/>
      <c r="I125" s="105"/>
      <c r="J125" s="105"/>
    </row>
    <row r="126" spans="1:11" ht="15" thickBot="1" x14ac:dyDescent="0.25">
      <c r="A126" s="75" t="s">
        <v>159</v>
      </c>
      <c r="B126" s="112" t="s">
        <v>147</v>
      </c>
      <c r="C126" s="53"/>
      <c r="D126" s="53"/>
      <c r="E126" s="89">
        <f t="shared" si="40"/>
        <v>0</v>
      </c>
      <c r="F126" s="94">
        <f t="shared" si="40"/>
        <v>0</v>
      </c>
      <c r="G126" s="105"/>
      <c r="H126" s="105"/>
      <c r="I126" s="105"/>
      <c r="J126" s="105"/>
    </row>
    <row r="127" spans="1:11" ht="15" thickBot="1" x14ac:dyDescent="0.25">
      <c r="A127" s="75" t="s">
        <v>159</v>
      </c>
      <c r="B127" s="112" t="s">
        <v>148</v>
      </c>
      <c r="C127" s="53"/>
      <c r="D127" s="53"/>
      <c r="E127" s="89">
        <f t="shared" si="40"/>
        <v>0</v>
      </c>
      <c r="F127" s="94">
        <f t="shared" si="40"/>
        <v>0</v>
      </c>
      <c r="G127" s="105"/>
      <c r="H127" s="105"/>
      <c r="I127" s="105"/>
      <c r="J127" s="105"/>
    </row>
    <row r="128" spans="1:11" ht="15" thickBot="1" x14ac:dyDescent="0.25">
      <c r="A128" s="75" t="s">
        <v>159</v>
      </c>
      <c r="B128" s="112" t="s">
        <v>149</v>
      </c>
      <c r="C128" s="53"/>
      <c r="D128" s="53"/>
      <c r="E128" s="89">
        <f t="shared" si="40"/>
        <v>0</v>
      </c>
      <c r="F128" s="94">
        <f t="shared" si="40"/>
        <v>0</v>
      </c>
      <c r="G128" s="105"/>
      <c r="H128" s="105"/>
      <c r="I128" s="105"/>
      <c r="J128" s="105"/>
    </row>
    <row r="129" spans="1:11" ht="15" thickBot="1" x14ac:dyDescent="0.25">
      <c r="A129" s="75" t="s">
        <v>159</v>
      </c>
      <c r="B129" s="112" t="s">
        <v>150</v>
      </c>
      <c r="C129" s="53"/>
      <c r="D129" s="53"/>
      <c r="E129" s="89">
        <f t="shared" si="40"/>
        <v>0</v>
      </c>
      <c r="F129" s="94">
        <f t="shared" si="40"/>
        <v>0</v>
      </c>
      <c r="G129" s="105"/>
      <c r="H129" s="105"/>
      <c r="I129" s="105"/>
      <c r="J129" s="105"/>
    </row>
    <row r="130" spans="1:11" ht="15" thickBot="1" x14ac:dyDescent="0.25">
      <c r="A130" s="75" t="s">
        <v>159</v>
      </c>
      <c r="B130" s="112" t="s">
        <v>151</v>
      </c>
      <c r="C130" s="53"/>
      <c r="D130" s="53"/>
      <c r="E130" s="89">
        <f t="shared" si="40"/>
        <v>0</v>
      </c>
      <c r="F130" s="94">
        <f t="shared" si="40"/>
        <v>0</v>
      </c>
      <c r="G130" s="105"/>
      <c r="H130" s="105"/>
      <c r="I130" s="105"/>
      <c r="J130" s="105"/>
    </row>
    <row r="131" spans="1:11" ht="15" thickBot="1" x14ac:dyDescent="0.25">
      <c r="A131" s="75" t="s">
        <v>159</v>
      </c>
      <c r="B131" s="112" t="s">
        <v>152</v>
      </c>
      <c r="C131" s="53"/>
      <c r="D131" s="53"/>
      <c r="E131" s="89">
        <f t="shared" si="40"/>
        <v>0</v>
      </c>
      <c r="F131" s="94">
        <f t="shared" si="40"/>
        <v>0</v>
      </c>
      <c r="G131" s="105"/>
      <c r="H131" s="105"/>
      <c r="I131" s="105"/>
      <c r="J131" s="105"/>
    </row>
    <row r="132" spans="1:11" ht="15" thickBot="1" x14ac:dyDescent="0.25">
      <c r="A132" s="75" t="s">
        <v>159</v>
      </c>
      <c r="B132" s="112" t="s">
        <v>153</v>
      </c>
      <c r="C132" s="53"/>
      <c r="D132" s="53"/>
      <c r="E132" s="89">
        <f t="shared" si="40"/>
        <v>0</v>
      </c>
      <c r="F132" s="94">
        <f t="shared" si="40"/>
        <v>0</v>
      </c>
      <c r="G132" s="105"/>
      <c r="H132" s="105"/>
      <c r="I132" s="105"/>
      <c r="J132" s="105"/>
    </row>
    <row r="133" spans="1:11" ht="15" thickBot="1" x14ac:dyDescent="0.25">
      <c r="A133" s="75" t="s">
        <v>159</v>
      </c>
      <c r="B133" s="112" t="s">
        <v>154</v>
      </c>
      <c r="C133" s="53"/>
      <c r="D133" s="53"/>
      <c r="E133" s="89">
        <f t="shared" si="40"/>
        <v>0</v>
      </c>
      <c r="F133" s="94">
        <f t="shared" si="40"/>
        <v>0</v>
      </c>
      <c r="G133" s="105"/>
      <c r="H133" s="105"/>
      <c r="I133" s="105"/>
      <c r="J133" s="105"/>
    </row>
    <row r="134" spans="1:11" ht="15" thickBot="1" x14ac:dyDescent="0.25">
      <c r="A134" s="75" t="s">
        <v>159</v>
      </c>
      <c r="B134" s="112" t="s">
        <v>155</v>
      </c>
      <c r="C134" s="53"/>
      <c r="D134" s="53"/>
      <c r="E134" s="89">
        <f t="shared" si="40"/>
        <v>0</v>
      </c>
      <c r="F134" s="94">
        <f t="shared" si="40"/>
        <v>0</v>
      </c>
      <c r="G134" s="105"/>
      <c r="H134" s="105"/>
      <c r="I134" s="105"/>
      <c r="J134" s="105"/>
    </row>
    <row r="135" spans="1:11" ht="15" thickBot="1" x14ac:dyDescent="0.25">
      <c r="A135" s="75" t="s">
        <v>159</v>
      </c>
      <c r="B135" s="112" t="s">
        <v>156</v>
      </c>
      <c r="C135" s="53"/>
      <c r="D135" s="53"/>
      <c r="E135" s="89">
        <f t="shared" si="40"/>
        <v>0</v>
      </c>
      <c r="F135" s="94">
        <f t="shared" si="40"/>
        <v>0</v>
      </c>
      <c r="G135" s="105"/>
      <c r="H135" s="105"/>
      <c r="I135" s="105"/>
      <c r="J135" s="105"/>
    </row>
    <row r="136" spans="1:11" ht="15" thickBot="1" x14ac:dyDescent="0.25">
      <c r="A136" s="75" t="s">
        <v>159</v>
      </c>
      <c r="B136" s="112" t="s">
        <v>157</v>
      </c>
      <c r="C136" s="53"/>
      <c r="D136" s="53"/>
      <c r="E136" s="89">
        <f t="shared" si="40"/>
        <v>0</v>
      </c>
      <c r="F136" s="94">
        <f t="shared" si="40"/>
        <v>0</v>
      </c>
      <c r="G136" s="105"/>
      <c r="H136" s="105"/>
      <c r="I136" s="105"/>
      <c r="J136" s="105"/>
    </row>
    <row r="137" spans="1:11" ht="15" thickBot="1" x14ac:dyDescent="0.25">
      <c r="A137" s="75" t="s">
        <v>159</v>
      </c>
      <c r="B137" s="112" t="s">
        <v>158</v>
      </c>
      <c r="C137" s="53"/>
      <c r="D137" s="53"/>
      <c r="E137" s="89">
        <f t="shared" si="40"/>
        <v>0</v>
      </c>
      <c r="F137" s="94">
        <f t="shared" si="40"/>
        <v>0</v>
      </c>
      <c r="G137" s="105"/>
      <c r="H137" s="105"/>
      <c r="I137" s="105"/>
      <c r="J137" s="105"/>
    </row>
    <row r="138" spans="1:11" ht="15" thickBot="1" x14ac:dyDescent="0.25">
      <c r="A138" s="308" t="s">
        <v>181</v>
      </c>
      <c r="B138" s="309"/>
      <c r="C138" s="181">
        <f>+D138/Metas!X12</f>
        <v>0</v>
      </c>
      <c r="D138" s="180">
        <f>+F138/K138</f>
        <v>0</v>
      </c>
      <c r="E138" s="9">
        <f>SUM(E125:E137)</f>
        <v>0</v>
      </c>
      <c r="F138" s="9">
        <f t="shared" ref="F138:I138" si="41">SUM(F125:F137)</f>
        <v>0</v>
      </c>
      <c r="G138" s="9">
        <f t="shared" si="41"/>
        <v>0</v>
      </c>
      <c r="H138" s="9">
        <f t="shared" ref="H138" si="42">SUM(H125:H137)</f>
        <v>0</v>
      </c>
      <c r="I138" s="9">
        <f t="shared" si="41"/>
        <v>0</v>
      </c>
      <c r="J138" s="9">
        <f t="shared" ref="J138" si="43">SUM(J125:J137)</f>
        <v>0</v>
      </c>
      <c r="K138" s="9">
        <v>6177</v>
      </c>
    </row>
    <row r="139" spans="1:11" ht="15" thickBot="1" x14ac:dyDescent="0.25">
      <c r="A139" s="75" t="s">
        <v>164</v>
      </c>
      <c r="B139" s="112" t="s">
        <v>160</v>
      </c>
      <c r="C139" s="53"/>
      <c r="D139" s="53"/>
      <c r="E139" s="12">
        <f t="shared" ref="E139:F142" si="44">+G139+I139</f>
        <v>0</v>
      </c>
      <c r="F139" s="94">
        <f t="shared" si="44"/>
        <v>0</v>
      </c>
      <c r="G139" s="105"/>
      <c r="H139" s="105"/>
      <c r="I139" s="105"/>
      <c r="J139" s="105"/>
    </row>
    <row r="140" spans="1:11" ht="15" thickBot="1" x14ac:dyDescent="0.25">
      <c r="A140" s="75" t="s">
        <v>164</v>
      </c>
      <c r="B140" s="112" t="s">
        <v>161</v>
      </c>
      <c r="C140" s="53"/>
      <c r="D140" s="53"/>
      <c r="E140" s="12">
        <f t="shared" si="44"/>
        <v>0</v>
      </c>
      <c r="F140" s="94">
        <f t="shared" si="44"/>
        <v>0</v>
      </c>
      <c r="G140" s="105"/>
      <c r="H140" s="105"/>
      <c r="I140" s="105"/>
      <c r="J140" s="105"/>
    </row>
    <row r="141" spans="1:11" ht="15" thickBot="1" x14ac:dyDescent="0.25">
      <c r="A141" s="75" t="s">
        <v>164</v>
      </c>
      <c r="B141" s="112" t="s">
        <v>162</v>
      </c>
      <c r="C141" s="53"/>
      <c r="D141" s="53"/>
      <c r="E141" s="12">
        <f t="shared" si="44"/>
        <v>0</v>
      </c>
      <c r="F141" s="94">
        <f t="shared" si="44"/>
        <v>0</v>
      </c>
      <c r="G141" s="105"/>
      <c r="H141" s="105"/>
      <c r="I141" s="105"/>
      <c r="J141" s="105"/>
    </row>
    <row r="142" spans="1:11" ht="15" thickBot="1" x14ac:dyDescent="0.25">
      <c r="A142" s="75" t="s">
        <v>164</v>
      </c>
      <c r="B142" s="112" t="s">
        <v>163</v>
      </c>
      <c r="C142" s="53"/>
      <c r="D142" s="53"/>
      <c r="E142" s="12">
        <f t="shared" si="44"/>
        <v>0</v>
      </c>
      <c r="F142" s="94">
        <f t="shared" si="44"/>
        <v>0</v>
      </c>
      <c r="G142" s="105"/>
      <c r="H142" s="105"/>
      <c r="I142" s="105"/>
      <c r="J142" s="105"/>
    </row>
    <row r="143" spans="1:11" ht="15" thickBot="1" x14ac:dyDescent="0.25">
      <c r="A143" s="308" t="s">
        <v>182</v>
      </c>
      <c r="B143" s="309"/>
      <c r="C143" s="181">
        <f>+D143/Metas!X14</f>
        <v>0</v>
      </c>
      <c r="D143" s="180">
        <f>+F143/K143</f>
        <v>0</v>
      </c>
      <c r="E143" s="9">
        <f>SUM(E139:E142)</f>
        <v>0</v>
      </c>
      <c r="F143" s="9">
        <f t="shared" ref="F143:I143" si="45">SUM(F139:F142)</f>
        <v>0</v>
      </c>
      <c r="G143" s="9">
        <f t="shared" si="45"/>
        <v>0</v>
      </c>
      <c r="H143" s="9">
        <f t="shared" ref="H143" si="46">SUM(H139:H142)</f>
        <v>0</v>
      </c>
      <c r="I143" s="9">
        <f t="shared" si="45"/>
        <v>0</v>
      </c>
      <c r="J143" s="9">
        <f t="shared" ref="J143" si="47">SUM(J139:J142)</f>
        <v>0</v>
      </c>
      <c r="K143" s="9">
        <v>2256</v>
      </c>
    </row>
    <row r="144" spans="1:11" ht="15" thickBot="1" x14ac:dyDescent="0.25">
      <c r="A144" s="75" t="s">
        <v>172</v>
      </c>
      <c r="B144" s="112" t="s">
        <v>165</v>
      </c>
      <c r="C144" s="53"/>
      <c r="D144" s="53"/>
      <c r="E144" s="12">
        <f t="shared" ref="E144:F150" si="48">+G144+I144</f>
        <v>0</v>
      </c>
      <c r="F144" s="94">
        <f t="shared" si="48"/>
        <v>0</v>
      </c>
      <c r="G144" s="105"/>
      <c r="H144" s="105"/>
      <c r="I144" s="105"/>
      <c r="J144" s="105"/>
    </row>
    <row r="145" spans="1:11" ht="15" thickBot="1" x14ac:dyDescent="0.25">
      <c r="A145" s="75" t="s">
        <v>172</v>
      </c>
      <c r="B145" s="112" t="s">
        <v>166</v>
      </c>
      <c r="C145" s="53"/>
      <c r="D145" s="53"/>
      <c r="E145" s="12">
        <f t="shared" si="48"/>
        <v>0</v>
      </c>
      <c r="F145" s="94">
        <f t="shared" si="48"/>
        <v>0</v>
      </c>
      <c r="G145" s="105"/>
      <c r="H145" s="105"/>
      <c r="I145" s="105"/>
      <c r="J145" s="105"/>
    </row>
    <row r="146" spans="1:11" ht="15" thickBot="1" x14ac:dyDescent="0.25">
      <c r="A146" s="75" t="s">
        <v>172</v>
      </c>
      <c r="B146" s="112" t="s">
        <v>167</v>
      </c>
      <c r="C146" s="53"/>
      <c r="D146" s="53"/>
      <c r="E146" s="12">
        <f t="shared" si="48"/>
        <v>0</v>
      </c>
      <c r="F146" s="94">
        <f t="shared" si="48"/>
        <v>0</v>
      </c>
      <c r="G146" s="105"/>
      <c r="H146" s="105"/>
      <c r="I146" s="105"/>
      <c r="J146" s="105"/>
    </row>
    <row r="147" spans="1:11" ht="15" thickBot="1" x14ac:dyDescent="0.25">
      <c r="A147" s="75" t="s">
        <v>172</v>
      </c>
      <c r="B147" s="112" t="s">
        <v>168</v>
      </c>
      <c r="C147" s="53"/>
      <c r="D147" s="53"/>
      <c r="E147" s="12">
        <f t="shared" si="48"/>
        <v>0</v>
      </c>
      <c r="F147" s="94">
        <f t="shared" si="48"/>
        <v>0</v>
      </c>
      <c r="G147" s="105"/>
      <c r="H147" s="105"/>
      <c r="I147" s="105"/>
      <c r="J147" s="105"/>
    </row>
    <row r="148" spans="1:11" ht="15" thickBot="1" x14ac:dyDescent="0.25">
      <c r="A148" s="75" t="s">
        <v>172</v>
      </c>
      <c r="B148" s="112" t="s">
        <v>169</v>
      </c>
      <c r="C148" s="53"/>
      <c r="D148" s="53"/>
      <c r="E148" s="12">
        <f t="shared" si="48"/>
        <v>0</v>
      </c>
      <c r="F148" s="94">
        <f t="shared" si="48"/>
        <v>0</v>
      </c>
      <c r="G148" s="105"/>
      <c r="H148" s="105"/>
      <c r="I148" s="105"/>
      <c r="J148" s="105"/>
    </row>
    <row r="149" spans="1:11" ht="15" thickBot="1" x14ac:dyDescent="0.25">
      <c r="A149" s="75" t="s">
        <v>172</v>
      </c>
      <c r="B149" s="112" t="s">
        <v>170</v>
      </c>
      <c r="C149" s="53"/>
      <c r="D149" s="53"/>
      <c r="E149" s="12">
        <f t="shared" si="48"/>
        <v>0</v>
      </c>
      <c r="F149" s="94">
        <f t="shared" si="48"/>
        <v>0</v>
      </c>
      <c r="G149" s="105"/>
      <c r="H149" s="105"/>
      <c r="I149" s="105"/>
      <c r="J149" s="105"/>
    </row>
    <row r="150" spans="1:11" ht="15" thickBot="1" x14ac:dyDescent="0.25">
      <c r="A150" s="75" t="s">
        <v>172</v>
      </c>
      <c r="B150" s="112" t="s">
        <v>171</v>
      </c>
      <c r="C150" s="53"/>
      <c r="D150" s="53"/>
      <c r="E150" s="12">
        <f t="shared" si="48"/>
        <v>0</v>
      </c>
      <c r="F150" s="94">
        <f t="shared" si="48"/>
        <v>0</v>
      </c>
      <c r="G150" s="105"/>
      <c r="H150" s="105"/>
      <c r="I150" s="105"/>
      <c r="J150" s="105"/>
    </row>
    <row r="151" spans="1:11" ht="15" thickBot="1" x14ac:dyDescent="0.25">
      <c r="A151" s="308" t="s">
        <v>183</v>
      </c>
      <c r="B151" s="309"/>
      <c r="C151" s="181">
        <f>+D151/Metas!X15</f>
        <v>0</v>
      </c>
      <c r="D151" s="180">
        <f>+F151/K151</f>
        <v>0</v>
      </c>
      <c r="E151" s="9">
        <f>SUM(E144:E150)</f>
        <v>0</v>
      </c>
      <c r="F151" s="9">
        <f t="shared" ref="F151:I151" si="49">SUM(F144:F150)</f>
        <v>0</v>
      </c>
      <c r="G151" s="9">
        <f t="shared" si="49"/>
        <v>0</v>
      </c>
      <c r="H151" s="9">
        <f t="shared" ref="H151" si="50">SUM(H144:H150)</f>
        <v>0</v>
      </c>
      <c r="I151" s="9">
        <f t="shared" si="49"/>
        <v>0</v>
      </c>
      <c r="J151" s="9">
        <f t="shared" ref="J151" si="51">SUM(J144:J150)</f>
        <v>0</v>
      </c>
      <c r="K151" s="9">
        <v>979</v>
      </c>
    </row>
    <row r="152" spans="1:11" ht="15" x14ac:dyDescent="0.25">
      <c r="B152" s="80" t="s">
        <v>188</v>
      </c>
      <c r="C152" s="192"/>
      <c r="D152" s="70">
        <f t="shared" ref="D152:F152" si="52">+D26+D38+D49+D64+D75+D81+D92+D111+D124+D138+D143+D151</f>
        <v>0</v>
      </c>
      <c r="E152" s="62">
        <f t="shared" si="52"/>
        <v>0</v>
      </c>
      <c r="F152" s="62">
        <f t="shared" si="52"/>
        <v>0</v>
      </c>
      <c r="G152" s="62">
        <f t="shared" ref="G152:H152" si="53">+G26+G38+G49+G64+G75+G81+G92+G111+G124+G138+G143+G151</f>
        <v>0</v>
      </c>
      <c r="H152" s="62">
        <f t="shared" si="53"/>
        <v>0</v>
      </c>
      <c r="I152" s="62">
        <f t="shared" ref="I152:J152" si="54">+I26+I38+I49+I64+I75+I81+I92+I111+I124+I138+I143+I151</f>
        <v>0</v>
      </c>
      <c r="J152" s="62">
        <f t="shared" si="54"/>
        <v>0</v>
      </c>
      <c r="K152" s="62">
        <f>+K151+K143+K138+K124+K111+K92+K81+K75+K64+K49+K38+K26</f>
        <v>110914</v>
      </c>
    </row>
    <row r="153" spans="1:11" x14ac:dyDescent="0.2">
      <c r="C153" s="189"/>
      <c r="D153" s="71"/>
    </row>
  </sheetData>
  <mergeCells count="23">
    <mergeCell ref="A151:B151"/>
    <mergeCell ref="A49:B49"/>
    <mergeCell ref="A64:B64"/>
    <mergeCell ref="A75:B75"/>
    <mergeCell ref="A81:B81"/>
    <mergeCell ref="A92:B92"/>
    <mergeCell ref="A111:B111"/>
    <mergeCell ref="A124:B124"/>
    <mergeCell ref="A138:B138"/>
    <mergeCell ref="A38:B38"/>
    <mergeCell ref="D1:D10"/>
    <mergeCell ref="A143:B143"/>
    <mergeCell ref="A26:B26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5"/>
  <sheetViews>
    <sheetView zoomScale="80" zoomScaleNormal="80" workbookViewId="0">
      <pane xSplit="2" ySplit="11" topLeftCell="C12" activePane="bottomRight" state="frozen"/>
      <selection activeCell="B8" sqref="B8:U8"/>
      <selection pane="topRight" activeCell="B8" sqref="B8:U8"/>
      <selection pane="bottomLeft" activeCell="B8" sqref="B8:U8"/>
      <selection pane="bottomRight" activeCell="C12" sqref="C12"/>
    </sheetView>
  </sheetViews>
  <sheetFormatPr baseColWidth="10" defaultRowHeight="14.25" x14ac:dyDescent="0.2"/>
  <cols>
    <col min="1" max="1" width="24.28515625" style="75" bestFit="1" customWidth="1"/>
    <col min="2" max="2" width="48.140625" style="75" customWidth="1"/>
    <col min="3" max="3" width="14.28515625" style="54" bestFit="1" customWidth="1"/>
    <col min="4" max="4" width="14.140625" style="52" customWidth="1"/>
    <col min="5" max="5" width="8.42578125" style="62" bestFit="1" customWidth="1"/>
    <col min="6" max="6" width="9.85546875" style="62" bestFit="1" customWidth="1"/>
    <col min="7" max="8" width="9.7109375" style="52" bestFit="1" customWidth="1"/>
    <col min="9" max="13" width="9.7109375" style="52" customWidth="1"/>
    <col min="14" max="16" width="9.7109375" style="52" bestFit="1" customWidth="1"/>
    <col min="17" max="17" width="11.7109375" style="52" bestFit="1" customWidth="1"/>
    <col min="18" max="16384" width="11.42578125" style="52"/>
  </cols>
  <sheetData>
    <row r="1" spans="1:19" s="226" customFormat="1" ht="73.5" customHeight="1" thickTop="1" thickBot="1" x14ac:dyDescent="0.25">
      <c r="A1" s="310" t="s">
        <v>0</v>
      </c>
      <c r="B1" s="285" t="s">
        <v>1</v>
      </c>
      <c r="C1" s="285" t="s">
        <v>189</v>
      </c>
      <c r="D1" s="328" t="s">
        <v>186</v>
      </c>
      <c r="E1" s="331" t="s">
        <v>338</v>
      </c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3"/>
    </row>
    <row r="2" spans="1:19" s="226" customFormat="1" ht="15" customHeight="1" thickTop="1" x14ac:dyDescent="0.2">
      <c r="A2" s="311"/>
      <c r="B2" s="313"/>
      <c r="C2" s="286"/>
      <c r="D2" s="329"/>
      <c r="E2" s="365" t="s">
        <v>2</v>
      </c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34" t="s">
        <v>3</v>
      </c>
      <c r="S2" s="335"/>
    </row>
    <row r="3" spans="1:19" s="226" customFormat="1" ht="15" customHeight="1" x14ac:dyDescent="0.2">
      <c r="A3" s="311"/>
      <c r="B3" s="313"/>
      <c r="C3" s="286"/>
      <c r="D3" s="329"/>
      <c r="E3" s="365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34"/>
      <c r="S3" s="335"/>
    </row>
    <row r="4" spans="1:19" s="226" customFormat="1" ht="15" customHeight="1" x14ac:dyDescent="0.2">
      <c r="A4" s="311"/>
      <c r="B4" s="313"/>
      <c r="C4" s="286"/>
      <c r="D4" s="329"/>
      <c r="E4" s="365"/>
      <c r="F4" s="361"/>
      <c r="G4" s="361"/>
      <c r="H4" s="361"/>
      <c r="I4" s="361"/>
      <c r="J4" s="361"/>
      <c r="K4" s="361"/>
      <c r="L4" s="361"/>
      <c r="M4" s="361"/>
      <c r="N4" s="361"/>
      <c r="O4" s="361"/>
      <c r="P4" s="361"/>
      <c r="Q4" s="361"/>
      <c r="R4" s="334"/>
      <c r="S4" s="335"/>
    </row>
    <row r="5" spans="1:19" s="226" customFormat="1" ht="15" customHeight="1" x14ac:dyDescent="0.2">
      <c r="A5" s="311"/>
      <c r="B5" s="313"/>
      <c r="C5" s="286"/>
      <c r="D5" s="329"/>
      <c r="E5" s="365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1"/>
      <c r="R5" s="334"/>
      <c r="S5" s="335"/>
    </row>
    <row r="6" spans="1:19" s="226" customFormat="1" ht="15" customHeight="1" x14ac:dyDescent="0.2">
      <c r="A6" s="311"/>
      <c r="B6" s="313"/>
      <c r="C6" s="286"/>
      <c r="D6" s="329"/>
      <c r="E6" s="365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34"/>
      <c r="S6" s="335"/>
    </row>
    <row r="7" spans="1:19" s="226" customFormat="1" ht="15" customHeight="1" x14ac:dyDescent="0.2">
      <c r="A7" s="311"/>
      <c r="B7" s="313"/>
      <c r="C7" s="286"/>
      <c r="D7" s="329"/>
      <c r="E7" s="365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/>
      <c r="R7" s="334"/>
      <c r="S7" s="335"/>
    </row>
    <row r="8" spans="1:19" s="226" customFormat="1" ht="15" customHeight="1" x14ac:dyDescent="0.2">
      <c r="A8" s="311"/>
      <c r="B8" s="313"/>
      <c r="C8" s="286"/>
      <c r="D8" s="329"/>
      <c r="E8" s="365"/>
      <c r="F8" s="361"/>
      <c r="G8" s="361"/>
      <c r="H8" s="361"/>
      <c r="I8" s="361"/>
      <c r="J8" s="361"/>
      <c r="K8" s="361"/>
      <c r="L8" s="361"/>
      <c r="M8" s="361"/>
      <c r="N8" s="361"/>
      <c r="O8" s="361"/>
      <c r="P8" s="361"/>
      <c r="Q8" s="361"/>
      <c r="R8" s="334"/>
      <c r="S8" s="335"/>
    </row>
    <row r="9" spans="1:19" s="226" customFormat="1" ht="15.75" customHeight="1" thickBot="1" x14ac:dyDescent="0.25">
      <c r="A9" s="311"/>
      <c r="B9" s="313"/>
      <c r="C9" s="286"/>
      <c r="D9" s="329"/>
      <c r="E9" s="367"/>
      <c r="F9" s="362"/>
      <c r="G9" s="362"/>
      <c r="H9" s="362"/>
      <c r="I9" s="362"/>
      <c r="J9" s="362"/>
      <c r="K9" s="362"/>
      <c r="L9" s="362"/>
      <c r="M9" s="362"/>
      <c r="N9" s="362"/>
      <c r="O9" s="362"/>
      <c r="P9" s="362"/>
      <c r="Q9" s="362"/>
      <c r="R9" s="336"/>
      <c r="S9" s="337"/>
    </row>
    <row r="10" spans="1:19" s="226" customFormat="1" ht="57.75" customHeight="1" thickTop="1" thickBot="1" x14ac:dyDescent="0.25">
      <c r="A10" s="312"/>
      <c r="B10" s="287"/>
      <c r="C10" s="286"/>
      <c r="D10" s="330"/>
      <c r="E10" s="357" t="s">
        <v>339</v>
      </c>
      <c r="F10" s="357"/>
      <c r="G10" s="357"/>
      <c r="H10" s="357"/>
      <c r="I10" s="357"/>
      <c r="J10" s="357"/>
      <c r="K10" s="357"/>
      <c r="L10" s="357"/>
      <c r="M10" s="357"/>
      <c r="N10" s="357"/>
      <c r="O10" s="357"/>
      <c r="P10" s="357"/>
      <c r="Q10" s="357"/>
      <c r="R10" s="338" t="s">
        <v>340</v>
      </c>
      <c r="S10" s="339"/>
    </row>
    <row r="11" spans="1:19" s="226" customFormat="1" ht="15" thickBot="1" x14ac:dyDescent="0.25">
      <c r="A11" s="227"/>
      <c r="B11" s="227"/>
      <c r="C11" s="287"/>
      <c r="D11" s="228" t="s">
        <v>187</v>
      </c>
      <c r="E11" s="229" t="s">
        <v>4</v>
      </c>
      <c r="F11" s="229" t="s">
        <v>5</v>
      </c>
      <c r="G11" s="228" t="s">
        <v>6</v>
      </c>
      <c r="H11" s="228" t="s">
        <v>7</v>
      </c>
      <c r="I11" s="228" t="s">
        <v>8</v>
      </c>
      <c r="J11" s="228" t="s">
        <v>9</v>
      </c>
      <c r="K11" s="228" t="s">
        <v>10</v>
      </c>
      <c r="L11" s="228" t="s">
        <v>11</v>
      </c>
      <c r="M11" s="228" t="s">
        <v>12</v>
      </c>
      <c r="N11" s="228" t="s">
        <v>13</v>
      </c>
      <c r="O11" s="228" t="s">
        <v>14</v>
      </c>
      <c r="P11" s="228" t="s">
        <v>15</v>
      </c>
      <c r="Q11" s="237" t="s">
        <v>16</v>
      </c>
      <c r="R11" s="340"/>
      <c r="S11" s="341"/>
    </row>
    <row r="12" spans="1:19" s="75" customFormat="1" ht="15" thickBot="1" x14ac:dyDescent="0.25">
      <c r="A12" s="75" t="s">
        <v>51</v>
      </c>
      <c r="B12" s="112" t="s">
        <v>38</v>
      </c>
      <c r="C12" s="53"/>
      <c r="D12" s="74"/>
      <c r="E12" s="79">
        <f>IFERROR(VLOOKUP(B12,[1]NUM21!$H$3:$L$118,2,FALSE),0)</f>
        <v>43</v>
      </c>
      <c r="F12" s="79">
        <f>IFERROR(VLOOKUP(B12,[1]NUM21!$H$3:$L$118,3,FALSE),0)</f>
        <v>39</v>
      </c>
      <c r="G12" s="79">
        <f>IFERROR(VLOOKUP(B12,[1]NUM21!$H$3:$L$118,4,FALSE),0)</f>
        <v>30</v>
      </c>
      <c r="H12" s="79"/>
      <c r="I12" s="79"/>
      <c r="J12" s="79"/>
      <c r="K12" s="79"/>
      <c r="L12" s="79"/>
      <c r="M12" s="79"/>
      <c r="N12" s="79"/>
      <c r="O12" s="79"/>
      <c r="P12" s="79"/>
      <c r="Q12" s="12">
        <f>SUM(E12:P12)</f>
        <v>112</v>
      </c>
    </row>
    <row r="13" spans="1:19" s="75" customFormat="1" ht="15" thickBot="1" x14ac:dyDescent="0.25">
      <c r="A13" s="75" t="s">
        <v>51</v>
      </c>
      <c r="B13" s="112" t="s">
        <v>39</v>
      </c>
      <c r="C13" s="53"/>
      <c r="D13" s="74"/>
      <c r="E13" s="79">
        <f>IFERROR(VLOOKUP(B13,[1]NUM21!$H$3:$L$118,2,FALSE),0)</f>
        <v>44</v>
      </c>
      <c r="F13" s="79">
        <f>IFERROR(VLOOKUP(B13,[1]NUM21!$H$3:$L$118,3,FALSE),0)</f>
        <v>0</v>
      </c>
      <c r="G13" s="79">
        <f>IFERROR(VLOOKUP(B13,[1]NUM21!$H$3:$L$118,4,FALSE),0)</f>
        <v>53</v>
      </c>
      <c r="H13" s="79"/>
      <c r="I13" s="79"/>
      <c r="J13" s="79"/>
      <c r="K13" s="79"/>
      <c r="L13" s="79"/>
      <c r="M13" s="79"/>
      <c r="N13" s="79"/>
      <c r="O13" s="79"/>
      <c r="P13" s="79"/>
      <c r="Q13" s="12">
        <f t="shared" ref="Q13:Q24" si="0">SUM(E13:P13)</f>
        <v>97</v>
      </c>
    </row>
    <row r="14" spans="1:19" s="75" customFormat="1" ht="15" thickBot="1" x14ac:dyDescent="0.25">
      <c r="A14" s="75" t="s">
        <v>51</v>
      </c>
      <c r="B14" s="112" t="s">
        <v>40</v>
      </c>
      <c r="C14" s="53"/>
      <c r="D14" s="74"/>
      <c r="E14" s="79">
        <f>IFERROR(VLOOKUP(B14,[1]NUM21!$H$3:$L$118,2,FALSE),0)</f>
        <v>26</v>
      </c>
      <c r="F14" s="79">
        <f>IFERROR(VLOOKUP(B14,[1]NUM21!$H$3:$L$118,3,FALSE),0)</f>
        <v>19</v>
      </c>
      <c r="G14" s="79">
        <f>IFERROR(VLOOKUP(B14,[1]NUM21!$H$3:$L$118,4,FALSE),0)</f>
        <v>21</v>
      </c>
      <c r="H14" s="79"/>
      <c r="I14" s="79"/>
      <c r="J14" s="79"/>
      <c r="K14" s="79"/>
      <c r="L14" s="79"/>
      <c r="M14" s="79"/>
      <c r="N14" s="79"/>
      <c r="O14" s="79"/>
      <c r="P14" s="79"/>
      <c r="Q14" s="12">
        <f t="shared" si="0"/>
        <v>66</v>
      </c>
    </row>
    <row r="15" spans="1:19" s="75" customFormat="1" ht="15" thickBot="1" x14ac:dyDescent="0.25">
      <c r="A15" s="75" t="s">
        <v>51</v>
      </c>
      <c r="B15" s="112" t="s">
        <v>41</v>
      </c>
      <c r="C15" s="53"/>
      <c r="D15" s="74"/>
      <c r="E15" s="79">
        <f>IFERROR(VLOOKUP(B15,[1]NUM21!$H$3:$L$118,2,FALSE),0)</f>
        <v>24</v>
      </c>
      <c r="F15" s="79">
        <f>IFERROR(VLOOKUP(B15,[1]NUM21!$H$3:$L$118,3,FALSE),0)</f>
        <v>7</v>
      </c>
      <c r="G15" s="79">
        <f>IFERROR(VLOOKUP(B15,[1]NUM21!$H$3:$L$118,4,FALSE),0)</f>
        <v>32</v>
      </c>
      <c r="H15" s="79"/>
      <c r="I15" s="79"/>
      <c r="J15" s="79"/>
      <c r="K15" s="79"/>
      <c r="L15" s="79"/>
      <c r="M15" s="79"/>
      <c r="N15" s="79"/>
      <c r="O15" s="79"/>
      <c r="P15" s="79"/>
      <c r="Q15" s="12">
        <f t="shared" si="0"/>
        <v>63</v>
      </c>
    </row>
    <row r="16" spans="1:19" s="75" customFormat="1" ht="15" thickBot="1" x14ac:dyDescent="0.25">
      <c r="A16" s="75" t="s">
        <v>51</v>
      </c>
      <c r="B16" s="112" t="s">
        <v>42</v>
      </c>
      <c r="C16" s="55"/>
      <c r="D16" s="74"/>
      <c r="E16" s="79">
        <f>IFERROR(VLOOKUP(B16,[1]NUM21!$H$3:$L$118,2,FALSE),0)</f>
        <v>31</v>
      </c>
      <c r="F16" s="79">
        <f>IFERROR(VLOOKUP(B16,[1]NUM21!$H$3:$L$118,3,FALSE),0)</f>
        <v>7</v>
      </c>
      <c r="G16" s="79">
        <f>IFERROR(VLOOKUP(B16,[1]NUM21!$H$3:$L$118,4,FALSE),0)</f>
        <v>39</v>
      </c>
      <c r="H16" s="79"/>
      <c r="I16" s="79"/>
      <c r="J16" s="79"/>
      <c r="K16" s="79"/>
      <c r="L16" s="79"/>
      <c r="M16" s="79"/>
      <c r="N16" s="79"/>
      <c r="O16" s="79"/>
      <c r="P16" s="79"/>
      <c r="Q16" s="12">
        <f t="shared" si="0"/>
        <v>77</v>
      </c>
    </row>
    <row r="17" spans="1:30" s="75" customFormat="1" ht="15" thickBot="1" x14ac:dyDescent="0.25">
      <c r="A17" s="75" t="s">
        <v>51</v>
      </c>
      <c r="B17" s="112" t="s">
        <v>43</v>
      </c>
      <c r="C17" s="53"/>
      <c r="D17" s="74"/>
      <c r="E17" s="79">
        <f>IFERROR(VLOOKUP(B17,[1]NUM21!$H$3:$L$118,2,FALSE),0)</f>
        <v>17</v>
      </c>
      <c r="F17" s="79">
        <f>IFERROR(VLOOKUP(B17,[1]NUM21!$H$3:$L$118,3,FALSE),0)</f>
        <v>26</v>
      </c>
      <c r="G17" s="79">
        <f>IFERROR(VLOOKUP(B17,[1]NUM21!$H$3:$L$118,4,FALSE),0)</f>
        <v>33</v>
      </c>
      <c r="H17" s="79"/>
      <c r="I17" s="79"/>
      <c r="J17" s="79"/>
      <c r="K17" s="79"/>
      <c r="L17" s="79"/>
      <c r="M17" s="79"/>
      <c r="N17" s="79"/>
      <c r="O17" s="79"/>
      <c r="P17" s="79"/>
      <c r="Q17" s="12">
        <f t="shared" si="0"/>
        <v>76</v>
      </c>
    </row>
    <row r="18" spans="1:30" s="75" customFormat="1" ht="15" thickBot="1" x14ac:dyDescent="0.25">
      <c r="A18" s="75" t="s">
        <v>51</v>
      </c>
      <c r="B18" s="112" t="s">
        <v>44</v>
      </c>
      <c r="C18" s="53"/>
      <c r="D18" s="74"/>
      <c r="E18" s="79">
        <f>IFERROR(VLOOKUP(B18,[1]NUM21!$H$3:$L$118,2,FALSE),0)</f>
        <v>3</v>
      </c>
      <c r="F18" s="79">
        <f>IFERROR(VLOOKUP(B18,[1]NUM21!$H$3:$L$118,3,FALSE),0)</f>
        <v>0</v>
      </c>
      <c r="G18" s="79">
        <f>IFERROR(VLOOKUP(B18,[1]NUM21!$H$3:$L$118,4,FALSE),0)</f>
        <v>13</v>
      </c>
      <c r="H18" s="79"/>
      <c r="I18" s="79"/>
      <c r="J18" s="79"/>
      <c r="K18" s="79"/>
      <c r="L18" s="79"/>
      <c r="M18" s="79"/>
      <c r="N18" s="79"/>
      <c r="O18" s="79"/>
      <c r="P18" s="79"/>
      <c r="Q18" s="12">
        <f t="shared" si="0"/>
        <v>16</v>
      </c>
    </row>
    <row r="19" spans="1:30" s="75" customFormat="1" ht="15" thickBot="1" x14ac:dyDescent="0.25">
      <c r="A19" s="75" t="s">
        <v>51</v>
      </c>
      <c r="B19" s="112" t="s">
        <v>45</v>
      </c>
      <c r="C19" s="53"/>
      <c r="D19" s="74"/>
      <c r="E19" s="79">
        <f>IFERROR(VLOOKUP(B19,[1]NUM21!$H$3:$L$118,2,FALSE),0)</f>
        <v>0</v>
      </c>
      <c r="F19" s="79">
        <f>IFERROR(VLOOKUP(B19,[1]NUM21!$H$3:$L$118,3,FALSE),0)</f>
        <v>0</v>
      </c>
      <c r="G19" s="79">
        <f>IFERROR(VLOOKUP(B19,[1]NUM21!$H$3:$L$118,4,FALSE),0)</f>
        <v>0</v>
      </c>
      <c r="H19" s="79"/>
      <c r="I19" s="79"/>
      <c r="J19" s="79"/>
      <c r="K19" s="79"/>
      <c r="L19" s="79"/>
      <c r="M19" s="79"/>
      <c r="N19" s="79"/>
      <c r="O19" s="79"/>
      <c r="P19" s="79"/>
      <c r="Q19" s="12">
        <f t="shared" si="0"/>
        <v>0</v>
      </c>
    </row>
    <row r="20" spans="1:30" s="75" customFormat="1" ht="15" thickBot="1" x14ac:dyDescent="0.25">
      <c r="A20" s="75" t="s">
        <v>51</v>
      </c>
      <c r="B20" s="112" t="s">
        <v>46</v>
      </c>
      <c r="C20" s="53"/>
      <c r="D20" s="74"/>
      <c r="E20" s="79">
        <f>IFERROR(VLOOKUP(B20,[1]NUM21!$H$3:$L$118,2,FALSE),0)</f>
        <v>1</v>
      </c>
      <c r="F20" s="79">
        <f>IFERROR(VLOOKUP(B20,[1]NUM21!$H$3:$L$118,3,FALSE),0)</f>
        <v>0</v>
      </c>
      <c r="G20" s="79">
        <f>IFERROR(VLOOKUP(B20,[1]NUM21!$H$3:$L$118,4,FALSE),0)</f>
        <v>2</v>
      </c>
      <c r="H20" s="79"/>
      <c r="I20" s="79"/>
      <c r="J20" s="79"/>
      <c r="K20" s="79"/>
      <c r="L20" s="79"/>
      <c r="M20" s="79"/>
      <c r="N20" s="79"/>
      <c r="O20" s="79"/>
      <c r="P20" s="79"/>
      <c r="Q20" s="12">
        <f t="shared" si="0"/>
        <v>3</v>
      </c>
      <c r="T20" s="128"/>
    </row>
    <row r="21" spans="1:30" s="75" customFormat="1" ht="15" thickBot="1" x14ac:dyDescent="0.25">
      <c r="A21" s="75" t="s">
        <v>51</v>
      </c>
      <c r="B21" s="112" t="s">
        <v>47</v>
      </c>
      <c r="C21" s="56"/>
      <c r="D21" s="74"/>
      <c r="E21" s="79">
        <f>IFERROR(VLOOKUP(B21,[1]NUM21!$H$3:$L$118,2,FALSE),0)</f>
        <v>0</v>
      </c>
      <c r="F21" s="79">
        <f>IFERROR(VLOOKUP(B21,[1]NUM21!$H$3:$L$118,3,FALSE),0)</f>
        <v>0</v>
      </c>
      <c r="G21" s="79">
        <f>IFERROR(VLOOKUP(B21,[1]NUM21!$H$3:$L$118,4,FALSE),0)</f>
        <v>2</v>
      </c>
      <c r="H21" s="79"/>
      <c r="I21" s="79"/>
      <c r="J21" s="79"/>
      <c r="K21" s="79"/>
      <c r="L21" s="79"/>
      <c r="M21" s="79"/>
      <c r="N21" s="79"/>
      <c r="O21" s="79"/>
      <c r="P21" s="79"/>
      <c r="Q21" s="12">
        <f t="shared" si="0"/>
        <v>2</v>
      </c>
    </row>
    <row r="22" spans="1:30" s="75" customFormat="1" ht="15" thickBot="1" x14ac:dyDescent="0.25">
      <c r="A22" s="75" t="s">
        <v>51</v>
      </c>
      <c r="B22" s="112" t="s">
        <v>48</v>
      </c>
      <c r="C22" s="53"/>
      <c r="D22" s="74"/>
      <c r="E22" s="79">
        <f>IFERROR(VLOOKUP(B22,[1]NUM21!$H$3:$L$118,2,FALSE),0)</f>
        <v>5</v>
      </c>
      <c r="F22" s="79">
        <f>IFERROR(VLOOKUP(B22,[1]NUM21!$H$3:$L$118,3,FALSE),0)</f>
        <v>11</v>
      </c>
      <c r="G22" s="79">
        <f>IFERROR(VLOOKUP(B22,[1]NUM21!$H$3:$L$118,4,FALSE),0)</f>
        <v>4</v>
      </c>
      <c r="H22" s="79"/>
      <c r="I22" s="79"/>
      <c r="J22" s="79"/>
      <c r="K22" s="79"/>
      <c r="L22" s="79"/>
      <c r="M22" s="79"/>
      <c r="N22" s="79"/>
      <c r="O22" s="79"/>
      <c r="P22" s="79"/>
      <c r="Q22" s="12">
        <f t="shared" si="0"/>
        <v>20</v>
      </c>
    </row>
    <row r="23" spans="1:30" s="75" customFormat="1" ht="15" thickBot="1" x14ac:dyDescent="0.25">
      <c r="A23" s="75" t="s">
        <v>51</v>
      </c>
      <c r="B23" s="112" t="s">
        <v>49</v>
      </c>
      <c r="C23" s="53"/>
      <c r="D23" s="74"/>
      <c r="E23" s="79">
        <f>IFERROR(VLOOKUP(B23,[1]NUM21!$H$3:$L$118,2,FALSE),0)</f>
        <v>0</v>
      </c>
      <c r="F23" s="79">
        <f>IFERROR(VLOOKUP(B23,[1]NUM21!$H$3:$L$118,3,FALSE),0)</f>
        <v>0</v>
      </c>
      <c r="G23" s="79">
        <f>IFERROR(VLOOKUP(B23,[1]NUM21!$H$3:$L$118,4,FALSE),0)</f>
        <v>2</v>
      </c>
      <c r="H23" s="79"/>
      <c r="I23" s="79"/>
      <c r="J23" s="79"/>
      <c r="K23" s="79"/>
      <c r="L23" s="79"/>
      <c r="M23" s="79"/>
      <c r="N23" s="79"/>
      <c r="O23" s="79"/>
      <c r="P23" s="79"/>
      <c r="Q23" s="12">
        <f>SUM(E23:P23)</f>
        <v>2</v>
      </c>
    </row>
    <row r="24" spans="1:30" s="75" customFormat="1" ht="15" thickBot="1" x14ac:dyDescent="0.25">
      <c r="A24" s="75" t="s">
        <v>51</v>
      </c>
      <c r="B24" s="112" t="s">
        <v>50</v>
      </c>
      <c r="C24" s="53"/>
      <c r="D24" s="74"/>
      <c r="E24" s="79">
        <f>IFERROR(VLOOKUP(B24,[1]NUM21!$H$3:$L$118,2,FALSE),0)</f>
        <v>0</v>
      </c>
      <c r="F24" s="79">
        <f>IFERROR(VLOOKUP(B24,[1]NUM21!$H$3:$L$118,3,FALSE),0)</f>
        <v>0</v>
      </c>
      <c r="G24" s="79">
        <f>IFERROR(VLOOKUP(B24,[1]NUM21!$H$3:$L$118,4,FALSE),0)</f>
        <v>8</v>
      </c>
      <c r="H24" s="79"/>
      <c r="I24" s="79"/>
      <c r="J24" s="79"/>
      <c r="K24" s="79"/>
      <c r="L24" s="79"/>
      <c r="M24" s="79"/>
      <c r="N24" s="79"/>
      <c r="O24" s="79"/>
      <c r="P24" s="79"/>
      <c r="Q24" s="12">
        <f t="shared" si="0"/>
        <v>8</v>
      </c>
    </row>
    <row r="25" spans="1:30" s="75" customFormat="1" ht="15" thickBot="1" x14ac:dyDescent="0.25">
      <c r="A25" s="72" t="s">
        <v>51</v>
      </c>
      <c r="B25" s="112" t="s">
        <v>389</v>
      </c>
      <c r="C25" s="53"/>
      <c r="D25" s="74"/>
      <c r="E25" s="79">
        <f>IFERROR(VLOOKUP(B25,[1]NUM21!$H$3:$L$118,2,FALSE),0)</f>
        <v>9</v>
      </c>
      <c r="F25" s="79">
        <f>IFERROR(VLOOKUP(B25,[1]NUM21!$H$3:$L$118,3,FALSE),0)</f>
        <v>11</v>
      </c>
      <c r="G25" s="79">
        <f>IFERROR(VLOOKUP(B25,[1]NUM21!$H$3:$L$118,4,FALSE),0)</f>
        <v>10</v>
      </c>
      <c r="H25" s="79"/>
      <c r="I25" s="79"/>
      <c r="J25" s="79"/>
      <c r="K25" s="79"/>
      <c r="L25" s="79"/>
      <c r="M25" s="79"/>
      <c r="N25" s="79"/>
      <c r="O25" s="79"/>
      <c r="P25" s="79"/>
      <c r="Q25" s="12">
        <f t="shared" ref="Q25" si="1">SUM(E25:P25)</f>
        <v>30</v>
      </c>
    </row>
    <row r="26" spans="1:30" s="113" customFormat="1" ht="13.5" thickBot="1" x14ac:dyDescent="0.25">
      <c r="A26" s="308" t="s">
        <v>173</v>
      </c>
      <c r="B26" s="309"/>
      <c r="C26" s="195">
        <f>D26/Metas!Y10</f>
        <v>0.21447319085114364</v>
      </c>
      <c r="D26" s="14">
        <f>+Q26/R26</f>
        <v>0.12868391451068617</v>
      </c>
      <c r="E26" s="115">
        <f>SUM(E12:E25)</f>
        <v>203</v>
      </c>
      <c r="F26" s="115">
        <f t="shared" ref="F26:N26" si="2">SUM(F12:F25)</f>
        <v>120</v>
      </c>
      <c r="G26" s="115">
        <f t="shared" si="2"/>
        <v>249</v>
      </c>
      <c r="H26" s="115">
        <f t="shared" si="2"/>
        <v>0</v>
      </c>
      <c r="I26" s="115">
        <f t="shared" si="2"/>
        <v>0</v>
      </c>
      <c r="J26" s="115">
        <f t="shared" si="2"/>
        <v>0</v>
      </c>
      <c r="K26" s="115">
        <f t="shared" si="2"/>
        <v>0</v>
      </c>
      <c r="L26" s="115">
        <f t="shared" si="2"/>
        <v>0</v>
      </c>
      <c r="M26" s="115">
        <f t="shared" si="2"/>
        <v>0</v>
      </c>
      <c r="N26" s="115">
        <f t="shared" si="2"/>
        <v>0</v>
      </c>
      <c r="O26" s="115">
        <f t="shared" ref="O26:P26" si="3">SUM(O12:O25)</f>
        <v>0</v>
      </c>
      <c r="P26" s="115">
        <f t="shared" si="3"/>
        <v>0</v>
      </c>
      <c r="Q26" s="115">
        <f>SUM(Q12:Q25)</f>
        <v>572</v>
      </c>
      <c r="R26" s="380">
        <v>4445</v>
      </c>
      <c r="S26" s="381"/>
      <c r="Z26" s="113">
        <f>SUM(Z12:Z25)</f>
        <v>0</v>
      </c>
      <c r="AA26" s="113">
        <f>SUM(AA12:AA25)</f>
        <v>0</v>
      </c>
      <c r="AB26" s="113">
        <f>SUM(AB12:AB25)</f>
        <v>0</v>
      </c>
      <c r="AC26" s="113">
        <f>SUM(AC12:AC25)</f>
        <v>0</v>
      </c>
      <c r="AD26" s="113">
        <f>SUM(AD12:AD25)</f>
        <v>0</v>
      </c>
    </row>
    <row r="27" spans="1:30" s="75" customFormat="1" ht="15" thickBot="1" x14ac:dyDescent="0.25">
      <c r="A27" s="75" t="s">
        <v>52</v>
      </c>
      <c r="B27" s="112" t="s">
        <v>53</v>
      </c>
      <c r="C27" s="53"/>
      <c r="D27" s="74"/>
      <c r="E27" s="79">
        <f>IFERROR(VLOOKUP(B27,[1]NUM21!$H$3:$L$118,2,FALSE),0)</f>
        <v>38</v>
      </c>
      <c r="F27" s="79">
        <f>IFERROR(VLOOKUP(B27,[1]NUM21!$H$3:$L$118,3,FALSE),0)</f>
        <v>27</v>
      </c>
      <c r="G27" s="79">
        <f>IFERROR(VLOOKUP(B27,[1]NUM21!$H$3:$L$118,4,FALSE),0)</f>
        <v>36</v>
      </c>
      <c r="H27" s="79"/>
      <c r="I27" s="79"/>
      <c r="J27" s="79"/>
      <c r="K27" s="79"/>
      <c r="L27" s="79"/>
      <c r="M27" s="79"/>
      <c r="N27" s="79"/>
      <c r="O27" s="79"/>
      <c r="P27" s="79"/>
      <c r="Q27" s="12">
        <f t="shared" ref="Q27:Q59" si="4">SUM(E27:P27)</f>
        <v>101</v>
      </c>
    </row>
    <row r="28" spans="1:30" s="75" customFormat="1" ht="15" thickBot="1" x14ac:dyDescent="0.25">
      <c r="A28" s="75" t="s">
        <v>52</v>
      </c>
      <c r="B28" s="112" t="s">
        <v>54</v>
      </c>
      <c r="C28" s="53"/>
      <c r="D28" s="74"/>
      <c r="E28" s="79">
        <f>IFERROR(VLOOKUP(B28,[1]NUM21!$H$3:$L$118,2,FALSE),0)</f>
        <v>50</v>
      </c>
      <c r="F28" s="79">
        <f>IFERROR(VLOOKUP(B28,[1]NUM21!$H$3:$L$118,3,FALSE),0)</f>
        <v>51</v>
      </c>
      <c r="G28" s="79">
        <f>IFERROR(VLOOKUP(B28,[1]NUM21!$H$3:$L$118,4,FALSE),0)</f>
        <v>80</v>
      </c>
      <c r="H28" s="79"/>
      <c r="I28" s="79"/>
      <c r="J28" s="79"/>
      <c r="K28" s="79"/>
      <c r="L28" s="79"/>
      <c r="M28" s="79"/>
      <c r="N28" s="79"/>
      <c r="O28" s="79"/>
      <c r="P28" s="79"/>
      <c r="Q28" s="12">
        <f t="shared" si="4"/>
        <v>181</v>
      </c>
    </row>
    <row r="29" spans="1:30" s="75" customFormat="1" ht="15" thickBot="1" x14ac:dyDescent="0.25">
      <c r="A29" s="75" t="s">
        <v>52</v>
      </c>
      <c r="B29" s="112" t="s">
        <v>55</v>
      </c>
      <c r="C29" s="53"/>
      <c r="D29" s="74"/>
      <c r="E29" s="79">
        <f>IFERROR(VLOOKUP(B29,[1]NUM21!$H$3:$L$118,2,FALSE),0)</f>
        <v>0</v>
      </c>
      <c r="F29" s="79">
        <f>IFERROR(VLOOKUP(B29,[1]NUM21!$H$3:$L$118,3,FALSE),0)</f>
        <v>3</v>
      </c>
      <c r="G29" s="79">
        <f>IFERROR(VLOOKUP(B29,[1]NUM21!$H$3:$L$118,4,FALSE),0)</f>
        <v>8</v>
      </c>
      <c r="H29" s="79"/>
      <c r="I29" s="79"/>
      <c r="J29" s="79"/>
      <c r="K29" s="79"/>
      <c r="L29" s="79"/>
      <c r="M29" s="79"/>
      <c r="N29" s="79"/>
      <c r="O29" s="79"/>
      <c r="P29" s="79"/>
      <c r="Q29" s="12">
        <f t="shared" si="4"/>
        <v>11</v>
      </c>
    </row>
    <row r="30" spans="1:30" s="75" customFormat="1" ht="15" thickBot="1" x14ac:dyDescent="0.25">
      <c r="A30" s="75" t="s">
        <v>52</v>
      </c>
      <c r="B30" s="112" t="s">
        <v>56</v>
      </c>
      <c r="C30" s="53"/>
      <c r="D30" s="74"/>
      <c r="E30" s="79">
        <f>IFERROR(VLOOKUP(B30,[1]NUM21!$H$3:$L$118,2,FALSE),0)</f>
        <v>2</v>
      </c>
      <c r="F30" s="79">
        <f>IFERROR(VLOOKUP(B30,[1]NUM21!$H$3:$L$118,3,FALSE),0)</f>
        <v>15</v>
      </c>
      <c r="G30" s="79">
        <f>IFERROR(VLOOKUP(B30,[1]NUM21!$H$3:$L$118,4,FALSE),0)</f>
        <v>3</v>
      </c>
      <c r="H30" s="79"/>
      <c r="I30" s="79"/>
      <c r="J30" s="79"/>
      <c r="K30" s="79"/>
      <c r="L30" s="79"/>
      <c r="M30" s="79"/>
      <c r="N30" s="79"/>
      <c r="O30" s="79"/>
      <c r="P30" s="79"/>
      <c r="Q30" s="12">
        <f t="shared" si="4"/>
        <v>20</v>
      </c>
    </row>
    <row r="31" spans="1:30" s="75" customFormat="1" ht="15" thickBot="1" x14ac:dyDescent="0.25">
      <c r="A31" s="75" t="s">
        <v>52</v>
      </c>
      <c r="B31" s="112" t="s">
        <v>57</v>
      </c>
      <c r="C31" s="53"/>
      <c r="D31" s="74"/>
      <c r="E31" s="79">
        <f>IFERROR(VLOOKUP(B31,[1]NUM21!$H$3:$L$118,2,FALSE),0)</f>
        <v>6</v>
      </c>
      <c r="F31" s="79">
        <f>IFERROR(VLOOKUP(B31,[1]NUM21!$H$3:$L$118,3,FALSE),0)</f>
        <v>13</v>
      </c>
      <c r="G31" s="79">
        <f>IFERROR(VLOOKUP(B31,[1]NUM21!$H$3:$L$118,4,FALSE),0)</f>
        <v>10</v>
      </c>
      <c r="H31" s="79"/>
      <c r="I31" s="79"/>
      <c r="J31" s="79"/>
      <c r="K31" s="79"/>
      <c r="L31" s="79"/>
      <c r="M31" s="79"/>
      <c r="N31" s="79"/>
      <c r="O31" s="79"/>
      <c r="P31" s="79"/>
      <c r="Q31" s="12">
        <f t="shared" si="4"/>
        <v>29</v>
      </c>
    </row>
    <row r="32" spans="1:30" s="75" customFormat="1" ht="15" thickBot="1" x14ac:dyDescent="0.25">
      <c r="A32" s="75" t="s">
        <v>52</v>
      </c>
      <c r="B32" s="112" t="s">
        <v>58</v>
      </c>
      <c r="C32" s="53"/>
      <c r="D32" s="74"/>
      <c r="E32" s="79">
        <f>IFERROR(VLOOKUP(B32,[1]NUM21!$H$3:$L$118,2,FALSE),0)</f>
        <v>0</v>
      </c>
      <c r="F32" s="79">
        <f>IFERROR(VLOOKUP(B32,[1]NUM21!$H$3:$L$118,3,FALSE),0)</f>
        <v>0</v>
      </c>
      <c r="G32" s="79">
        <f>IFERROR(VLOOKUP(B32,[1]NUM21!$H$3:$L$118,4,FALSE),0)</f>
        <v>0</v>
      </c>
      <c r="H32" s="79"/>
      <c r="I32" s="79"/>
      <c r="J32" s="79"/>
      <c r="K32" s="79"/>
      <c r="L32" s="79"/>
      <c r="M32" s="79"/>
      <c r="N32" s="79"/>
      <c r="O32" s="79"/>
      <c r="P32" s="79"/>
      <c r="Q32" s="12">
        <f t="shared" si="4"/>
        <v>0</v>
      </c>
    </row>
    <row r="33" spans="1:19" s="75" customFormat="1" ht="15" thickBot="1" x14ac:dyDescent="0.25">
      <c r="A33" s="75" t="s">
        <v>52</v>
      </c>
      <c r="B33" s="112" t="s">
        <v>59</v>
      </c>
      <c r="C33" s="53"/>
      <c r="D33" s="74"/>
      <c r="E33" s="79">
        <f>IFERROR(VLOOKUP(B33,[1]NUM21!$H$3:$L$118,2,FALSE),0)</f>
        <v>0</v>
      </c>
      <c r="F33" s="79">
        <f>IFERROR(VLOOKUP(B33,[1]NUM21!$H$3:$L$118,3,FALSE),0)</f>
        <v>0</v>
      </c>
      <c r="G33" s="79">
        <f>IFERROR(VLOOKUP(B33,[1]NUM21!$H$3:$L$118,4,FALSE),0)</f>
        <v>1</v>
      </c>
      <c r="H33" s="79"/>
      <c r="I33" s="79"/>
      <c r="J33" s="79"/>
      <c r="K33" s="79"/>
      <c r="L33" s="79"/>
      <c r="M33" s="79"/>
      <c r="N33" s="79"/>
      <c r="O33" s="79"/>
      <c r="P33" s="79"/>
      <c r="Q33" s="12">
        <f t="shared" si="4"/>
        <v>1</v>
      </c>
    </row>
    <row r="34" spans="1:19" s="75" customFormat="1" ht="15" thickBot="1" x14ac:dyDescent="0.25">
      <c r="A34" s="75" t="s">
        <v>52</v>
      </c>
      <c r="B34" s="112" t="s">
        <v>60</v>
      </c>
      <c r="C34" s="53"/>
      <c r="D34" s="74"/>
      <c r="E34" s="79">
        <f>IFERROR(VLOOKUP(B34,[1]NUM21!$H$3:$L$118,2,FALSE),0)</f>
        <v>3</v>
      </c>
      <c r="F34" s="79">
        <f>IFERROR(VLOOKUP(B34,[1]NUM21!$H$3:$L$118,3,FALSE),0)</f>
        <v>7</v>
      </c>
      <c r="G34" s="79">
        <f>IFERROR(VLOOKUP(B34,[1]NUM21!$H$3:$L$118,4,FALSE),0)</f>
        <v>8</v>
      </c>
      <c r="H34" s="79"/>
      <c r="I34" s="79"/>
      <c r="J34" s="79"/>
      <c r="K34" s="79"/>
      <c r="L34" s="79"/>
      <c r="M34" s="79"/>
      <c r="N34" s="79"/>
      <c r="O34" s="79"/>
      <c r="P34" s="79"/>
      <c r="Q34" s="12">
        <f t="shared" si="4"/>
        <v>18</v>
      </c>
    </row>
    <row r="35" spans="1:19" s="75" customFormat="1" ht="15" thickBot="1" x14ac:dyDescent="0.25">
      <c r="A35" s="75" t="s">
        <v>52</v>
      </c>
      <c r="B35" s="112" t="s">
        <v>61</v>
      </c>
      <c r="C35" s="53"/>
      <c r="D35" s="74"/>
      <c r="E35" s="79">
        <f>IFERROR(VLOOKUP(B35,[1]NUM21!$H$3:$L$118,2,FALSE),0)</f>
        <v>0</v>
      </c>
      <c r="F35" s="79">
        <f>IFERROR(VLOOKUP(B35,[1]NUM21!$H$3:$L$118,3,FALSE),0)</f>
        <v>0</v>
      </c>
      <c r="G35" s="79">
        <f>IFERROR(VLOOKUP(B35,[1]NUM21!$H$3:$L$118,4,FALSE),0)</f>
        <v>0</v>
      </c>
      <c r="H35" s="79"/>
      <c r="I35" s="79"/>
      <c r="J35" s="79"/>
      <c r="K35" s="79"/>
      <c r="L35" s="79"/>
      <c r="M35" s="79"/>
      <c r="N35" s="79"/>
      <c r="O35" s="79"/>
      <c r="P35" s="79"/>
      <c r="Q35" s="12">
        <f t="shared" si="4"/>
        <v>0</v>
      </c>
    </row>
    <row r="36" spans="1:19" s="75" customFormat="1" ht="15" thickBot="1" x14ac:dyDescent="0.25">
      <c r="A36" s="75" t="s">
        <v>52</v>
      </c>
      <c r="B36" s="112" t="s">
        <v>62</v>
      </c>
      <c r="C36" s="53"/>
      <c r="D36" s="74"/>
      <c r="E36" s="79">
        <f>IFERROR(VLOOKUP(B36,[1]NUM21!$H$3:$L$118,2,FALSE),0)</f>
        <v>2</v>
      </c>
      <c r="F36" s="79">
        <f>IFERROR(VLOOKUP(B36,[1]NUM21!$H$3:$L$118,3,FALSE),0)</f>
        <v>4</v>
      </c>
      <c r="G36" s="79">
        <f>IFERROR(VLOOKUP(B36,[1]NUM21!$H$3:$L$118,4,FALSE),0)</f>
        <v>2</v>
      </c>
      <c r="H36" s="79"/>
      <c r="I36" s="79"/>
      <c r="J36" s="79"/>
      <c r="K36" s="79"/>
      <c r="L36" s="79"/>
      <c r="M36" s="79"/>
      <c r="N36" s="79"/>
      <c r="O36" s="79"/>
      <c r="P36" s="79"/>
      <c r="Q36" s="12">
        <f t="shared" si="4"/>
        <v>8</v>
      </c>
    </row>
    <row r="37" spans="1:19" s="75" customFormat="1" ht="15" thickBot="1" x14ac:dyDescent="0.25">
      <c r="A37" s="75" t="s">
        <v>52</v>
      </c>
      <c r="B37" s="112" t="s">
        <v>341</v>
      </c>
      <c r="C37" s="53"/>
      <c r="D37" s="74"/>
      <c r="E37" s="79">
        <f>IFERROR(VLOOKUP(B37,[1]NUM21!$H$3:$L$118,2,FALSE),0)</f>
        <v>3</v>
      </c>
      <c r="F37" s="79">
        <f>IFERROR(VLOOKUP(B37,[1]NUM21!$H$3:$L$118,3,FALSE),0)</f>
        <v>1</v>
      </c>
      <c r="G37" s="79">
        <f>IFERROR(VLOOKUP(B37,[1]NUM21!$H$3:$L$118,4,FALSE),0)</f>
        <v>7</v>
      </c>
      <c r="H37" s="79"/>
      <c r="I37" s="79"/>
      <c r="J37" s="79"/>
      <c r="K37" s="79"/>
      <c r="L37" s="79"/>
      <c r="M37" s="79"/>
      <c r="N37" s="79"/>
      <c r="O37" s="79"/>
      <c r="P37" s="79"/>
      <c r="Q37" s="12">
        <f t="shared" si="4"/>
        <v>11</v>
      </c>
    </row>
    <row r="38" spans="1:19" s="113" customFormat="1" ht="13.5" thickBot="1" x14ac:dyDescent="0.25">
      <c r="A38" s="308" t="s">
        <v>174</v>
      </c>
      <c r="B38" s="309"/>
      <c r="C38" s="195">
        <f>D38/Metas!Y8</f>
        <v>0.11289364230540701</v>
      </c>
      <c r="D38" s="14">
        <f>+Q38/R38</f>
        <v>6.7736185383244205E-2</v>
      </c>
      <c r="E38" s="115">
        <f>SUM(E27:E37)</f>
        <v>104</v>
      </c>
      <c r="F38" s="115">
        <f t="shared" ref="F38:Q38" si="5">SUM(F27:F37)</f>
        <v>121</v>
      </c>
      <c r="G38" s="115">
        <f t="shared" si="5"/>
        <v>155</v>
      </c>
      <c r="H38" s="115">
        <f t="shared" si="5"/>
        <v>0</v>
      </c>
      <c r="I38" s="115">
        <f t="shared" ref="I38:J38" si="6">SUM(I27:I37)</f>
        <v>0</v>
      </c>
      <c r="J38" s="115">
        <f t="shared" si="6"/>
        <v>0</v>
      </c>
      <c r="K38" s="115">
        <f t="shared" ref="K38:L38" si="7">SUM(K27:K37)</f>
        <v>0</v>
      </c>
      <c r="L38" s="115">
        <f t="shared" si="7"/>
        <v>0</v>
      </c>
      <c r="M38" s="115">
        <f t="shared" ref="M38" si="8">SUM(M27:M37)</f>
        <v>0</v>
      </c>
      <c r="N38" s="115">
        <f>SUM(N27:N37)</f>
        <v>0</v>
      </c>
      <c r="O38" s="115">
        <f t="shared" ref="O38:P38" si="9">SUM(O27:O37)</f>
        <v>0</v>
      </c>
      <c r="P38" s="115">
        <f t="shared" si="9"/>
        <v>0</v>
      </c>
      <c r="Q38" s="115">
        <f t="shared" si="5"/>
        <v>380</v>
      </c>
      <c r="R38" s="376">
        <v>5610</v>
      </c>
      <c r="S38" s="377"/>
    </row>
    <row r="39" spans="1:19" s="75" customFormat="1" ht="15" thickBot="1" x14ac:dyDescent="0.25">
      <c r="A39" s="75" t="s">
        <v>73</v>
      </c>
      <c r="B39" s="112" t="s">
        <v>63</v>
      </c>
      <c r="C39" s="53"/>
      <c r="D39" s="74"/>
      <c r="E39" s="79">
        <f>IFERROR(VLOOKUP(B39,[1]NUM21!$H$3:$L$118,2,FALSE),0)</f>
        <v>3</v>
      </c>
      <c r="F39" s="79">
        <f>IFERROR(VLOOKUP(B39,[1]NUM21!$H$3:$L$118,3,FALSE),0)</f>
        <v>5</v>
      </c>
      <c r="G39" s="79">
        <f>IFERROR(VLOOKUP(B39,[1]NUM21!$H$3:$L$118,4,FALSE),0)</f>
        <v>18</v>
      </c>
      <c r="H39" s="79"/>
      <c r="I39" s="79"/>
      <c r="J39" s="79"/>
      <c r="K39" s="79"/>
      <c r="L39" s="79"/>
      <c r="M39" s="79"/>
      <c r="N39" s="79"/>
      <c r="O39" s="79"/>
      <c r="P39" s="79"/>
      <c r="Q39" s="12">
        <f t="shared" si="4"/>
        <v>26</v>
      </c>
    </row>
    <row r="40" spans="1:19" s="75" customFormat="1" ht="15" thickBot="1" x14ac:dyDescent="0.25">
      <c r="A40" s="75" t="s">
        <v>73</v>
      </c>
      <c r="B40" s="112" t="s">
        <v>64</v>
      </c>
      <c r="C40" s="53"/>
      <c r="D40" s="74"/>
      <c r="E40" s="79">
        <f>IFERROR(VLOOKUP(B40,[1]NUM21!$H$3:$L$118,2,FALSE),0)</f>
        <v>0</v>
      </c>
      <c r="F40" s="79">
        <f>IFERROR(VLOOKUP(B40,[1]NUM21!$H$3:$L$118,3,FALSE),0)</f>
        <v>0</v>
      </c>
      <c r="G40" s="79">
        <f>IFERROR(VLOOKUP(B40,[1]NUM21!$H$3:$L$118,4,FALSE),0)</f>
        <v>0</v>
      </c>
      <c r="H40" s="79"/>
      <c r="I40" s="79"/>
      <c r="J40" s="79"/>
      <c r="K40" s="79"/>
      <c r="L40" s="79"/>
      <c r="M40" s="79"/>
      <c r="N40" s="79"/>
      <c r="O40" s="79"/>
      <c r="P40" s="79"/>
      <c r="Q40" s="12">
        <f t="shared" si="4"/>
        <v>0</v>
      </c>
    </row>
    <row r="41" spans="1:19" s="75" customFormat="1" ht="15" thickBot="1" x14ac:dyDescent="0.25">
      <c r="A41" s="75" t="s">
        <v>73</v>
      </c>
      <c r="B41" s="112" t="s">
        <v>65</v>
      </c>
      <c r="C41" s="53"/>
      <c r="D41" s="74"/>
      <c r="E41" s="79">
        <f>IFERROR(VLOOKUP(B41,[1]NUM21!$H$3:$L$118,2,FALSE),0)</f>
        <v>0</v>
      </c>
      <c r="F41" s="79">
        <f>IFERROR(VLOOKUP(B41,[1]NUM21!$H$3:$L$118,3,FALSE),0)</f>
        <v>1</v>
      </c>
      <c r="G41" s="79">
        <f>IFERROR(VLOOKUP(B41,[1]NUM21!$H$3:$L$118,4,FALSE),0)</f>
        <v>3</v>
      </c>
      <c r="H41" s="79"/>
      <c r="I41" s="79"/>
      <c r="J41" s="79"/>
      <c r="K41" s="79"/>
      <c r="L41" s="79"/>
      <c r="M41" s="79"/>
      <c r="N41" s="79"/>
      <c r="O41" s="79"/>
      <c r="P41" s="79"/>
      <c r="Q41" s="12">
        <f t="shared" si="4"/>
        <v>4</v>
      </c>
    </row>
    <row r="42" spans="1:19" s="75" customFormat="1" ht="15" thickBot="1" x14ac:dyDescent="0.25">
      <c r="A42" s="75" t="s">
        <v>73</v>
      </c>
      <c r="B42" s="112" t="s">
        <v>66</v>
      </c>
      <c r="C42" s="53"/>
      <c r="D42" s="74"/>
      <c r="E42" s="79">
        <f>IFERROR(VLOOKUP(B42,[1]NUM21!$H$3:$L$118,2,FALSE),0)</f>
        <v>0</v>
      </c>
      <c r="F42" s="79">
        <f>IFERROR(VLOOKUP(B42,[1]NUM21!$H$3:$L$118,3,FALSE),0)</f>
        <v>0</v>
      </c>
      <c r="G42" s="79">
        <f>IFERROR(VLOOKUP(B42,[1]NUM21!$H$3:$L$118,4,FALSE),0)</f>
        <v>0</v>
      </c>
      <c r="H42" s="79"/>
      <c r="I42" s="79"/>
      <c r="J42" s="79"/>
      <c r="K42" s="79"/>
      <c r="L42" s="79"/>
      <c r="M42" s="79"/>
      <c r="N42" s="79"/>
      <c r="O42" s="79"/>
      <c r="P42" s="79"/>
      <c r="Q42" s="12">
        <f t="shared" si="4"/>
        <v>0</v>
      </c>
    </row>
    <row r="43" spans="1:19" s="75" customFormat="1" ht="15" thickBot="1" x14ac:dyDescent="0.25">
      <c r="A43" s="75" t="s">
        <v>73</v>
      </c>
      <c r="B43" s="112" t="s">
        <v>67</v>
      </c>
      <c r="C43" s="53"/>
      <c r="D43" s="74"/>
      <c r="E43" s="79">
        <f>IFERROR(VLOOKUP(B43,[1]NUM21!$H$3:$L$118,2,FALSE),0)</f>
        <v>0</v>
      </c>
      <c r="F43" s="79">
        <f>IFERROR(VLOOKUP(B43,[1]NUM21!$H$3:$L$118,3,FALSE),0)</f>
        <v>0</v>
      </c>
      <c r="G43" s="79">
        <f>IFERROR(VLOOKUP(B43,[1]NUM21!$H$3:$L$118,4,FALSE),0)</f>
        <v>0</v>
      </c>
      <c r="H43" s="79"/>
      <c r="I43" s="79"/>
      <c r="J43" s="79"/>
      <c r="K43" s="79"/>
      <c r="L43" s="79"/>
      <c r="M43" s="79"/>
      <c r="N43" s="79"/>
      <c r="O43" s="79"/>
      <c r="P43" s="79"/>
      <c r="Q43" s="12">
        <f t="shared" si="4"/>
        <v>0</v>
      </c>
    </row>
    <row r="44" spans="1:19" s="75" customFormat="1" ht="15" thickBot="1" x14ac:dyDescent="0.25">
      <c r="A44" s="75" t="s">
        <v>73</v>
      </c>
      <c r="B44" s="112" t="s">
        <v>68</v>
      </c>
      <c r="C44" s="53"/>
      <c r="D44" s="74"/>
      <c r="E44" s="79">
        <f>IFERROR(VLOOKUP(B44,[1]NUM21!$H$3:$L$118,2,FALSE),0)</f>
        <v>0</v>
      </c>
      <c r="F44" s="79">
        <f>IFERROR(VLOOKUP(B44,[1]NUM21!$H$3:$L$118,3,FALSE),0)</f>
        <v>0</v>
      </c>
      <c r="G44" s="79">
        <f>IFERROR(VLOOKUP(B44,[1]NUM21!$H$3:$L$118,4,FALSE),0)</f>
        <v>0</v>
      </c>
      <c r="H44" s="79"/>
      <c r="I44" s="79"/>
      <c r="J44" s="79"/>
      <c r="K44" s="79"/>
      <c r="L44" s="79"/>
      <c r="M44" s="79"/>
      <c r="N44" s="79"/>
      <c r="O44" s="79"/>
      <c r="P44" s="79"/>
      <c r="Q44" s="12">
        <f t="shared" si="4"/>
        <v>0</v>
      </c>
    </row>
    <row r="45" spans="1:19" s="75" customFormat="1" ht="15" thickBot="1" x14ac:dyDescent="0.25">
      <c r="A45" s="75" t="s">
        <v>73</v>
      </c>
      <c r="B45" s="112" t="s">
        <v>69</v>
      </c>
      <c r="C45" s="53"/>
      <c r="D45" s="74"/>
      <c r="E45" s="79">
        <f>IFERROR(VLOOKUP(B45,[1]NUM21!$H$3:$L$118,2,FALSE),0)</f>
        <v>0</v>
      </c>
      <c r="F45" s="79">
        <f>IFERROR(VLOOKUP(B45,[1]NUM21!$H$3:$L$118,3,FALSE),0)</f>
        <v>0</v>
      </c>
      <c r="G45" s="79">
        <f>IFERROR(VLOOKUP(B45,[1]NUM21!$H$3:$L$118,4,FALSE),0)</f>
        <v>0</v>
      </c>
      <c r="H45" s="79"/>
      <c r="I45" s="79"/>
      <c r="J45" s="79"/>
      <c r="K45" s="79"/>
      <c r="L45" s="79"/>
      <c r="M45" s="79"/>
      <c r="N45" s="79"/>
      <c r="O45" s="79"/>
      <c r="P45" s="79"/>
      <c r="Q45" s="12">
        <f t="shared" si="4"/>
        <v>0</v>
      </c>
    </row>
    <row r="46" spans="1:19" s="75" customFormat="1" ht="15" thickBot="1" x14ac:dyDescent="0.25">
      <c r="A46" s="75" t="s">
        <v>73</v>
      </c>
      <c r="B46" s="112" t="s">
        <v>70</v>
      </c>
      <c r="C46" s="53"/>
      <c r="D46" s="74"/>
      <c r="E46" s="79">
        <f>IFERROR(VLOOKUP(B46,[1]NUM21!$H$3:$L$118,2,FALSE),0)</f>
        <v>0</v>
      </c>
      <c r="F46" s="79">
        <f>IFERROR(VLOOKUP(B46,[1]NUM21!$H$3:$L$118,3,FALSE),0)</f>
        <v>0</v>
      </c>
      <c r="G46" s="79">
        <f>IFERROR(VLOOKUP(B46,[1]NUM21!$H$3:$L$118,4,FALSE),0)</f>
        <v>0</v>
      </c>
      <c r="H46" s="79"/>
      <c r="I46" s="79"/>
      <c r="J46" s="79"/>
      <c r="K46" s="79"/>
      <c r="L46" s="79"/>
      <c r="M46" s="79"/>
      <c r="N46" s="79"/>
      <c r="O46" s="79"/>
      <c r="P46" s="79"/>
      <c r="Q46" s="12">
        <f t="shared" si="4"/>
        <v>0</v>
      </c>
    </row>
    <row r="47" spans="1:19" s="75" customFormat="1" ht="15" thickBot="1" x14ac:dyDescent="0.25">
      <c r="A47" s="75" t="s">
        <v>73</v>
      </c>
      <c r="B47" s="112" t="s">
        <v>71</v>
      </c>
      <c r="C47" s="53"/>
      <c r="D47" s="74"/>
      <c r="E47" s="79">
        <f>IFERROR(VLOOKUP(B47,[1]NUM21!$H$3:$L$118,2,FALSE),0)</f>
        <v>4</v>
      </c>
      <c r="F47" s="79">
        <f>IFERROR(VLOOKUP(B47,[1]NUM21!$H$3:$L$118,3,FALSE),0)</f>
        <v>0</v>
      </c>
      <c r="G47" s="79">
        <f>IFERROR(VLOOKUP(B47,[1]NUM21!$H$3:$L$118,4,FALSE),0)</f>
        <v>6</v>
      </c>
      <c r="H47" s="79"/>
      <c r="I47" s="79"/>
      <c r="J47" s="79"/>
      <c r="K47" s="79"/>
      <c r="L47" s="79"/>
      <c r="M47" s="79"/>
      <c r="N47" s="79"/>
      <c r="O47" s="79"/>
      <c r="P47" s="79"/>
      <c r="Q47" s="12">
        <f t="shared" si="4"/>
        <v>10</v>
      </c>
    </row>
    <row r="48" spans="1:19" s="75" customFormat="1" ht="15" thickBot="1" x14ac:dyDescent="0.25">
      <c r="A48" s="75" t="s">
        <v>73</v>
      </c>
      <c r="B48" s="112" t="s">
        <v>72</v>
      </c>
      <c r="C48" s="53"/>
      <c r="D48" s="74"/>
      <c r="E48" s="79">
        <f>IFERROR(VLOOKUP(B48,[1]NUM21!$H$3:$L$118,2,FALSE),0)</f>
        <v>0</v>
      </c>
      <c r="F48" s="79">
        <f>IFERROR(VLOOKUP(B48,[1]NUM21!$H$3:$L$118,3,FALSE),0)</f>
        <v>0</v>
      </c>
      <c r="G48" s="79">
        <f>IFERROR(VLOOKUP(B48,[1]NUM21!$H$3:$L$118,4,FALSE),0)</f>
        <v>0</v>
      </c>
      <c r="H48" s="79"/>
      <c r="I48" s="79"/>
      <c r="J48" s="79"/>
      <c r="K48" s="79"/>
      <c r="L48" s="79"/>
      <c r="M48" s="79"/>
      <c r="N48" s="79"/>
      <c r="O48" s="79"/>
      <c r="P48" s="79"/>
      <c r="Q48" s="12">
        <f t="shared" si="4"/>
        <v>0</v>
      </c>
    </row>
    <row r="49" spans="1:19" s="113" customFormat="1" ht="13.5" thickBot="1" x14ac:dyDescent="0.25">
      <c r="A49" s="308" t="s">
        <v>175</v>
      </c>
      <c r="B49" s="309"/>
      <c r="C49" s="195">
        <f>D49/Metas!Y17</f>
        <v>0.22675736961451251</v>
      </c>
      <c r="D49" s="14">
        <f>+Q49/R49</f>
        <v>0.1360544217687075</v>
      </c>
      <c r="E49" s="115">
        <f>SUM(E39:E48)</f>
        <v>7</v>
      </c>
      <c r="F49" s="115">
        <f t="shared" ref="F49:H49" si="10">SUM(F39:F48)</f>
        <v>6</v>
      </c>
      <c r="G49" s="115">
        <f t="shared" si="10"/>
        <v>27</v>
      </c>
      <c r="H49" s="115">
        <f t="shared" si="10"/>
        <v>0</v>
      </c>
      <c r="I49" s="115">
        <f t="shared" ref="I49:J49" si="11">SUM(I39:I48)</f>
        <v>0</v>
      </c>
      <c r="J49" s="115">
        <f t="shared" si="11"/>
        <v>0</v>
      </c>
      <c r="K49" s="115">
        <f t="shared" ref="K49:L49" si="12">SUM(K39:K48)</f>
        <v>0</v>
      </c>
      <c r="L49" s="115">
        <f t="shared" si="12"/>
        <v>0</v>
      </c>
      <c r="M49" s="115">
        <f t="shared" ref="M49:N49" si="13">SUM(M39:M48)</f>
        <v>0</v>
      </c>
      <c r="N49" s="115">
        <f t="shared" si="13"/>
        <v>0</v>
      </c>
      <c r="O49" s="115">
        <f t="shared" ref="O49:P49" si="14">SUM(O39:O48)</f>
        <v>0</v>
      </c>
      <c r="P49" s="115">
        <f t="shared" si="14"/>
        <v>0</v>
      </c>
      <c r="Q49" s="9">
        <f>SUM(Q39:Q48)</f>
        <v>40</v>
      </c>
      <c r="R49" s="376">
        <v>294</v>
      </c>
      <c r="S49" s="377"/>
    </row>
    <row r="50" spans="1:19" s="75" customFormat="1" ht="15" thickBot="1" x14ac:dyDescent="0.25">
      <c r="A50" s="113" t="s">
        <v>87</v>
      </c>
      <c r="B50" s="112" t="s">
        <v>74</v>
      </c>
      <c r="C50" s="53"/>
      <c r="D50" s="74"/>
      <c r="E50" s="79">
        <f>IFERROR(VLOOKUP(B50,[1]NUM21!$H$3:$L$118,2,FALSE),0)</f>
        <v>6</v>
      </c>
      <c r="F50" s="79">
        <f>IFERROR(VLOOKUP(B50,[1]NUM21!$H$3:$L$118,3,FALSE),0)</f>
        <v>6</v>
      </c>
      <c r="G50" s="79">
        <f>IFERROR(VLOOKUP(B50,[1]NUM21!$H$3:$L$118,4,FALSE),0)</f>
        <v>16</v>
      </c>
      <c r="H50" s="79"/>
      <c r="I50" s="79"/>
      <c r="J50" s="79"/>
      <c r="K50" s="79"/>
      <c r="L50" s="79"/>
      <c r="M50" s="79"/>
      <c r="N50" s="79"/>
      <c r="O50" s="79"/>
      <c r="P50" s="79"/>
      <c r="Q50" s="12">
        <f t="shared" si="4"/>
        <v>28</v>
      </c>
    </row>
    <row r="51" spans="1:19" s="75" customFormat="1" ht="15" thickBot="1" x14ac:dyDescent="0.25">
      <c r="A51" s="113" t="s">
        <v>87</v>
      </c>
      <c r="B51" s="112" t="s">
        <v>75</v>
      </c>
      <c r="C51" s="53"/>
      <c r="D51" s="74"/>
      <c r="E51" s="79">
        <f>IFERROR(VLOOKUP(B51,[1]NUM21!$H$3:$L$118,2,FALSE),0)</f>
        <v>2</v>
      </c>
      <c r="F51" s="79">
        <f>IFERROR(VLOOKUP(B51,[1]NUM21!$H$3:$L$118,3,FALSE),0)</f>
        <v>0</v>
      </c>
      <c r="G51" s="79">
        <f>IFERROR(VLOOKUP(B51,[1]NUM21!$H$3:$L$118,4,FALSE),0)</f>
        <v>7</v>
      </c>
      <c r="H51" s="79"/>
      <c r="I51" s="79"/>
      <c r="J51" s="79"/>
      <c r="K51" s="79"/>
      <c r="L51" s="79"/>
      <c r="M51" s="79"/>
      <c r="N51" s="79"/>
      <c r="O51" s="79"/>
      <c r="P51" s="79"/>
      <c r="Q51" s="12">
        <f t="shared" si="4"/>
        <v>9</v>
      </c>
    </row>
    <row r="52" spans="1:19" s="75" customFormat="1" ht="15" thickBot="1" x14ac:dyDescent="0.25">
      <c r="A52" s="113" t="s">
        <v>87</v>
      </c>
      <c r="B52" s="112" t="s">
        <v>76</v>
      </c>
      <c r="C52" s="53"/>
      <c r="D52" s="74"/>
      <c r="E52" s="79">
        <f>IFERROR(VLOOKUP(B52,[1]NUM21!$H$3:$L$118,2,FALSE),0)</f>
        <v>0</v>
      </c>
      <c r="F52" s="79">
        <f>IFERROR(VLOOKUP(B52,[1]NUM21!$H$3:$L$118,3,FALSE),0)</f>
        <v>0</v>
      </c>
      <c r="G52" s="79">
        <f>IFERROR(VLOOKUP(B52,[1]NUM21!$H$3:$L$118,4,FALSE),0)</f>
        <v>11</v>
      </c>
      <c r="H52" s="79"/>
      <c r="I52" s="79"/>
      <c r="J52" s="79"/>
      <c r="K52" s="79"/>
      <c r="L52" s="79"/>
      <c r="M52" s="79"/>
      <c r="N52" s="79"/>
      <c r="O52" s="79"/>
      <c r="P52" s="79"/>
      <c r="Q52" s="12">
        <f t="shared" si="4"/>
        <v>11</v>
      </c>
    </row>
    <row r="53" spans="1:19" s="75" customFormat="1" ht="15" thickBot="1" x14ac:dyDescent="0.25">
      <c r="A53" s="113" t="s">
        <v>87</v>
      </c>
      <c r="B53" s="112" t="s">
        <v>77</v>
      </c>
      <c r="C53" s="53"/>
      <c r="D53" s="74"/>
      <c r="E53" s="79">
        <f>IFERROR(VLOOKUP(B53,[1]NUM21!$H$3:$L$118,2,FALSE),0)</f>
        <v>0</v>
      </c>
      <c r="F53" s="79">
        <f>IFERROR(VLOOKUP(B53,[1]NUM21!$H$3:$L$118,3,FALSE),0)</f>
        <v>0</v>
      </c>
      <c r="G53" s="79">
        <f>IFERROR(VLOOKUP(B53,[1]NUM21!$H$3:$L$118,4,FALSE),0)</f>
        <v>1</v>
      </c>
      <c r="H53" s="79"/>
      <c r="I53" s="79"/>
      <c r="J53" s="79"/>
      <c r="K53" s="79"/>
      <c r="L53" s="79"/>
      <c r="M53" s="79"/>
      <c r="N53" s="79"/>
      <c r="O53" s="79"/>
      <c r="P53" s="79"/>
      <c r="Q53" s="12">
        <f t="shared" si="4"/>
        <v>1</v>
      </c>
    </row>
    <row r="54" spans="1:19" s="75" customFormat="1" ht="15" thickBot="1" x14ac:dyDescent="0.25">
      <c r="A54" s="113" t="s">
        <v>87</v>
      </c>
      <c r="B54" s="112" t="s">
        <v>78</v>
      </c>
      <c r="C54" s="53"/>
      <c r="D54" s="74"/>
      <c r="E54" s="79">
        <f>IFERROR(VLOOKUP(B54,[1]NUM21!$H$3:$L$118,2,FALSE),0)</f>
        <v>0</v>
      </c>
      <c r="F54" s="79">
        <f>IFERROR(VLOOKUP(B54,[1]NUM21!$H$3:$L$118,3,FALSE),0)</f>
        <v>0</v>
      </c>
      <c r="G54" s="79">
        <f>IFERROR(VLOOKUP(B54,[1]NUM21!$H$3:$L$118,4,FALSE),0)</f>
        <v>0</v>
      </c>
      <c r="H54" s="79"/>
      <c r="I54" s="79"/>
      <c r="J54" s="79"/>
      <c r="K54" s="79"/>
      <c r="L54" s="79"/>
      <c r="M54" s="79"/>
      <c r="N54" s="79"/>
      <c r="O54" s="79"/>
      <c r="P54" s="79"/>
      <c r="Q54" s="12">
        <f t="shared" si="4"/>
        <v>0</v>
      </c>
    </row>
    <row r="55" spans="1:19" s="75" customFormat="1" ht="15" thickBot="1" x14ac:dyDescent="0.25">
      <c r="A55" s="113" t="s">
        <v>87</v>
      </c>
      <c r="B55" s="112" t="s">
        <v>79</v>
      </c>
      <c r="C55" s="53"/>
      <c r="D55" s="74"/>
      <c r="E55" s="79">
        <f>IFERROR(VLOOKUP(B55,[1]NUM21!$H$3:$L$118,2,FALSE),0)</f>
        <v>0</v>
      </c>
      <c r="F55" s="79">
        <f>IFERROR(VLOOKUP(B55,[1]NUM21!$H$3:$L$118,3,FALSE),0)</f>
        <v>3</v>
      </c>
      <c r="G55" s="79">
        <f>IFERROR(VLOOKUP(B55,[1]NUM21!$H$3:$L$118,4,FALSE),0)</f>
        <v>1</v>
      </c>
      <c r="H55" s="79"/>
      <c r="I55" s="79"/>
      <c r="J55" s="79"/>
      <c r="K55" s="79"/>
      <c r="L55" s="79"/>
      <c r="M55" s="79"/>
      <c r="N55" s="79"/>
      <c r="O55" s="79"/>
      <c r="P55" s="79"/>
      <c r="Q55" s="12">
        <f t="shared" si="4"/>
        <v>4</v>
      </c>
    </row>
    <row r="56" spans="1:19" s="75" customFormat="1" ht="15" thickBot="1" x14ac:dyDescent="0.25">
      <c r="A56" s="113" t="s">
        <v>87</v>
      </c>
      <c r="B56" s="112" t="s">
        <v>80</v>
      </c>
      <c r="C56" s="53"/>
      <c r="D56" s="74"/>
      <c r="E56" s="79">
        <f>IFERROR(VLOOKUP(B56,[1]NUM21!$H$3:$L$118,2,FALSE),0)</f>
        <v>0</v>
      </c>
      <c r="F56" s="79">
        <f>IFERROR(VLOOKUP(B56,[1]NUM21!$H$3:$L$118,3,FALSE),0)</f>
        <v>2</v>
      </c>
      <c r="G56" s="79">
        <f>IFERROR(VLOOKUP(B56,[1]NUM21!$H$3:$L$118,4,FALSE),0)</f>
        <v>8</v>
      </c>
      <c r="H56" s="79"/>
      <c r="I56" s="79"/>
      <c r="J56" s="79"/>
      <c r="K56" s="79"/>
      <c r="L56" s="79"/>
      <c r="M56" s="79"/>
      <c r="N56" s="79"/>
      <c r="O56" s="79"/>
      <c r="P56" s="79"/>
      <c r="Q56" s="12">
        <f t="shared" si="4"/>
        <v>10</v>
      </c>
    </row>
    <row r="57" spans="1:19" s="75" customFormat="1" ht="15" thickBot="1" x14ac:dyDescent="0.25">
      <c r="A57" s="113" t="s">
        <v>87</v>
      </c>
      <c r="B57" s="112" t="s">
        <v>81</v>
      </c>
      <c r="C57" s="53"/>
      <c r="D57" s="74"/>
      <c r="E57" s="79">
        <f>IFERROR(VLOOKUP(B57,[1]NUM21!$H$3:$L$118,2,FALSE),0)</f>
        <v>0</v>
      </c>
      <c r="F57" s="79">
        <f>IFERROR(VLOOKUP(B57,[1]NUM21!$H$3:$L$118,3,FALSE),0)</f>
        <v>0</v>
      </c>
      <c r="G57" s="79">
        <f>IFERROR(VLOOKUP(B57,[1]NUM21!$H$3:$L$118,4,FALSE),0)</f>
        <v>0</v>
      </c>
      <c r="H57" s="79"/>
      <c r="I57" s="79"/>
      <c r="J57" s="79"/>
      <c r="K57" s="79"/>
      <c r="L57" s="79"/>
      <c r="M57" s="79"/>
      <c r="N57" s="79"/>
      <c r="O57" s="79"/>
      <c r="P57" s="79"/>
      <c r="Q57" s="12">
        <f t="shared" si="4"/>
        <v>0</v>
      </c>
    </row>
    <row r="58" spans="1:19" s="75" customFormat="1" ht="15" thickBot="1" x14ac:dyDescent="0.25">
      <c r="A58" s="113" t="s">
        <v>87</v>
      </c>
      <c r="B58" s="112" t="s">
        <v>82</v>
      </c>
      <c r="C58" s="53"/>
      <c r="D58" s="74"/>
      <c r="E58" s="79">
        <f>IFERROR(VLOOKUP(B58,[1]NUM21!$H$3:$L$118,2,FALSE),0)</f>
        <v>0</v>
      </c>
      <c r="F58" s="79">
        <f>IFERROR(VLOOKUP(B58,[1]NUM21!$H$3:$L$118,3,FALSE),0)</f>
        <v>0</v>
      </c>
      <c r="G58" s="79">
        <f>IFERROR(VLOOKUP(B58,[1]NUM21!$H$3:$L$118,4,FALSE),0)</f>
        <v>0</v>
      </c>
      <c r="H58" s="79"/>
      <c r="I58" s="79"/>
      <c r="J58" s="79"/>
      <c r="K58" s="79"/>
      <c r="L58" s="79"/>
      <c r="M58" s="79"/>
      <c r="N58" s="79"/>
      <c r="O58" s="79"/>
      <c r="P58" s="79"/>
      <c r="Q58" s="12">
        <f t="shared" si="4"/>
        <v>0</v>
      </c>
    </row>
    <row r="59" spans="1:19" s="75" customFormat="1" ht="15" thickBot="1" x14ac:dyDescent="0.25">
      <c r="A59" s="113" t="s">
        <v>87</v>
      </c>
      <c r="B59" s="112" t="s">
        <v>83</v>
      </c>
      <c r="C59" s="53"/>
      <c r="D59" s="74"/>
      <c r="E59" s="79">
        <f>IFERROR(VLOOKUP(B59,[1]NUM21!$H$3:$L$118,2,FALSE),0)</f>
        <v>0</v>
      </c>
      <c r="F59" s="79">
        <f>IFERROR(VLOOKUP(B59,[1]NUM21!$H$3:$L$118,3,FALSE),0)</f>
        <v>2</v>
      </c>
      <c r="G59" s="79">
        <f>IFERROR(VLOOKUP(B59,[1]NUM21!$H$3:$L$118,4,FALSE),0)</f>
        <v>1</v>
      </c>
      <c r="H59" s="79"/>
      <c r="I59" s="79"/>
      <c r="J59" s="79"/>
      <c r="K59" s="79"/>
      <c r="L59" s="79"/>
      <c r="M59" s="79"/>
      <c r="N59" s="79"/>
      <c r="O59" s="79"/>
      <c r="P59" s="79"/>
      <c r="Q59" s="12">
        <f t="shared" si="4"/>
        <v>3</v>
      </c>
    </row>
    <row r="60" spans="1:19" s="75" customFormat="1" ht="15" thickBot="1" x14ac:dyDescent="0.25">
      <c r="A60" s="113" t="s">
        <v>87</v>
      </c>
      <c r="B60" s="112" t="s">
        <v>84</v>
      </c>
      <c r="C60" s="53"/>
      <c r="D60" s="74"/>
      <c r="E60" s="79">
        <f>IFERROR(VLOOKUP(B60,[1]NUM21!$H$3:$L$118,2,FALSE),0)</f>
        <v>2</v>
      </c>
      <c r="F60" s="79">
        <f>IFERROR(VLOOKUP(B60,[1]NUM21!$H$3:$L$118,3,FALSE),0)</f>
        <v>1</v>
      </c>
      <c r="G60" s="79">
        <f>IFERROR(VLOOKUP(B60,[1]NUM21!$H$3:$L$118,4,FALSE),0)</f>
        <v>0</v>
      </c>
      <c r="H60" s="79"/>
      <c r="I60" s="79"/>
      <c r="J60" s="79"/>
      <c r="K60" s="79"/>
      <c r="L60" s="79"/>
      <c r="M60" s="79"/>
      <c r="N60" s="79"/>
      <c r="O60" s="79"/>
      <c r="P60" s="79"/>
      <c r="Q60" s="12">
        <f>SUM(E60:P60)</f>
        <v>3</v>
      </c>
    </row>
    <row r="61" spans="1:19" s="75" customFormat="1" ht="15" thickBot="1" x14ac:dyDescent="0.25">
      <c r="A61" s="113" t="s">
        <v>87</v>
      </c>
      <c r="B61" s="112" t="s">
        <v>85</v>
      </c>
      <c r="C61" s="53"/>
      <c r="D61" s="74"/>
      <c r="E61" s="79">
        <f>IFERROR(VLOOKUP(B61,[1]NUM21!$H$3:$L$118,2,FALSE),0)</f>
        <v>0</v>
      </c>
      <c r="F61" s="79">
        <f>IFERROR(VLOOKUP(B61,[1]NUM21!$H$3:$L$118,3,FALSE),0)</f>
        <v>1</v>
      </c>
      <c r="G61" s="79">
        <f>IFERROR(VLOOKUP(B61,[1]NUM21!$H$3:$L$118,4,FALSE),0)</f>
        <v>0</v>
      </c>
      <c r="H61" s="79"/>
      <c r="I61" s="79"/>
      <c r="J61" s="79"/>
      <c r="K61" s="79"/>
      <c r="L61" s="79"/>
      <c r="M61" s="79"/>
      <c r="N61" s="79"/>
      <c r="O61" s="79"/>
      <c r="P61" s="79"/>
      <c r="Q61" s="12">
        <f>SUM(E61:P61)</f>
        <v>1</v>
      </c>
    </row>
    <row r="62" spans="1:19" s="75" customFormat="1" ht="15" thickBot="1" x14ac:dyDescent="0.25">
      <c r="A62" s="113" t="s">
        <v>87</v>
      </c>
      <c r="B62" s="112" t="s">
        <v>86</v>
      </c>
      <c r="C62" s="53"/>
      <c r="D62" s="74"/>
      <c r="E62" s="79">
        <f>IFERROR(VLOOKUP(B62,[1]NUM21!$H$3:$L$118,2,FALSE),0)</f>
        <v>0</v>
      </c>
      <c r="F62" s="79">
        <f>IFERROR(VLOOKUP(B62,[1]NUM21!$H$3:$L$118,3,FALSE),0)</f>
        <v>0</v>
      </c>
      <c r="G62" s="79">
        <f>IFERROR(VLOOKUP(B62,[1]NUM21!$H$3:$L$118,4,FALSE),0)</f>
        <v>0</v>
      </c>
      <c r="H62" s="79"/>
      <c r="I62" s="79"/>
      <c r="J62" s="79"/>
      <c r="K62" s="79"/>
      <c r="L62" s="79"/>
      <c r="M62" s="79"/>
      <c r="N62" s="79"/>
      <c r="O62" s="79"/>
      <c r="P62" s="79"/>
      <c r="Q62" s="12">
        <f>SUM(E62:P62)</f>
        <v>0</v>
      </c>
    </row>
    <row r="63" spans="1:19" s="75" customFormat="1" ht="15" thickBot="1" x14ac:dyDescent="0.25">
      <c r="A63" s="111" t="s">
        <v>87</v>
      </c>
      <c r="B63" s="112" t="s">
        <v>393</v>
      </c>
      <c r="C63" s="53"/>
      <c r="D63" s="74"/>
      <c r="E63" s="79">
        <f>IFERROR(VLOOKUP(B63,[1]NUM21!$H$3:$L$118,2,FALSE),0)</f>
        <v>12</v>
      </c>
      <c r="F63" s="79">
        <f>IFERROR(VLOOKUP(B63,[1]NUM21!$H$3:$L$118,3,FALSE),0)</f>
        <v>23</v>
      </c>
      <c r="G63" s="79">
        <f>IFERROR(VLOOKUP(B63,[1]NUM21!$H$3:$L$118,4,FALSE),0)</f>
        <v>18</v>
      </c>
      <c r="H63" s="79"/>
      <c r="I63" s="79"/>
      <c r="J63" s="79"/>
      <c r="K63" s="79"/>
      <c r="L63" s="79"/>
      <c r="M63" s="79"/>
      <c r="N63" s="79"/>
      <c r="O63" s="79"/>
      <c r="P63" s="79"/>
      <c r="Q63" s="12">
        <f>SUM(E63:P63)</f>
        <v>53</v>
      </c>
    </row>
    <row r="64" spans="1:19" s="113" customFormat="1" ht="13.5" thickBot="1" x14ac:dyDescent="0.25">
      <c r="A64" s="308" t="s">
        <v>176</v>
      </c>
      <c r="B64" s="309"/>
      <c r="C64" s="195">
        <f>D64/Metas!Y9</f>
        <v>0.22992527989196876</v>
      </c>
      <c r="D64" s="14">
        <f>+Q64/R64</f>
        <v>0.13804713804713806</v>
      </c>
      <c r="E64" s="115">
        <f>SUM(E50:E63)</f>
        <v>22</v>
      </c>
      <c r="F64" s="115">
        <f t="shared" ref="F64:P64" si="15">SUM(F50:F63)</f>
        <v>38</v>
      </c>
      <c r="G64" s="115">
        <f t="shared" si="15"/>
        <v>63</v>
      </c>
      <c r="H64" s="115">
        <f t="shared" si="15"/>
        <v>0</v>
      </c>
      <c r="I64" s="115">
        <f t="shared" si="15"/>
        <v>0</v>
      </c>
      <c r="J64" s="115">
        <f t="shared" si="15"/>
        <v>0</v>
      </c>
      <c r="K64" s="115">
        <f t="shared" si="15"/>
        <v>0</v>
      </c>
      <c r="L64" s="115">
        <f t="shared" si="15"/>
        <v>0</v>
      </c>
      <c r="M64" s="115">
        <f t="shared" si="15"/>
        <v>0</v>
      </c>
      <c r="N64" s="115">
        <f t="shared" si="15"/>
        <v>0</v>
      </c>
      <c r="O64" s="115">
        <f t="shared" si="15"/>
        <v>0</v>
      </c>
      <c r="P64" s="115">
        <f t="shared" si="15"/>
        <v>0</v>
      </c>
      <c r="Q64" s="9">
        <f>SUM(Q50:Q63)</f>
        <v>123</v>
      </c>
      <c r="R64" s="376">
        <v>891</v>
      </c>
      <c r="S64" s="377"/>
    </row>
    <row r="65" spans="1:19" s="75" customFormat="1" ht="15" thickBot="1" x14ac:dyDescent="0.25">
      <c r="A65" s="113" t="s">
        <v>98</v>
      </c>
      <c r="B65" s="112" t="s">
        <v>88</v>
      </c>
      <c r="C65" s="53"/>
      <c r="D65" s="74"/>
      <c r="E65" s="79">
        <f>IFERROR(VLOOKUP(B65,[1]NUM21!$H$3:$L$118,2,FALSE),0)</f>
        <v>5</v>
      </c>
      <c r="F65" s="79">
        <f>IFERROR(VLOOKUP(B65,[1]NUM21!$H$3:$L$118,3,FALSE),0)</f>
        <v>2</v>
      </c>
      <c r="G65" s="79">
        <f>IFERROR(VLOOKUP(B65,[1]NUM21!$H$3:$L$118,4,FALSE),0)</f>
        <v>12</v>
      </c>
      <c r="H65" s="79"/>
      <c r="I65" s="79"/>
      <c r="J65" s="79"/>
      <c r="K65" s="79"/>
      <c r="L65" s="79"/>
      <c r="M65" s="79"/>
      <c r="N65" s="79"/>
      <c r="O65" s="79"/>
      <c r="P65" s="79"/>
      <c r="Q65" s="12">
        <f t="shared" ref="Q65:Q74" si="16">SUM(E65:P65)</f>
        <v>19</v>
      </c>
    </row>
    <row r="66" spans="1:19" s="75" customFormat="1" ht="15" thickBot="1" x14ac:dyDescent="0.25">
      <c r="A66" s="113" t="s">
        <v>98</v>
      </c>
      <c r="B66" s="112" t="s">
        <v>89</v>
      </c>
      <c r="C66" s="53"/>
      <c r="D66" s="74"/>
      <c r="E66" s="79">
        <f>IFERROR(VLOOKUP(B66,[1]NUM21!$H$3:$L$118,2,FALSE),0)</f>
        <v>0</v>
      </c>
      <c r="F66" s="79">
        <f>IFERROR(VLOOKUP(B66,[1]NUM21!$H$3:$L$118,3,FALSE),0)</f>
        <v>0</v>
      </c>
      <c r="G66" s="79">
        <f>IFERROR(VLOOKUP(B66,[1]NUM21!$H$3:$L$118,4,FALSE),0)</f>
        <v>0</v>
      </c>
      <c r="H66" s="79"/>
      <c r="I66" s="79"/>
      <c r="J66" s="79"/>
      <c r="K66" s="79"/>
      <c r="L66" s="79"/>
      <c r="M66" s="79"/>
      <c r="N66" s="79"/>
      <c r="O66" s="79"/>
      <c r="P66" s="79"/>
      <c r="Q66" s="12">
        <f t="shared" si="16"/>
        <v>0</v>
      </c>
    </row>
    <row r="67" spans="1:19" s="75" customFormat="1" ht="15" thickBot="1" x14ac:dyDescent="0.25">
      <c r="A67" s="113" t="s">
        <v>98</v>
      </c>
      <c r="B67" s="112" t="s">
        <v>90</v>
      </c>
      <c r="C67" s="53"/>
      <c r="D67" s="74"/>
      <c r="E67" s="79">
        <f>IFERROR(VLOOKUP(B67,[1]NUM21!$H$3:$L$118,2,FALSE),0)</f>
        <v>0</v>
      </c>
      <c r="F67" s="79">
        <f>IFERROR(VLOOKUP(B67,[1]NUM21!$H$3:$L$118,3,FALSE),0)</f>
        <v>0</v>
      </c>
      <c r="G67" s="79">
        <f>IFERROR(VLOOKUP(B67,[1]NUM21!$H$3:$L$118,4,FALSE),0)</f>
        <v>0</v>
      </c>
      <c r="H67" s="79"/>
      <c r="I67" s="79"/>
      <c r="J67" s="79"/>
      <c r="K67" s="79"/>
      <c r="L67" s="79"/>
      <c r="M67" s="79"/>
      <c r="N67" s="79"/>
      <c r="O67" s="79"/>
      <c r="P67" s="79"/>
      <c r="Q67" s="12">
        <f t="shared" si="16"/>
        <v>0</v>
      </c>
    </row>
    <row r="68" spans="1:19" s="75" customFormat="1" ht="15" thickBot="1" x14ac:dyDescent="0.25">
      <c r="A68" s="113" t="s">
        <v>98</v>
      </c>
      <c r="B68" s="112" t="s">
        <v>91</v>
      </c>
      <c r="C68" s="53"/>
      <c r="D68" s="74"/>
      <c r="E68" s="79">
        <f>IFERROR(VLOOKUP(B68,[1]NUM21!$H$3:$L$118,2,FALSE),0)</f>
        <v>0</v>
      </c>
      <c r="F68" s="79">
        <f>IFERROR(VLOOKUP(B68,[1]NUM21!$H$3:$L$118,3,FALSE),0)</f>
        <v>0</v>
      </c>
      <c r="G68" s="79">
        <f>IFERROR(VLOOKUP(B68,[1]NUM21!$H$3:$L$118,4,FALSE),0)</f>
        <v>0</v>
      </c>
      <c r="H68" s="79"/>
      <c r="I68" s="79"/>
      <c r="J68" s="79"/>
      <c r="K68" s="79"/>
      <c r="L68" s="79"/>
      <c r="M68" s="79"/>
      <c r="N68" s="79"/>
      <c r="O68" s="79"/>
      <c r="P68" s="79"/>
      <c r="Q68" s="12">
        <f t="shared" si="16"/>
        <v>0</v>
      </c>
    </row>
    <row r="69" spans="1:19" s="75" customFormat="1" ht="15" thickBot="1" x14ac:dyDescent="0.25">
      <c r="A69" s="113" t="s">
        <v>98</v>
      </c>
      <c r="B69" s="112" t="s">
        <v>92</v>
      </c>
      <c r="C69" s="53"/>
      <c r="D69" s="74"/>
      <c r="E69" s="79">
        <f>IFERROR(VLOOKUP(B69,[1]NUM21!$H$3:$L$118,2,FALSE),0)</f>
        <v>0</v>
      </c>
      <c r="F69" s="79">
        <f>IFERROR(VLOOKUP(B69,[1]NUM21!$H$3:$L$118,3,FALSE),0)</f>
        <v>0</v>
      </c>
      <c r="G69" s="79">
        <f>IFERROR(VLOOKUP(B69,[1]NUM21!$H$3:$L$118,4,FALSE),0)</f>
        <v>1</v>
      </c>
      <c r="H69" s="79"/>
      <c r="I69" s="79"/>
      <c r="J69" s="79"/>
      <c r="K69" s="79"/>
      <c r="L69" s="79"/>
      <c r="M69" s="79"/>
      <c r="N69" s="79"/>
      <c r="O69" s="79"/>
      <c r="P69" s="79"/>
      <c r="Q69" s="12">
        <f t="shared" si="16"/>
        <v>1</v>
      </c>
    </row>
    <row r="70" spans="1:19" s="75" customFormat="1" ht="15" thickBot="1" x14ac:dyDescent="0.25">
      <c r="A70" s="113" t="s">
        <v>98</v>
      </c>
      <c r="B70" s="112" t="s">
        <v>93</v>
      </c>
      <c r="C70" s="53"/>
      <c r="D70" s="74"/>
      <c r="E70" s="79">
        <f>IFERROR(VLOOKUP(B70,[1]NUM21!$H$3:$L$118,2,FALSE),0)</f>
        <v>0</v>
      </c>
      <c r="F70" s="79">
        <f>IFERROR(VLOOKUP(B70,[1]NUM21!$H$3:$L$118,3,FALSE),0)</f>
        <v>0</v>
      </c>
      <c r="G70" s="79">
        <f>IFERROR(VLOOKUP(B70,[1]NUM21!$H$3:$L$118,4,FALSE),0)</f>
        <v>0</v>
      </c>
      <c r="H70" s="79"/>
      <c r="I70" s="79"/>
      <c r="J70" s="79"/>
      <c r="K70" s="79"/>
      <c r="L70" s="79"/>
      <c r="M70" s="79"/>
      <c r="N70" s="79"/>
      <c r="O70" s="79"/>
      <c r="P70" s="79"/>
      <c r="Q70" s="12">
        <f t="shared" si="16"/>
        <v>0</v>
      </c>
    </row>
    <row r="71" spans="1:19" s="75" customFormat="1" ht="15" thickBot="1" x14ac:dyDescent="0.25">
      <c r="A71" s="113" t="s">
        <v>98</v>
      </c>
      <c r="B71" s="112" t="s">
        <v>94</v>
      </c>
      <c r="C71" s="53"/>
      <c r="D71" s="74"/>
      <c r="E71" s="79">
        <f>IFERROR(VLOOKUP(B71,[1]NUM21!$H$3:$L$118,2,FALSE),0)</f>
        <v>0</v>
      </c>
      <c r="F71" s="79">
        <f>IFERROR(VLOOKUP(B71,[1]NUM21!$H$3:$L$118,3,FALSE),0)</f>
        <v>0</v>
      </c>
      <c r="G71" s="79">
        <f>IFERROR(VLOOKUP(B71,[1]NUM21!$H$3:$L$118,4,FALSE),0)</f>
        <v>0</v>
      </c>
      <c r="H71" s="79"/>
      <c r="I71" s="79"/>
      <c r="J71" s="79"/>
      <c r="K71" s="79"/>
      <c r="L71" s="79"/>
      <c r="M71" s="79"/>
      <c r="N71" s="79"/>
      <c r="O71" s="79"/>
      <c r="P71" s="79"/>
      <c r="Q71" s="12">
        <f t="shared" si="16"/>
        <v>0</v>
      </c>
    </row>
    <row r="72" spans="1:19" s="75" customFormat="1" ht="15" thickBot="1" x14ac:dyDescent="0.25">
      <c r="A72" s="113" t="s">
        <v>98</v>
      </c>
      <c r="B72" s="112" t="s">
        <v>95</v>
      </c>
      <c r="C72" s="53"/>
      <c r="D72" s="74"/>
      <c r="E72" s="79">
        <f>IFERROR(VLOOKUP(B72,[1]NUM21!$H$3:$L$118,2,FALSE),0)</f>
        <v>0</v>
      </c>
      <c r="F72" s="79">
        <f>IFERROR(VLOOKUP(B72,[1]NUM21!$H$3:$L$118,3,FALSE),0)</f>
        <v>0</v>
      </c>
      <c r="G72" s="79">
        <f>IFERROR(VLOOKUP(B72,[1]NUM21!$H$3:$L$118,4,FALSE),0)</f>
        <v>0</v>
      </c>
      <c r="H72" s="79"/>
      <c r="I72" s="79"/>
      <c r="J72" s="79"/>
      <c r="K72" s="79"/>
      <c r="L72" s="79"/>
      <c r="M72" s="79"/>
      <c r="N72" s="79"/>
      <c r="O72" s="79"/>
      <c r="P72" s="79"/>
      <c r="Q72" s="12">
        <f t="shared" si="16"/>
        <v>0</v>
      </c>
    </row>
    <row r="73" spans="1:19" s="75" customFormat="1" ht="15" thickBot="1" x14ac:dyDescent="0.25">
      <c r="A73" s="113" t="s">
        <v>98</v>
      </c>
      <c r="B73" s="112" t="s">
        <v>96</v>
      </c>
      <c r="C73" s="53"/>
      <c r="D73" s="74"/>
      <c r="E73" s="79">
        <f>IFERROR(VLOOKUP(B73,[1]NUM21!$H$3:$L$118,2,FALSE),0)</f>
        <v>0</v>
      </c>
      <c r="F73" s="79">
        <f>IFERROR(VLOOKUP(B73,[1]NUM21!$H$3:$L$118,3,FALSE),0)</f>
        <v>0</v>
      </c>
      <c r="G73" s="79">
        <f>IFERROR(VLOOKUP(B73,[1]NUM21!$H$3:$L$118,4,FALSE),0)</f>
        <v>0</v>
      </c>
      <c r="H73" s="79"/>
      <c r="I73" s="79"/>
      <c r="J73" s="79"/>
      <c r="K73" s="79"/>
      <c r="L73" s="79"/>
      <c r="M73" s="79"/>
      <c r="N73" s="79"/>
      <c r="O73" s="79"/>
      <c r="P73" s="79"/>
      <c r="Q73" s="12">
        <f t="shared" si="16"/>
        <v>0</v>
      </c>
    </row>
    <row r="74" spans="1:19" s="75" customFormat="1" ht="15" thickBot="1" x14ac:dyDescent="0.25">
      <c r="A74" s="113" t="s">
        <v>98</v>
      </c>
      <c r="B74" s="112" t="s">
        <v>97</v>
      </c>
      <c r="C74" s="53"/>
      <c r="D74" s="74"/>
      <c r="E74" s="79">
        <f>IFERROR(VLOOKUP(B74,[1]NUM21!$H$3:$L$118,2,FALSE),0)</f>
        <v>0</v>
      </c>
      <c r="F74" s="79">
        <f>IFERROR(VLOOKUP(B74,[1]NUM21!$H$3:$L$118,3,FALSE),0)</f>
        <v>0</v>
      </c>
      <c r="G74" s="79">
        <f>IFERROR(VLOOKUP(B74,[1]NUM21!$H$3:$L$118,4,FALSE),0)</f>
        <v>0</v>
      </c>
      <c r="H74" s="79"/>
      <c r="I74" s="79"/>
      <c r="J74" s="79"/>
      <c r="K74" s="79"/>
      <c r="L74" s="79"/>
      <c r="M74" s="79"/>
      <c r="N74" s="79"/>
      <c r="O74" s="79"/>
      <c r="P74" s="79"/>
      <c r="Q74" s="12">
        <f t="shared" si="16"/>
        <v>0</v>
      </c>
    </row>
    <row r="75" spans="1:19" s="113" customFormat="1" ht="13.5" thickBot="1" x14ac:dyDescent="0.25">
      <c r="A75" s="308" t="s">
        <v>18</v>
      </c>
      <c r="B75" s="309"/>
      <c r="C75" s="195">
        <f>D75/Metas!Y6</f>
        <v>0.26246719160104987</v>
      </c>
      <c r="D75" s="14">
        <f>+Q75/R75</f>
        <v>0.15748031496062992</v>
      </c>
      <c r="E75" s="115">
        <f>SUM(E65:E74)</f>
        <v>5</v>
      </c>
      <c r="F75" s="115">
        <f t="shared" ref="F75:H75" si="17">SUM(F65:F74)</f>
        <v>2</v>
      </c>
      <c r="G75" s="115">
        <f t="shared" si="17"/>
        <v>13</v>
      </c>
      <c r="H75" s="115">
        <f t="shared" si="17"/>
        <v>0</v>
      </c>
      <c r="I75" s="115">
        <f t="shared" ref="I75:J75" si="18">SUM(I65:I74)</f>
        <v>0</v>
      </c>
      <c r="J75" s="115">
        <f t="shared" si="18"/>
        <v>0</v>
      </c>
      <c r="K75" s="115">
        <f t="shared" ref="K75:L75" si="19">SUM(K65:K74)</f>
        <v>0</v>
      </c>
      <c r="L75" s="115">
        <f t="shared" si="19"/>
        <v>0</v>
      </c>
      <c r="M75" s="115">
        <f t="shared" ref="M75:N75" si="20">SUM(M65:M74)</f>
        <v>0</v>
      </c>
      <c r="N75" s="115">
        <f t="shared" si="20"/>
        <v>0</v>
      </c>
      <c r="O75" s="115">
        <f t="shared" ref="O75:P75" si="21">SUM(O65:O74)</f>
        <v>0</v>
      </c>
      <c r="P75" s="115">
        <f t="shared" si="21"/>
        <v>0</v>
      </c>
      <c r="Q75" s="115">
        <f>SUM(Q65:Q74)</f>
        <v>20</v>
      </c>
      <c r="R75" s="376">
        <v>127</v>
      </c>
      <c r="S75" s="377"/>
    </row>
    <row r="76" spans="1:19" s="75" customFormat="1" ht="15" thickBot="1" x14ac:dyDescent="0.25">
      <c r="A76" s="75" t="s">
        <v>104</v>
      </c>
      <c r="B76" s="112" t="s">
        <v>99</v>
      </c>
      <c r="C76" s="53"/>
      <c r="D76" s="74"/>
      <c r="E76" s="79">
        <f>IFERROR(VLOOKUP(B76,[1]NUM21!$H$3:$L$118,2,FALSE),0)</f>
        <v>0</v>
      </c>
      <c r="F76" s="79">
        <f>IFERROR(VLOOKUP(B76,[1]NUM21!$H$3:$L$118,3,FALSE),0)</f>
        <v>0</v>
      </c>
      <c r="G76" s="79">
        <f>IFERROR(VLOOKUP(B76,[1]NUM21!$H$3:$L$118,4,FALSE),0)</f>
        <v>1</v>
      </c>
      <c r="H76" s="79"/>
      <c r="I76" s="79"/>
      <c r="J76" s="79"/>
      <c r="K76" s="79"/>
      <c r="L76" s="79"/>
      <c r="M76" s="79"/>
      <c r="N76" s="79"/>
      <c r="O76" s="79"/>
      <c r="P76" s="79"/>
      <c r="Q76" s="12">
        <f>SUM(E76:P76)</f>
        <v>1</v>
      </c>
    </row>
    <row r="77" spans="1:19" s="75" customFormat="1" ht="15" thickBot="1" x14ac:dyDescent="0.25">
      <c r="A77" s="75" t="s">
        <v>104</v>
      </c>
      <c r="B77" s="112" t="s">
        <v>100</v>
      </c>
      <c r="C77" s="53"/>
      <c r="D77" s="74"/>
      <c r="E77" s="79">
        <f>IFERROR(VLOOKUP(B77,[1]NUM21!$H$3:$L$118,2,FALSE),0)</f>
        <v>0</v>
      </c>
      <c r="F77" s="79">
        <f>IFERROR(VLOOKUP(B77,[1]NUM21!$H$3:$L$118,3,FALSE),0)</f>
        <v>0</v>
      </c>
      <c r="G77" s="79">
        <f>IFERROR(VLOOKUP(B77,[1]NUM21!$H$3:$L$118,4,FALSE),0)</f>
        <v>1</v>
      </c>
      <c r="H77" s="79"/>
      <c r="I77" s="79"/>
      <c r="J77" s="79"/>
      <c r="K77" s="79"/>
      <c r="L77" s="79"/>
      <c r="M77" s="79"/>
      <c r="N77" s="79"/>
      <c r="O77" s="79"/>
      <c r="P77" s="79"/>
      <c r="Q77" s="12">
        <f>SUM(E77:P77)</f>
        <v>1</v>
      </c>
    </row>
    <row r="78" spans="1:19" s="75" customFormat="1" ht="15" thickBot="1" x14ac:dyDescent="0.25">
      <c r="A78" s="75" t="s">
        <v>104</v>
      </c>
      <c r="B78" s="112" t="s">
        <v>101</v>
      </c>
      <c r="C78" s="53"/>
      <c r="D78" s="74"/>
      <c r="E78" s="79">
        <f>IFERROR(VLOOKUP(B78,[1]NUM21!$H$3:$L$118,2,FALSE),0)</f>
        <v>0</v>
      </c>
      <c r="F78" s="79">
        <f>IFERROR(VLOOKUP(B78,[1]NUM21!$H$3:$L$118,3,FALSE),0)</f>
        <v>0</v>
      </c>
      <c r="G78" s="79">
        <f>IFERROR(VLOOKUP(B78,[1]NUM21!$H$3:$L$118,4,FALSE),0)</f>
        <v>2</v>
      </c>
      <c r="H78" s="79"/>
      <c r="I78" s="79"/>
      <c r="J78" s="79"/>
      <c r="K78" s="79"/>
      <c r="L78" s="79"/>
      <c r="M78" s="79"/>
      <c r="N78" s="79"/>
      <c r="O78" s="79"/>
      <c r="P78" s="79"/>
      <c r="Q78" s="12">
        <f>SUM(E78:P78)</f>
        <v>2</v>
      </c>
    </row>
    <row r="79" spans="1:19" s="75" customFormat="1" ht="15" thickBot="1" x14ac:dyDescent="0.25">
      <c r="A79" s="75" t="s">
        <v>104</v>
      </c>
      <c r="B79" s="112" t="s">
        <v>102</v>
      </c>
      <c r="C79" s="53"/>
      <c r="D79" s="74"/>
      <c r="E79" s="79">
        <f>IFERROR(VLOOKUP(B79,[1]NUM21!$H$3:$L$118,2,FALSE),0)</f>
        <v>0</v>
      </c>
      <c r="F79" s="79">
        <f>IFERROR(VLOOKUP(B79,[1]NUM21!$H$3:$L$118,3,FALSE),0)</f>
        <v>0</v>
      </c>
      <c r="G79" s="79">
        <f>IFERROR(VLOOKUP(B79,[1]NUM21!$H$3:$L$118,4,FALSE),0)</f>
        <v>2</v>
      </c>
      <c r="H79" s="79"/>
      <c r="I79" s="79"/>
      <c r="J79" s="79"/>
      <c r="K79" s="79"/>
      <c r="L79" s="79"/>
      <c r="M79" s="79"/>
      <c r="N79" s="79"/>
      <c r="O79" s="79"/>
      <c r="P79" s="79"/>
      <c r="Q79" s="12">
        <f>SUM(E79:P79)</f>
        <v>2</v>
      </c>
    </row>
    <row r="80" spans="1:19" s="75" customFormat="1" ht="15" thickBot="1" x14ac:dyDescent="0.25">
      <c r="A80" s="75" t="s">
        <v>104</v>
      </c>
      <c r="B80" s="112" t="s">
        <v>103</v>
      </c>
      <c r="C80" s="53"/>
      <c r="D80" s="74"/>
      <c r="E80" s="79">
        <f>IFERROR(VLOOKUP(B80,[1]NUM21!$H$3:$L$118,2,FALSE),0)</f>
        <v>0</v>
      </c>
      <c r="F80" s="79">
        <f>IFERROR(VLOOKUP(B80,[1]NUM21!$H$3:$L$118,3,FALSE),0)</f>
        <v>0</v>
      </c>
      <c r="G80" s="79">
        <f>IFERROR(VLOOKUP(B80,[1]NUM21!$H$3:$L$118,4,FALSE),0)</f>
        <v>0</v>
      </c>
      <c r="H80" s="79"/>
      <c r="I80" s="79"/>
      <c r="J80" s="79"/>
      <c r="K80" s="79"/>
      <c r="L80" s="79"/>
      <c r="M80" s="79"/>
      <c r="N80" s="79"/>
      <c r="O80" s="79"/>
      <c r="P80" s="79"/>
      <c r="Q80" s="12">
        <f>SUM(E80:P80)</f>
        <v>0</v>
      </c>
    </row>
    <row r="81" spans="1:19" s="113" customFormat="1" ht="13.5" thickBot="1" x14ac:dyDescent="0.25">
      <c r="A81" s="308" t="s">
        <v>177</v>
      </c>
      <c r="B81" s="309"/>
      <c r="C81" s="195">
        <f>D81/Metas!Y11</f>
        <v>0.10309278350515465</v>
      </c>
      <c r="D81" s="14">
        <f>+Q81/R81</f>
        <v>6.1855670103092786E-2</v>
      </c>
      <c r="E81" s="115">
        <f t="shared" ref="E81:H81" si="22">SUM(E76:E80)</f>
        <v>0</v>
      </c>
      <c r="F81" s="115">
        <f t="shared" si="22"/>
        <v>0</v>
      </c>
      <c r="G81" s="115">
        <f t="shared" si="22"/>
        <v>6</v>
      </c>
      <c r="H81" s="115">
        <f t="shared" si="22"/>
        <v>0</v>
      </c>
      <c r="I81" s="115">
        <f t="shared" ref="I81:J81" si="23">SUM(I76:I80)</f>
        <v>0</v>
      </c>
      <c r="J81" s="115">
        <f t="shared" si="23"/>
        <v>0</v>
      </c>
      <c r="K81" s="115">
        <f t="shared" ref="K81:L81" si="24">SUM(K76:K80)</f>
        <v>0</v>
      </c>
      <c r="L81" s="115">
        <f t="shared" si="24"/>
        <v>0</v>
      </c>
      <c r="M81" s="115">
        <f t="shared" ref="M81:N81" si="25">SUM(M76:M80)</f>
        <v>0</v>
      </c>
      <c r="N81" s="115">
        <f t="shared" si="25"/>
        <v>0</v>
      </c>
      <c r="O81" s="115">
        <f t="shared" ref="O81:P81" si="26">SUM(O76:O80)</f>
        <v>0</v>
      </c>
      <c r="P81" s="115">
        <f t="shared" si="26"/>
        <v>0</v>
      </c>
      <c r="Q81" s="115">
        <f>SUM(Q76:Q80)</f>
        <v>6</v>
      </c>
      <c r="R81" s="376">
        <v>97</v>
      </c>
      <c r="S81" s="377"/>
    </row>
    <row r="82" spans="1:19" s="75" customFormat="1" ht="15" thickBot="1" x14ac:dyDescent="0.25">
      <c r="A82" s="75" t="s">
        <v>115</v>
      </c>
      <c r="B82" s="112" t="s">
        <v>105</v>
      </c>
      <c r="C82" s="53"/>
      <c r="D82" s="74"/>
      <c r="E82" s="79">
        <f>IFERROR(VLOOKUP(B82,[1]NUM21!$H$3:$L$118,2,FALSE),0)</f>
        <v>0</v>
      </c>
      <c r="F82" s="79">
        <f>IFERROR(VLOOKUP(B82,[1]NUM21!$H$3:$L$118,3,FALSE),0)</f>
        <v>0</v>
      </c>
      <c r="G82" s="79">
        <f>IFERROR(VLOOKUP(B82,[1]NUM21!$H$3:$L$118,4,FALSE),0)</f>
        <v>0</v>
      </c>
      <c r="H82" s="79"/>
      <c r="I82" s="79"/>
      <c r="J82" s="79"/>
      <c r="K82" s="79"/>
      <c r="L82" s="79"/>
      <c r="M82" s="79"/>
      <c r="N82" s="79"/>
      <c r="O82" s="79"/>
      <c r="P82" s="79"/>
      <c r="Q82" s="12">
        <f t="shared" ref="Q82:Q91" si="27">SUM(E82:P82)</f>
        <v>0</v>
      </c>
    </row>
    <row r="83" spans="1:19" s="75" customFormat="1" ht="15" thickBot="1" x14ac:dyDescent="0.25">
      <c r="A83" s="75" t="s">
        <v>115</v>
      </c>
      <c r="B83" s="112" t="s">
        <v>106</v>
      </c>
      <c r="C83" s="53"/>
      <c r="D83" s="74"/>
      <c r="E83" s="79">
        <f>IFERROR(VLOOKUP(B83,[1]NUM21!$H$3:$L$118,2,FALSE),0)</f>
        <v>0</v>
      </c>
      <c r="F83" s="79">
        <f>IFERROR(VLOOKUP(B83,[1]NUM21!$H$3:$L$118,3,FALSE),0)</f>
        <v>0</v>
      </c>
      <c r="G83" s="79">
        <f>IFERROR(VLOOKUP(B83,[1]NUM21!$H$3:$L$118,4,FALSE),0)</f>
        <v>0</v>
      </c>
      <c r="H83" s="79"/>
      <c r="I83" s="79"/>
      <c r="J83" s="79"/>
      <c r="K83" s="79"/>
      <c r="L83" s="79"/>
      <c r="M83" s="79"/>
      <c r="N83" s="79"/>
      <c r="O83" s="79"/>
      <c r="P83" s="79"/>
      <c r="Q83" s="12">
        <f t="shared" si="27"/>
        <v>0</v>
      </c>
    </row>
    <row r="84" spans="1:19" s="75" customFormat="1" ht="15" thickBot="1" x14ac:dyDescent="0.25">
      <c r="A84" s="75" t="s">
        <v>115</v>
      </c>
      <c r="B84" s="112" t="s">
        <v>107</v>
      </c>
      <c r="C84" s="53"/>
      <c r="D84" s="74"/>
      <c r="E84" s="79">
        <f>IFERROR(VLOOKUP(B84,[1]NUM21!$H$3:$L$118,2,FALSE),0)</f>
        <v>0</v>
      </c>
      <c r="F84" s="79">
        <f>IFERROR(VLOOKUP(B84,[1]NUM21!$H$3:$L$118,3,FALSE),0)</f>
        <v>0</v>
      </c>
      <c r="G84" s="79">
        <f>IFERROR(VLOOKUP(B84,[1]NUM21!$H$3:$L$118,4,FALSE),0)</f>
        <v>0</v>
      </c>
      <c r="H84" s="79"/>
      <c r="I84" s="79"/>
      <c r="J84" s="79"/>
      <c r="K84" s="79"/>
      <c r="L84" s="79"/>
      <c r="M84" s="79"/>
      <c r="N84" s="79"/>
      <c r="O84" s="79"/>
      <c r="P84" s="79"/>
      <c r="Q84" s="12">
        <f t="shared" si="27"/>
        <v>0</v>
      </c>
    </row>
    <row r="85" spans="1:19" s="75" customFormat="1" ht="15" thickBot="1" x14ac:dyDescent="0.25">
      <c r="A85" s="75" t="s">
        <v>115</v>
      </c>
      <c r="B85" s="112" t="s">
        <v>108</v>
      </c>
      <c r="C85" s="53"/>
      <c r="D85" s="74"/>
      <c r="E85" s="79">
        <f>IFERROR(VLOOKUP(B85,[1]NUM21!$H$3:$L$118,2,FALSE),0)</f>
        <v>0</v>
      </c>
      <c r="F85" s="79">
        <f>IFERROR(VLOOKUP(B85,[1]NUM21!$H$3:$L$118,3,FALSE),0)</f>
        <v>0</v>
      </c>
      <c r="G85" s="79">
        <f>IFERROR(VLOOKUP(B85,[1]NUM21!$H$3:$L$118,4,FALSE),0)</f>
        <v>0</v>
      </c>
      <c r="H85" s="79"/>
      <c r="I85" s="79"/>
      <c r="J85" s="79"/>
      <c r="K85" s="79"/>
      <c r="L85" s="79"/>
      <c r="M85" s="79"/>
      <c r="N85" s="79"/>
      <c r="O85" s="79"/>
      <c r="P85" s="79"/>
      <c r="Q85" s="12">
        <f t="shared" si="27"/>
        <v>0</v>
      </c>
    </row>
    <row r="86" spans="1:19" s="75" customFormat="1" ht="15" thickBot="1" x14ac:dyDescent="0.25">
      <c r="A86" s="75" t="s">
        <v>115</v>
      </c>
      <c r="B86" s="112" t="s">
        <v>109</v>
      </c>
      <c r="C86" s="53"/>
      <c r="D86" s="74"/>
      <c r="E86" s="79">
        <f>IFERROR(VLOOKUP(B86,[1]NUM21!$H$3:$L$118,2,FALSE),0)</f>
        <v>0</v>
      </c>
      <c r="F86" s="79">
        <f>IFERROR(VLOOKUP(B86,[1]NUM21!$H$3:$L$118,3,FALSE),0)</f>
        <v>0</v>
      </c>
      <c r="G86" s="79">
        <f>IFERROR(VLOOKUP(B86,[1]NUM21!$H$3:$L$118,4,FALSE),0)</f>
        <v>0</v>
      </c>
      <c r="H86" s="79"/>
      <c r="I86" s="79"/>
      <c r="J86" s="79"/>
      <c r="K86" s="79"/>
      <c r="L86" s="79"/>
      <c r="M86" s="79"/>
      <c r="N86" s="79"/>
      <c r="O86" s="79"/>
      <c r="P86" s="79"/>
      <c r="Q86" s="12">
        <f t="shared" si="27"/>
        <v>0</v>
      </c>
    </row>
    <row r="87" spans="1:19" s="75" customFormat="1" ht="15" thickBot="1" x14ac:dyDescent="0.25">
      <c r="A87" s="75" t="s">
        <v>115</v>
      </c>
      <c r="B87" s="112" t="s">
        <v>110</v>
      </c>
      <c r="C87" s="53"/>
      <c r="D87" s="74"/>
      <c r="E87" s="79">
        <f>IFERROR(VLOOKUP(B87,[1]NUM21!$H$3:$L$118,2,FALSE),0)</f>
        <v>0</v>
      </c>
      <c r="F87" s="79">
        <f>IFERROR(VLOOKUP(B87,[1]NUM21!$H$3:$L$118,3,FALSE),0)</f>
        <v>0</v>
      </c>
      <c r="G87" s="79">
        <f>IFERROR(VLOOKUP(B87,[1]NUM21!$H$3:$L$118,4,FALSE),0)</f>
        <v>0</v>
      </c>
      <c r="H87" s="79"/>
      <c r="I87" s="79"/>
      <c r="J87" s="79"/>
      <c r="K87" s="79"/>
      <c r="L87" s="79"/>
      <c r="M87" s="79"/>
      <c r="N87" s="79"/>
      <c r="O87" s="79"/>
      <c r="P87" s="79"/>
      <c r="Q87" s="12">
        <f t="shared" si="27"/>
        <v>0</v>
      </c>
    </row>
    <row r="88" spans="1:19" s="75" customFormat="1" ht="15" thickBot="1" x14ac:dyDescent="0.25">
      <c r="A88" s="75" t="s">
        <v>115</v>
      </c>
      <c r="B88" s="112" t="s">
        <v>111</v>
      </c>
      <c r="C88" s="53"/>
      <c r="D88" s="74"/>
      <c r="E88" s="79">
        <f>IFERROR(VLOOKUP(B88,[1]NUM21!$H$3:$L$118,2,FALSE),0)</f>
        <v>1</v>
      </c>
      <c r="F88" s="79">
        <f>IFERROR(VLOOKUP(B88,[1]NUM21!$H$3:$L$118,3,FALSE),0)</f>
        <v>0</v>
      </c>
      <c r="G88" s="79">
        <f>IFERROR(VLOOKUP(B88,[1]NUM21!$H$3:$L$118,4,FALSE),0)</f>
        <v>7</v>
      </c>
      <c r="H88" s="79"/>
      <c r="I88" s="79"/>
      <c r="J88" s="79"/>
      <c r="K88" s="79"/>
      <c r="L88" s="79"/>
      <c r="M88" s="79"/>
      <c r="N88" s="79"/>
      <c r="O88" s="79"/>
      <c r="P88" s="79"/>
      <c r="Q88" s="12">
        <f t="shared" si="27"/>
        <v>8</v>
      </c>
    </row>
    <row r="89" spans="1:19" s="75" customFormat="1" ht="15" thickBot="1" x14ac:dyDescent="0.25">
      <c r="A89" s="75" t="s">
        <v>115</v>
      </c>
      <c r="B89" s="112" t="s">
        <v>112</v>
      </c>
      <c r="C89" s="53"/>
      <c r="D89" s="74"/>
      <c r="E89" s="79">
        <f>IFERROR(VLOOKUP(B89,[1]NUM21!$H$3:$L$118,2,FALSE),0)</f>
        <v>0</v>
      </c>
      <c r="F89" s="79">
        <f>IFERROR(VLOOKUP(B89,[1]NUM21!$H$3:$L$118,3,FALSE),0)</f>
        <v>1</v>
      </c>
      <c r="G89" s="79">
        <f>IFERROR(VLOOKUP(B89,[1]NUM21!$H$3:$L$118,4,FALSE),0)</f>
        <v>2</v>
      </c>
      <c r="H89" s="79"/>
      <c r="I89" s="79"/>
      <c r="J89" s="79"/>
      <c r="K89" s="79"/>
      <c r="L89" s="79"/>
      <c r="M89" s="79"/>
      <c r="N89" s="79"/>
      <c r="O89" s="79"/>
      <c r="P89" s="79"/>
      <c r="Q89" s="12">
        <f t="shared" si="27"/>
        <v>3</v>
      </c>
    </row>
    <row r="90" spans="1:19" s="75" customFormat="1" ht="15" thickBot="1" x14ac:dyDescent="0.25">
      <c r="A90" s="75" t="s">
        <v>115</v>
      </c>
      <c r="B90" s="112" t="s">
        <v>113</v>
      </c>
      <c r="C90" s="53"/>
      <c r="D90" s="74"/>
      <c r="E90" s="79">
        <f>IFERROR(VLOOKUP(B90,[1]NUM21!$H$3:$L$118,2,FALSE),0)</f>
        <v>0</v>
      </c>
      <c r="F90" s="79">
        <f>IFERROR(VLOOKUP(B90,[1]NUM21!$H$3:$L$118,3,FALSE),0)</f>
        <v>0</v>
      </c>
      <c r="G90" s="79">
        <f>IFERROR(VLOOKUP(B90,[1]NUM21!$H$3:$L$118,4,FALSE),0)</f>
        <v>1</v>
      </c>
      <c r="H90" s="79"/>
      <c r="I90" s="79"/>
      <c r="J90" s="79"/>
      <c r="K90" s="79"/>
      <c r="L90" s="79"/>
      <c r="M90" s="79"/>
      <c r="N90" s="79"/>
      <c r="O90" s="79"/>
      <c r="P90" s="79"/>
      <c r="Q90" s="12">
        <f t="shared" si="27"/>
        <v>1</v>
      </c>
    </row>
    <row r="91" spans="1:19" s="75" customFormat="1" ht="15" thickBot="1" x14ac:dyDescent="0.25">
      <c r="A91" s="75" t="s">
        <v>115</v>
      </c>
      <c r="B91" s="112" t="s">
        <v>114</v>
      </c>
      <c r="C91" s="53"/>
      <c r="D91" s="74"/>
      <c r="E91" s="79">
        <f>IFERROR(VLOOKUP(B91,[1]NUM21!$H$3:$L$118,2,FALSE),0)</f>
        <v>0</v>
      </c>
      <c r="F91" s="79">
        <f>IFERROR(VLOOKUP(B91,[1]NUM21!$H$3:$L$118,3,FALSE),0)</f>
        <v>0</v>
      </c>
      <c r="G91" s="79">
        <f>IFERROR(VLOOKUP(B91,[1]NUM21!$H$3:$L$118,4,FALSE),0)</f>
        <v>60</v>
      </c>
      <c r="H91" s="79"/>
      <c r="I91" s="79"/>
      <c r="J91" s="79"/>
      <c r="K91" s="79"/>
      <c r="L91" s="79"/>
      <c r="M91" s="79"/>
      <c r="N91" s="79"/>
      <c r="O91" s="79"/>
      <c r="P91" s="79"/>
      <c r="Q91" s="12">
        <f t="shared" si="27"/>
        <v>60</v>
      </c>
    </row>
    <row r="92" spans="1:19" s="113" customFormat="1" ht="13.5" thickBot="1" x14ac:dyDescent="0.25">
      <c r="A92" s="308" t="s">
        <v>178</v>
      </c>
      <c r="B92" s="309"/>
      <c r="C92" s="195">
        <f>Metas!Y16</f>
        <v>0.6</v>
      </c>
      <c r="D92" s="14">
        <f>+Q92/R92</f>
        <v>0.34782608695652173</v>
      </c>
      <c r="E92" s="115">
        <f>SUM(E82:E91)</f>
        <v>1</v>
      </c>
      <c r="F92" s="115">
        <f t="shared" ref="F92:H92" si="28">SUM(F82:F91)</f>
        <v>1</v>
      </c>
      <c r="G92" s="115">
        <f t="shared" si="28"/>
        <v>70</v>
      </c>
      <c r="H92" s="115">
        <f t="shared" si="28"/>
        <v>0</v>
      </c>
      <c r="I92" s="115">
        <f t="shared" ref="I92:J92" si="29">SUM(I82:I91)</f>
        <v>0</v>
      </c>
      <c r="J92" s="115">
        <f t="shared" si="29"/>
        <v>0</v>
      </c>
      <c r="K92" s="115">
        <f t="shared" ref="K92:L92" si="30">SUM(K82:K91)</f>
        <v>0</v>
      </c>
      <c r="L92" s="115">
        <f t="shared" si="30"/>
        <v>0</v>
      </c>
      <c r="M92" s="115">
        <f t="shared" ref="M92:N92" si="31">SUM(M82:M91)</f>
        <v>0</v>
      </c>
      <c r="N92" s="115">
        <f t="shared" si="31"/>
        <v>0</v>
      </c>
      <c r="O92" s="115">
        <f t="shared" ref="O92:P92" si="32">SUM(O82:O91)</f>
        <v>0</v>
      </c>
      <c r="P92" s="115">
        <f t="shared" si="32"/>
        <v>0</v>
      </c>
      <c r="Q92" s="115">
        <f>SUM(Q82:Q91)</f>
        <v>72</v>
      </c>
      <c r="R92" s="376">
        <v>207</v>
      </c>
      <c r="S92" s="377"/>
    </row>
    <row r="93" spans="1:19" s="75" customFormat="1" ht="15" thickBot="1" x14ac:dyDescent="0.25">
      <c r="A93" s="75" t="s">
        <v>132</v>
      </c>
      <c r="B93" s="112" t="s">
        <v>116</v>
      </c>
      <c r="C93" s="53"/>
      <c r="D93" s="74"/>
      <c r="E93" s="79">
        <f>IFERROR(VLOOKUP(B93,[1]NUM21!$H$3:$L$118,2,FALSE),0)</f>
        <v>3</v>
      </c>
      <c r="F93" s="79">
        <f>IFERROR(VLOOKUP(B93,[1]NUM21!$H$3:$L$118,3,FALSE),0)</f>
        <v>10</v>
      </c>
      <c r="G93" s="79">
        <f>IFERROR(VLOOKUP(B93,[1]NUM21!$H$3:$L$118,4,FALSE),0)</f>
        <v>14</v>
      </c>
      <c r="H93" s="79"/>
      <c r="I93" s="79"/>
      <c r="J93" s="79"/>
      <c r="K93" s="79"/>
      <c r="L93" s="79"/>
      <c r="M93" s="79"/>
      <c r="N93" s="79"/>
      <c r="O93" s="79"/>
      <c r="P93" s="79"/>
      <c r="Q93" s="12">
        <f t="shared" ref="Q93:Q110" si="33">SUM(E93:P93)</f>
        <v>27</v>
      </c>
    </row>
    <row r="94" spans="1:19" s="75" customFormat="1" ht="15" thickBot="1" x14ac:dyDescent="0.25">
      <c r="A94" s="75" t="s">
        <v>132</v>
      </c>
      <c r="B94" s="112" t="s">
        <v>117</v>
      </c>
      <c r="C94" s="53"/>
      <c r="D94" s="74"/>
      <c r="E94" s="79">
        <f>IFERROR(VLOOKUP(B94,[1]NUM21!$H$3:$L$118,2,FALSE),0)</f>
        <v>23</v>
      </c>
      <c r="F94" s="79">
        <f>IFERROR(VLOOKUP(B94,[1]NUM21!$H$3:$L$118,3,FALSE),0)</f>
        <v>19</v>
      </c>
      <c r="G94" s="79">
        <f>IFERROR(VLOOKUP(B94,[1]NUM21!$H$3:$L$118,4,FALSE),0)</f>
        <v>50</v>
      </c>
      <c r="H94" s="79"/>
      <c r="I94" s="79"/>
      <c r="J94" s="79"/>
      <c r="K94" s="79"/>
      <c r="L94" s="79"/>
      <c r="M94" s="79"/>
      <c r="N94" s="79"/>
      <c r="O94" s="79"/>
      <c r="P94" s="79"/>
      <c r="Q94" s="12">
        <f t="shared" si="33"/>
        <v>92</v>
      </c>
    </row>
    <row r="95" spans="1:19" s="75" customFormat="1" ht="15" thickBot="1" x14ac:dyDescent="0.25">
      <c r="A95" s="75" t="s">
        <v>132</v>
      </c>
      <c r="B95" s="112" t="s">
        <v>118</v>
      </c>
      <c r="C95" s="53"/>
      <c r="D95" s="74"/>
      <c r="E95" s="79">
        <f>IFERROR(VLOOKUP(B95,[1]NUM21!$H$3:$L$118,2,FALSE),0)</f>
        <v>28</v>
      </c>
      <c r="F95" s="79">
        <f>IFERROR(VLOOKUP(B95,[1]NUM21!$H$3:$L$118,3,FALSE),0)</f>
        <v>25</v>
      </c>
      <c r="G95" s="79">
        <f>IFERROR(VLOOKUP(B95,[1]NUM21!$H$3:$L$118,4,FALSE),0)</f>
        <v>52</v>
      </c>
      <c r="H95" s="79"/>
      <c r="I95" s="79"/>
      <c r="J95" s="79"/>
      <c r="K95" s="79"/>
      <c r="L95" s="79"/>
      <c r="M95" s="79"/>
      <c r="N95" s="79"/>
      <c r="O95" s="79"/>
      <c r="P95" s="79"/>
      <c r="Q95" s="12">
        <f t="shared" si="33"/>
        <v>105</v>
      </c>
    </row>
    <row r="96" spans="1:19" s="75" customFormat="1" ht="15" thickBot="1" x14ac:dyDescent="0.25">
      <c r="A96" s="75" t="s">
        <v>132</v>
      </c>
      <c r="B96" s="112" t="s">
        <v>119</v>
      </c>
      <c r="C96" s="53"/>
      <c r="D96" s="74"/>
      <c r="E96" s="79">
        <f>IFERROR(VLOOKUP(B96,[1]NUM21!$H$3:$L$118,2,FALSE),0)</f>
        <v>3</v>
      </c>
      <c r="F96" s="79">
        <f>IFERROR(VLOOKUP(B96,[1]NUM21!$H$3:$L$118,3,FALSE),0)</f>
        <v>17</v>
      </c>
      <c r="G96" s="79">
        <f>IFERROR(VLOOKUP(B96,[1]NUM21!$H$3:$L$118,4,FALSE),0)</f>
        <v>26</v>
      </c>
      <c r="H96" s="79"/>
      <c r="I96" s="79"/>
      <c r="J96" s="79"/>
      <c r="K96" s="79"/>
      <c r="L96" s="79"/>
      <c r="M96" s="79"/>
      <c r="N96" s="79"/>
      <c r="O96" s="79"/>
      <c r="P96" s="79"/>
      <c r="Q96" s="12">
        <f t="shared" si="33"/>
        <v>46</v>
      </c>
    </row>
    <row r="97" spans="1:19" s="75" customFormat="1" ht="15" thickBot="1" x14ac:dyDescent="0.25">
      <c r="A97" s="75" t="s">
        <v>132</v>
      </c>
      <c r="B97" s="112" t="s">
        <v>120</v>
      </c>
      <c r="C97" s="53"/>
      <c r="D97" s="74"/>
      <c r="E97" s="79">
        <f>IFERROR(VLOOKUP(B97,[1]NUM21!$H$3:$L$118,2,FALSE),0)</f>
        <v>1</v>
      </c>
      <c r="F97" s="79">
        <f>IFERROR(VLOOKUP(B97,[1]NUM21!$H$3:$L$118,3,FALSE),0)</f>
        <v>0</v>
      </c>
      <c r="G97" s="79">
        <f>IFERROR(VLOOKUP(B97,[1]NUM21!$H$3:$L$118,4,FALSE),0)</f>
        <v>0</v>
      </c>
      <c r="H97" s="79"/>
      <c r="I97" s="79"/>
      <c r="J97" s="79"/>
      <c r="K97" s="79"/>
      <c r="L97" s="79"/>
      <c r="M97" s="79"/>
      <c r="N97" s="79"/>
      <c r="O97" s="79"/>
      <c r="P97" s="79"/>
      <c r="Q97" s="12">
        <f t="shared" si="33"/>
        <v>1</v>
      </c>
    </row>
    <row r="98" spans="1:19" s="75" customFormat="1" ht="15" thickBot="1" x14ac:dyDescent="0.25">
      <c r="A98" s="75" t="s">
        <v>132</v>
      </c>
      <c r="B98" s="112" t="s">
        <v>121</v>
      </c>
      <c r="C98" s="53"/>
      <c r="D98" s="74"/>
      <c r="E98" s="79">
        <f>IFERROR(VLOOKUP(B98,[1]NUM21!$H$3:$L$118,2,FALSE),0)</f>
        <v>2</v>
      </c>
      <c r="F98" s="79">
        <f>IFERROR(VLOOKUP(B98,[1]NUM21!$H$3:$L$118,3,FALSE),0)</f>
        <v>0</v>
      </c>
      <c r="G98" s="79">
        <f>IFERROR(VLOOKUP(B98,[1]NUM21!$H$3:$L$118,4,FALSE),0)</f>
        <v>1</v>
      </c>
      <c r="H98" s="79"/>
      <c r="I98" s="79"/>
      <c r="J98" s="79"/>
      <c r="K98" s="79"/>
      <c r="L98" s="79"/>
      <c r="M98" s="79"/>
      <c r="N98" s="79"/>
      <c r="O98" s="79"/>
      <c r="P98" s="79"/>
      <c r="Q98" s="12">
        <f t="shared" si="33"/>
        <v>3</v>
      </c>
    </row>
    <row r="99" spans="1:19" s="75" customFormat="1" ht="15" thickBot="1" x14ac:dyDescent="0.25">
      <c r="A99" s="75" t="s">
        <v>132</v>
      </c>
      <c r="B99" s="112" t="s">
        <v>122</v>
      </c>
      <c r="C99" s="53"/>
      <c r="D99" s="74"/>
      <c r="E99" s="79">
        <f>IFERROR(VLOOKUP(B99,[1]NUM21!$H$3:$L$118,2,FALSE),0)</f>
        <v>0</v>
      </c>
      <c r="F99" s="79">
        <f>IFERROR(VLOOKUP(B99,[1]NUM21!$H$3:$L$118,3,FALSE),0)</f>
        <v>1</v>
      </c>
      <c r="G99" s="79">
        <f>IFERROR(VLOOKUP(B99,[1]NUM21!$H$3:$L$118,4,FALSE),0)</f>
        <v>0</v>
      </c>
      <c r="H99" s="79"/>
      <c r="I99" s="79"/>
      <c r="J99" s="79"/>
      <c r="K99" s="79"/>
      <c r="L99" s="79"/>
      <c r="M99" s="79"/>
      <c r="N99" s="79"/>
      <c r="O99" s="79"/>
      <c r="P99" s="79"/>
      <c r="Q99" s="12">
        <f t="shared" si="33"/>
        <v>1</v>
      </c>
    </row>
    <row r="100" spans="1:19" s="75" customFormat="1" ht="15" thickBot="1" x14ac:dyDescent="0.25">
      <c r="A100" s="75" t="s">
        <v>132</v>
      </c>
      <c r="B100" s="112" t="s">
        <v>123</v>
      </c>
      <c r="C100" s="53"/>
      <c r="D100" s="74"/>
      <c r="E100" s="79">
        <f>IFERROR(VLOOKUP(B100,[1]NUM21!$H$3:$L$118,2,FALSE),0)</f>
        <v>0</v>
      </c>
      <c r="F100" s="79">
        <f>IFERROR(VLOOKUP(B100,[1]NUM21!$H$3:$L$118,3,FALSE),0)</f>
        <v>0</v>
      </c>
      <c r="G100" s="79">
        <f>IFERROR(VLOOKUP(B100,[1]NUM21!$H$3:$L$118,4,FALSE),0)</f>
        <v>0</v>
      </c>
      <c r="H100" s="79"/>
      <c r="I100" s="79"/>
      <c r="J100" s="79"/>
      <c r="K100" s="79"/>
      <c r="L100" s="79"/>
      <c r="M100" s="79"/>
      <c r="N100" s="79"/>
      <c r="O100" s="79"/>
      <c r="P100" s="79"/>
      <c r="Q100" s="12">
        <f t="shared" si="33"/>
        <v>0</v>
      </c>
    </row>
    <row r="101" spans="1:19" s="75" customFormat="1" ht="15" thickBot="1" x14ac:dyDescent="0.25">
      <c r="A101" s="75" t="s">
        <v>132</v>
      </c>
      <c r="B101" s="112" t="s">
        <v>124</v>
      </c>
      <c r="C101" s="53"/>
      <c r="D101" s="74"/>
      <c r="E101" s="79">
        <f>IFERROR(VLOOKUP(B101,[1]NUM21!$H$3:$L$118,2,FALSE),0)</f>
        <v>0</v>
      </c>
      <c r="F101" s="79">
        <f>IFERROR(VLOOKUP(B101,[1]NUM21!$H$3:$L$118,3,FALSE),0)</f>
        <v>0</v>
      </c>
      <c r="G101" s="79">
        <f>IFERROR(VLOOKUP(B101,[1]NUM21!$H$3:$L$118,4,FALSE),0)</f>
        <v>0</v>
      </c>
      <c r="H101" s="79"/>
      <c r="I101" s="79"/>
      <c r="J101" s="79"/>
      <c r="K101" s="79"/>
      <c r="L101" s="79"/>
      <c r="M101" s="79"/>
      <c r="N101" s="79"/>
      <c r="O101" s="79"/>
      <c r="P101" s="79"/>
      <c r="Q101" s="12">
        <f t="shared" si="33"/>
        <v>0</v>
      </c>
    </row>
    <row r="102" spans="1:19" s="75" customFormat="1" ht="15" thickBot="1" x14ac:dyDescent="0.25">
      <c r="A102" s="75" t="s">
        <v>132</v>
      </c>
      <c r="B102" s="112" t="s">
        <v>125</v>
      </c>
      <c r="C102" s="53"/>
      <c r="D102" s="74"/>
      <c r="E102" s="79">
        <f>IFERROR(VLOOKUP(B102,[1]NUM21!$H$3:$L$118,2,FALSE),0)</f>
        <v>0</v>
      </c>
      <c r="F102" s="79">
        <f>IFERROR(VLOOKUP(B102,[1]NUM21!$H$3:$L$118,3,FALSE),0)</f>
        <v>0</v>
      </c>
      <c r="G102" s="79">
        <f>IFERROR(VLOOKUP(B102,[1]NUM21!$H$3:$L$118,4,FALSE),0)</f>
        <v>0</v>
      </c>
      <c r="H102" s="79"/>
      <c r="I102" s="79"/>
      <c r="J102" s="79"/>
      <c r="K102" s="79"/>
      <c r="L102" s="79"/>
      <c r="M102" s="79"/>
      <c r="N102" s="79"/>
      <c r="O102" s="79"/>
      <c r="P102" s="79"/>
      <c r="Q102" s="12">
        <f t="shared" si="33"/>
        <v>0</v>
      </c>
    </row>
    <row r="103" spans="1:19" s="75" customFormat="1" ht="15" thickBot="1" x14ac:dyDescent="0.25">
      <c r="A103" s="75" t="s">
        <v>132</v>
      </c>
      <c r="B103" s="112" t="s">
        <v>126</v>
      </c>
      <c r="C103" s="53"/>
      <c r="D103" s="74"/>
      <c r="E103" s="79">
        <f>IFERROR(VLOOKUP(B103,[1]NUM21!$H$3:$L$118,2,FALSE),0)</f>
        <v>0</v>
      </c>
      <c r="F103" s="79">
        <f>IFERROR(VLOOKUP(B103,[1]NUM21!$H$3:$L$118,3,FALSE),0)</f>
        <v>0</v>
      </c>
      <c r="G103" s="79">
        <f>IFERROR(VLOOKUP(B103,[1]NUM21!$H$3:$L$118,4,FALSE),0)</f>
        <v>0</v>
      </c>
      <c r="H103" s="79"/>
      <c r="I103" s="79"/>
      <c r="J103" s="79"/>
      <c r="K103" s="79"/>
      <c r="L103" s="79"/>
      <c r="M103" s="79"/>
      <c r="N103" s="79"/>
      <c r="O103" s="79"/>
      <c r="P103" s="79"/>
      <c r="Q103" s="12">
        <f t="shared" si="33"/>
        <v>0</v>
      </c>
    </row>
    <row r="104" spans="1:19" s="75" customFormat="1" ht="15" thickBot="1" x14ac:dyDescent="0.25">
      <c r="A104" s="75" t="s">
        <v>132</v>
      </c>
      <c r="B104" s="112" t="s">
        <v>127</v>
      </c>
      <c r="C104" s="53"/>
      <c r="D104" s="74"/>
      <c r="E104" s="79">
        <f>IFERROR(VLOOKUP(B104,[1]NUM21!$H$3:$L$118,2,FALSE),0)</f>
        <v>0</v>
      </c>
      <c r="F104" s="79">
        <f>IFERROR(VLOOKUP(B104,[1]NUM21!$H$3:$L$118,3,FALSE),0)</f>
        <v>0</v>
      </c>
      <c r="G104" s="79">
        <f>IFERROR(VLOOKUP(B104,[1]NUM21!$H$3:$L$118,4,FALSE),0)</f>
        <v>1</v>
      </c>
      <c r="H104" s="79"/>
      <c r="I104" s="79"/>
      <c r="J104" s="79"/>
      <c r="K104" s="79"/>
      <c r="L104" s="79"/>
      <c r="M104" s="79"/>
      <c r="N104" s="79"/>
      <c r="O104" s="79"/>
      <c r="P104" s="79"/>
      <c r="Q104" s="12">
        <f t="shared" si="33"/>
        <v>1</v>
      </c>
    </row>
    <row r="105" spans="1:19" s="75" customFormat="1" ht="15" thickBot="1" x14ac:dyDescent="0.25">
      <c r="A105" s="75" t="s">
        <v>132</v>
      </c>
      <c r="B105" s="112" t="s">
        <v>128</v>
      </c>
      <c r="C105" s="53"/>
      <c r="D105" s="74"/>
      <c r="E105" s="79">
        <f>IFERROR(VLOOKUP(B105,[1]NUM21!$H$3:$L$118,2,FALSE),0)</f>
        <v>1</v>
      </c>
      <c r="F105" s="79">
        <f>IFERROR(VLOOKUP(B105,[1]NUM21!$H$3:$L$118,3,FALSE),0)</f>
        <v>0</v>
      </c>
      <c r="G105" s="79">
        <f>IFERROR(VLOOKUP(B105,[1]NUM21!$H$3:$L$118,4,FALSE),0)</f>
        <v>4</v>
      </c>
      <c r="H105" s="79"/>
      <c r="I105" s="79"/>
      <c r="J105" s="79"/>
      <c r="K105" s="79"/>
      <c r="L105" s="79"/>
      <c r="M105" s="79"/>
      <c r="N105" s="79"/>
      <c r="O105" s="79"/>
      <c r="P105" s="79"/>
      <c r="Q105" s="12">
        <f t="shared" si="33"/>
        <v>5</v>
      </c>
    </row>
    <row r="106" spans="1:19" s="75" customFormat="1" ht="15" thickBot="1" x14ac:dyDescent="0.25">
      <c r="A106" s="75" t="s">
        <v>132</v>
      </c>
      <c r="B106" s="112" t="s">
        <v>129</v>
      </c>
      <c r="C106" s="53"/>
      <c r="D106" s="74"/>
      <c r="E106" s="79">
        <f>IFERROR(VLOOKUP(B106,[1]NUM21!$H$3:$L$118,2,FALSE),0)</f>
        <v>0</v>
      </c>
      <c r="F106" s="79">
        <f>IFERROR(VLOOKUP(B106,[1]NUM21!$H$3:$L$118,3,FALSE),0)</f>
        <v>3</v>
      </c>
      <c r="G106" s="79">
        <f>IFERROR(VLOOKUP(B106,[1]NUM21!$H$3:$L$118,4,FALSE),0)</f>
        <v>1</v>
      </c>
      <c r="H106" s="79"/>
      <c r="I106" s="79"/>
      <c r="J106" s="79"/>
      <c r="K106" s="79"/>
      <c r="L106" s="79"/>
      <c r="M106" s="79"/>
      <c r="N106" s="79"/>
      <c r="O106" s="79"/>
      <c r="P106" s="79"/>
      <c r="Q106" s="12">
        <f t="shared" si="33"/>
        <v>4</v>
      </c>
    </row>
    <row r="107" spans="1:19" s="75" customFormat="1" ht="15" thickBot="1" x14ac:dyDescent="0.25">
      <c r="A107" s="75" t="s">
        <v>132</v>
      </c>
      <c r="B107" s="112" t="s">
        <v>130</v>
      </c>
      <c r="C107" s="53"/>
      <c r="D107" s="74"/>
      <c r="E107" s="79">
        <f>IFERROR(VLOOKUP(B107,[1]NUM21!$H$3:$L$118,2,FALSE),0)</f>
        <v>18</v>
      </c>
      <c r="F107" s="79">
        <f>IFERROR(VLOOKUP(B107,[1]NUM21!$H$3:$L$118,3,FALSE),0)</f>
        <v>12</v>
      </c>
      <c r="G107" s="79">
        <f>IFERROR(VLOOKUP(B107,[1]NUM21!$H$3:$L$118,4,FALSE),0)</f>
        <v>13</v>
      </c>
      <c r="H107" s="79"/>
      <c r="I107" s="79"/>
      <c r="J107" s="79"/>
      <c r="K107" s="79"/>
      <c r="L107" s="79"/>
      <c r="M107" s="79"/>
      <c r="N107" s="79"/>
      <c r="O107" s="79"/>
      <c r="P107" s="79"/>
      <c r="Q107" s="12">
        <f t="shared" si="33"/>
        <v>43</v>
      </c>
    </row>
    <row r="108" spans="1:19" s="75" customFormat="1" ht="15" thickBot="1" x14ac:dyDescent="0.25">
      <c r="A108" s="75" t="s">
        <v>132</v>
      </c>
      <c r="B108" s="112" t="s">
        <v>131</v>
      </c>
      <c r="C108" s="53"/>
      <c r="D108" s="74"/>
      <c r="E108" s="79">
        <f>IFERROR(VLOOKUP(B108,[1]NUM21!$H$3:$L$118,2,FALSE),0)</f>
        <v>4</v>
      </c>
      <c r="F108" s="79">
        <f>IFERROR(VLOOKUP(B108,[1]NUM21!$H$3:$L$118,3,FALSE),0)</f>
        <v>3</v>
      </c>
      <c r="G108" s="79">
        <f>IFERROR(VLOOKUP(B108,[1]NUM21!$H$3:$L$118,4,FALSE),0)</f>
        <v>7</v>
      </c>
      <c r="H108" s="79"/>
      <c r="I108" s="79"/>
      <c r="J108" s="79"/>
      <c r="K108" s="79"/>
      <c r="L108" s="79"/>
      <c r="M108" s="79"/>
      <c r="N108" s="79"/>
      <c r="O108" s="79"/>
      <c r="P108" s="79"/>
      <c r="Q108" s="12">
        <f t="shared" si="33"/>
        <v>14</v>
      </c>
    </row>
    <row r="109" spans="1:19" s="75" customFormat="1" ht="15" thickBot="1" x14ac:dyDescent="0.25">
      <c r="A109" s="75" t="s">
        <v>132</v>
      </c>
      <c r="B109" s="112" t="s">
        <v>342</v>
      </c>
      <c r="C109" s="53"/>
      <c r="D109" s="74"/>
      <c r="E109" s="79">
        <f>IFERROR(VLOOKUP(B109,[1]NUM21!$H$3:$L$118,2,FALSE),0)</f>
        <v>4</v>
      </c>
      <c r="F109" s="79">
        <f>IFERROR(VLOOKUP(B109,[1]NUM21!$H$3:$L$118,3,FALSE),0)</f>
        <v>8</v>
      </c>
      <c r="G109" s="79">
        <f>IFERROR(VLOOKUP(B109,[1]NUM21!$H$3:$L$118,4,FALSE),0)</f>
        <v>6</v>
      </c>
      <c r="H109" s="79"/>
      <c r="I109" s="79"/>
      <c r="J109" s="79"/>
      <c r="K109" s="79"/>
      <c r="L109" s="79"/>
      <c r="M109" s="79"/>
      <c r="N109" s="79"/>
      <c r="O109" s="79"/>
      <c r="P109" s="79"/>
      <c r="Q109" s="12">
        <f t="shared" si="33"/>
        <v>18</v>
      </c>
    </row>
    <row r="110" spans="1:19" s="75" customFormat="1" ht="15" thickBot="1" x14ac:dyDescent="0.25">
      <c r="A110" s="75" t="s">
        <v>132</v>
      </c>
      <c r="B110" s="112" t="s">
        <v>388</v>
      </c>
      <c r="C110" s="53"/>
      <c r="D110" s="74"/>
      <c r="E110" s="79">
        <f>IFERROR(VLOOKUP(B110,[1]NUM21!$H$3:$L$118,2,FALSE),0)</f>
        <v>1</v>
      </c>
      <c r="F110" s="79">
        <f>IFERROR(VLOOKUP(B110,[1]NUM21!$H$3:$L$118,3,FALSE),0)</f>
        <v>4</v>
      </c>
      <c r="G110" s="79">
        <f>IFERROR(VLOOKUP(B110,[1]NUM21!$H$3:$L$118,4,FALSE),0)</f>
        <v>3</v>
      </c>
      <c r="H110" s="79"/>
      <c r="I110" s="79"/>
      <c r="J110" s="79"/>
      <c r="K110" s="79"/>
      <c r="L110" s="79"/>
      <c r="M110" s="79"/>
      <c r="N110" s="79"/>
      <c r="O110" s="79"/>
      <c r="P110" s="79"/>
      <c r="Q110" s="12">
        <f t="shared" si="33"/>
        <v>8</v>
      </c>
    </row>
    <row r="111" spans="1:19" s="113" customFormat="1" ht="13.5" thickBot="1" x14ac:dyDescent="0.25">
      <c r="A111" s="308" t="s">
        <v>179</v>
      </c>
      <c r="B111" s="309"/>
      <c r="C111" s="195">
        <f>D111/Metas!Y13</f>
        <v>0.18831235288097434</v>
      </c>
      <c r="D111" s="14">
        <f>+Q111/R111</f>
        <v>0.11298741172858459</v>
      </c>
      <c r="E111" s="115">
        <f>SUM(E93:E110)</f>
        <v>88</v>
      </c>
      <c r="F111" s="115">
        <f t="shared" ref="F111:M111" si="34">SUM(F93:F110)</f>
        <v>102</v>
      </c>
      <c r="G111" s="115">
        <f t="shared" si="34"/>
        <v>178</v>
      </c>
      <c r="H111" s="115">
        <f t="shared" si="34"/>
        <v>0</v>
      </c>
      <c r="I111" s="115">
        <f t="shared" si="34"/>
        <v>0</v>
      </c>
      <c r="J111" s="115">
        <f t="shared" si="34"/>
        <v>0</v>
      </c>
      <c r="K111" s="115">
        <f t="shared" si="34"/>
        <v>0</v>
      </c>
      <c r="L111" s="115">
        <f t="shared" si="34"/>
        <v>0</v>
      </c>
      <c r="M111" s="115">
        <f t="shared" si="34"/>
        <v>0</v>
      </c>
      <c r="N111" s="115">
        <f t="shared" ref="N111:P111" si="35">SUM(N93:N110)</f>
        <v>0</v>
      </c>
      <c r="O111" s="115">
        <f t="shared" si="35"/>
        <v>0</v>
      </c>
      <c r="P111" s="115">
        <f t="shared" si="35"/>
        <v>0</v>
      </c>
      <c r="Q111" s="115">
        <f>SUM(Q93:Q110)</f>
        <v>368</v>
      </c>
      <c r="R111" s="376">
        <v>3257</v>
      </c>
      <c r="S111" s="377"/>
    </row>
    <row r="112" spans="1:19" s="75" customFormat="1" ht="15" thickBot="1" x14ac:dyDescent="0.25">
      <c r="A112" s="75" t="s">
        <v>145</v>
      </c>
      <c r="B112" s="112" t="s">
        <v>133</v>
      </c>
      <c r="C112" s="53"/>
      <c r="D112" s="74"/>
      <c r="E112" s="79">
        <f>IFERROR(VLOOKUP(B112,[1]NUM21!$H$3:$L$118,2,FALSE),0)</f>
        <v>0</v>
      </c>
      <c r="F112" s="79">
        <f>IFERROR(VLOOKUP(B112,[1]NUM21!$H$3:$L$118,3,FALSE),0)</f>
        <v>0</v>
      </c>
      <c r="G112" s="79">
        <f>IFERROR(VLOOKUP(B112,[1]NUM21!$H$3:$L$118,4,FALSE),0)</f>
        <v>0</v>
      </c>
      <c r="H112" s="79"/>
      <c r="I112" s="79"/>
      <c r="J112" s="79"/>
      <c r="K112" s="79"/>
      <c r="L112" s="79"/>
      <c r="M112" s="79"/>
      <c r="N112" s="79"/>
      <c r="O112" s="79"/>
      <c r="P112" s="79"/>
      <c r="Q112" s="12">
        <f t="shared" ref="Q112:Q123" si="36">SUM(E112:P112)</f>
        <v>0</v>
      </c>
    </row>
    <row r="113" spans="1:19" s="75" customFormat="1" ht="15" thickBot="1" x14ac:dyDescent="0.25">
      <c r="A113" s="75" t="s">
        <v>145</v>
      </c>
      <c r="B113" s="112" t="s">
        <v>134</v>
      </c>
      <c r="C113" s="53"/>
      <c r="D113" s="74"/>
      <c r="E113" s="79">
        <f>IFERROR(VLOOKUP(B113,[1]NUM21!$H$3:$L$118,2,FALSE),0)</f>
        <v>0</v>
      </c>
      <c r="F113" s="79">
        <f>IFERROR(VLOOKUP(B113,[1]NUM21!$H$3:$L$118,3,FALSE),0)</f>
        <v>0</v>
      </c>
      <c r="G113" s="79">
        <f>IFERROR(VLOOKUP(B113,[1]NUM21!$H$3:$L$118,4,FALSE),0)</f>
        <v>0</v>
      </c>
      <c r="H113" s="79"/>
      <c r="I113" s="79"/>
      <c r="J113" s="79"/>
      <c r="K113" s="79"/>
      <c r="L113" s="79"/>
      <c r="M113" s="79"/>
      <c r="N113" s="79"/>
      <c r="O113" s="79"/>
      <c r="P113" s="79"/>
      <c r="Q113" s="12">
        <f t="shared" si="36"/>
        <v>0</v>
      </c>
    </row>
    <row r="114" spans="1:19" s="75" customFormat="1" ht="15" thickBot="1" x14ac:dyDescent="0.25">
      <c r="A114" s="75" t="s">
        <v>145</v>
      </c>
      <c r="B114" s="112" t="s">
        <v>135</v>
      </c>
      <c r="C114" s="53"/>
      <c r="D114" s="74"/>
      <c r="E114" s="79">
        <f>IFERROR(VLOOKUP(B114,[1]NUM21!$H$3:$L$118,2,FALSE),0)</f>
        <v>0</v>
      </c>
      <c r="F114" s="79">
        <f>IFERROR(VLOOKUP(B114,[1]NUM21!$H$3:$L$118,3,FALSE),0)</f>
        <v>0</v>
      </c>
      <c r="G114" s="79">
        <f>IFERROR(VLOOKUP(B114,[1]NUM21!$H$3:$L$118,4,FALSE),0)</f>
        <v>0</v>
      </c>
      <c r="H114" s="79"/>
      <c r="I114" s="79"/>
      <c r="J114" s="79"/>
      <c r="K114" s="79"/>
      <c r="L114" s="79"/>
      <c r="M114" s="79"/>
      <c r="N114" s="79"/>
      <c r="O114" s="79"/>
      <c r="P114" s="79"/>
      <c r="Q114" s="12">
        <f t="shared" si="36"/>
        <v>0</v>
      </c>
    </row>
    <row r="115" spans="1:19" s="75" customFormat="1" ht="15" thickBot="1" x14ac:dyDescent="0.25">
      <c r="A115" s="75" t="s">
        <v>145</v>
      </c>
      <c r="B115" s="112" t="s">
        <v>136</v>
      </c>
      <c r="C115" s="53"/>
      <c r="D115" s="74"/>
      <c r="E115" s="79">
        <f>IFERROR(VLOOKUP(B115,[1]NUM21!$H$3:$L$118,2,FALSE),0)</f>
        <v>0</v>
      </c>
      <c r="F115" s="79">
        <f>IFERROR(VLOOKUP(B115,[1]NUM21!$H$3:$L$118,3,FALSE),0)</f>
        <v>0</v>
      </c>
      <c r="G115" s="79">
        <f>IFERROR(VLOOKUP(B115,[1]NUM21!$H$3:$L$118,4,FALSE),0)</f>
        <v>0</v>
      </c>
      <c r="H115" s="79"/>
      <c r="I115" s="79"/>
      <c r="J115" s="79"/>
      <c r="K115" s="79"/>
      <c r="L115" s="79"/>
      <c r="M115" s="79"/>
      <c r="N115" s="79"/>
      <c r="O115" s="79"/>
      <c r="P115" s="79"/>
      <c r="Q115" s="12">
        <f t="shared" si="36"/>
        <v>0</v>
      </c>
    </row>
    <row r="116" spans="1:19" s="75" customFormat="1" ht="15" thickBot="1" x14ac:dyDescent="0.25">
      <c r="A116" s="75" t="s">
        <v>145</v>
      </c>
      <c r="B116" s="112" t="s">
        <v>137</v>
      </c>
      <c r="C116" s="53"/>
      <c r="D116" s="74"/>
      <c r="E116" s="79">
        <f>IFERROR(VLOOKUP(B116,[1]NUM21!$H$3:$L$118,2,FALSE),0)</f>
        <v>0</v>
      </c>
      <c r="F116" s="79">
        <f>IFERROR(VLOOKUP(B116,[1]NUM21!$H$3:$L$118,3,FALSE),0)</f>
        <v>2</v>
      </c>
      <c r="G116" s="79">
        <f>IFERROR(VLOOKUP(B116,[1]NUM21!$H$3:$L$118,4,FALSE),0)</f>
        <v>1</v>
      </c>
      <c r="H116" s="79"/>
      <c r="I116" s="79"/>
      <c r="J116" s="79"/>
      <c r="K116" s="79"/>
      <c r="L116" s="79"/>
      <c r="M116" s="79"/>
      <c r="N116" s="79"/>
      <c r="O116" s="79"/>
      <c r="P116" s="79"/>
      <c r="Q116" s="12">
        <f t="shared" si="36"/>
        <v>3</v>
      </c>
    </row>
    <row r="117" spans="1:19" s="75" customFormat="1" ht="15" thickBot="1" x14ac:dyDescent="0.25">
      <c r="A117" s="75" t="s">
        <v>145</v>
      </c>
      <c r="B117" s="112" t="s">
        <v>138</v>
      </c>
      <c r="C117" s="53"/>
      <c r="D117" s="74"/>
      <c r="E117" s="79">
        <f>IFERROR(VLOOKUP(B117,[1]NUM21!$H$3:$L$118,2,FALSE),0)</f>
        <v>0</v>
      </c>
      <c r="F117" s="79">
        <f>IFERROR(VLOOKUP(B117,[1]NUM21!$H$3:$L$118,3,FALSE),0)</f>
        <v>0</v>
      </c>
      <c r="G117" s="79">
        <f>IFERROR(VLOOKUP(B117,[1]NUM21!$H$3:$L$118,4,FALSE),0)</f>
        <v>0</v>
      </c>
      <c r="H117" s="79"/>
      <c r="I117" s="79"/>
      <c r="J117" s="79"/>
      <c r="K117" s="79"/>
      <c r="L117" s="79"/>
      <c r="M117" s="79"/>
      <c r="N117" s="79"/>
      <c r="O117" s="79"/>
      <c r="P117" s="79"/>
      <c r="Q117" s="12">
        <f t="shared" si="36"/>
        <v>0</v>
      </c>
    </row>
    <row r="118" spans="1:19" s="75" customFormat="1" ht="15" thickBot="1" x14ac:dyDescent="0.25">
      <c r="A118" s="75" t="s">
        <v>145</v>
      </c>
      <c r="B118" s="112" t="s">
        <v>139</v>
      </c>
      <c r="C118" s="53"/>
      <c r="D118" s="74"/>
      <c r="E118" s="79">
        <f>IFERROR(VLOOKUP(B118,[1]NUM21!$H$3:$L$118,2,FALSE),0)</f>
        <v>0</v>
      </c>
      <c r="F118" s="79">
        <f>IFERROR(VLOOKUP(B118,[1]NUM21!$H$3:$L$118,3,FALSE),0)</f>
        <v>0</v>
      </c>
      <c r="G118" s="79">
        <f>IFERROR(VLOOKUP(B118,[1]NUM21!$H$3:$L$118,4,FALSE),0)</f>
        <v>0</v>
      </c>
      <c r="H118" s="79"/>
      <c r="I118" s="79"/>
      <c r="J118" s="79"/>
      <c r="K118" s="79"/>
      <c r="L118" s="79"/>
      <c r="M118" s="79"/>
      <c r="N118" s="79"/>
      <c r="O118" s="79"/>
      <c r="P118" s="79"/>
      <c r="Q118" s="12">
        <f t="shared" si="36"/>
        <v>0</v>
      </c>
    </row>
    <row r="119" spans="1:19" s="75" customFormat="1" ht="15" thickBot="1" x14ac:dyDescent="0.25">
      <c r="A119" s="75" t="s">
        <v>145</v>
      </c>
      <c r="B119" s="112" t="s">
        <v>140</v>
      </c>
      <c r="C119" s="53"/>
      <c r="D119" s="74"/>
      <c r="E119" s="79">
        <f>IFERROR(VLOOKUP(B119,[1]NUM21!$H$3:$L$118,2,FALSE),0)</f>
        <v>0</v>
      </c>
      <c r="F119" s="79">
        <f>IFERROR(VLOOKUP(B119,[1]NUM21!$H$3:$L$118,3,FALSE),0)</f>
        <v>0</v>
      </c>
      <c r="G119" s="79">
        <f>IFERROR(VLOOKUP(B119,[1]NUM21!$H$3:$L$118,4,FALSE),0)</f>
        <v>1</v>
      </c>
      <c r="H119" s="79"/>
      <c r="I119" s="79"/>
      <c r="J119" s="79"/>
      <c r="K119" s="79"/>
      <c r="L119" s="79"/>
      <c r="M119" s="79"/>
      <c r="N119" s="79"/>
      <c r="O119" s="79"/>
      <c r="P119" s="79"/>
      <c r="Q119" s="12">
        <f t="shared" si="36"/>
        <v>1</v>
      </c>
    </row>
    <row r="120" spans="1:19" s="75" customFormat="1" ht="15" thickBot="1" x14ac:dyDescent="0.25">
      <c r="A120" s="75" t="s">
        <v>145</v>
      </c>
      <c r="B120" s="112" t="s">
        <v>141</v>
      </c>
      <c r="C120" s="53"/>
      <c r="D120" s="74"/>
      <c r="E120" s="79">
        <f>IFERROR(VLOOKUP(B120,[1]NUM21!$H$3:$L$118,2,FALSE),0)</f>
        <v>0</v>
      </c>
      <c r="F120" s="79">
        <f>IFERROR(VLOOKUP(B120,[1]NUM21!$H$3:$L$118,3,FALSE),0)</f>
        <v>0</v>
      </c>
      <c r="G120" s="79">
        <f>IFERROR(VLOOKUP(B120,[1]NUM21!$H$3:$L$118,4,FALSE),0)</f>
        <v>0</v>
      </c>
      <c r="H120" s="79"/>
      <c r="I120" s="79"/>
      <c r="J120" s="79"/>
      <c r="K120" s="79"/>
      <c r="L120" s="79"/>
      <c r="M120" s="79"/>
      <c r="N120" s="79"/>
      <c r="O120" s="79"/>
      <c r="P120" s="79"/>
      <c r="Q120" s="12">
        <f t="shared" si="36"/>
        <v>0</v>
      </c>
    </row>
    <row r="121" spans="1:19" s="75" customFormat="1" ht="15" thickBot="1" x14ac:dyDescent="0.25">
      <c r="A121" s="75" t="s">
        <v>145</v>
      </c>
      <c r="B121" s="112" t="s">
        <v>142</v>
      </c>
      <c r="C121" s="53"/>
      <c r="D121" s="74"/>
      <c r="E121" s="79">
        <f>IFERROR(VLOOKUP(B121,[1]NUM21!$H$3:$L$118,2,FALSE),0)</f>
        <v>5</v>
      </c>
      <c r="F121" s="79">
        <f>IFERROR(VLOOKUP(B121,[1]NUM21!$H$3:$L$118,3,FALSE),0)</f>
        <v>0</v>
      </c>
      <c r="G121" s="79">
        <f>IFERROR(VLOOKUP(B121,[1]NUM21!$H$3:$L$118,4,FALSE),0)</f>
        <v>0</v>
      </c>
      <c r="H121" s="79"/>
      <c r="I121" s="79"/>
      <c r="J121" s="79"/>
      <c r="K121" s="79"/>
      <c r="L121" s="79"/>
      <c r="M121" s="79"/>
      <c r="N121" s="79"/>
      <c r="O121" s="79"/>
      <c r="P121" s="79"/>
      <c r="Q121" s="12">
        <f t="shared" si="36"/>
        <v>5</v>
      </c>
    </row>
    <row r="122" spans="1:19" s="75" customFormat="1" ht="15" thickBot="1" x14ac:dyDescent="0.25">
      <c r="A122" s="75" t="s">
        <v>145</v>
      </c>
      <c r="B122" s="112" t="s">
        <v>143</v>
      </c>
      <c r="C122" s="53"/>
      <c r="D122" s="74"/>
      <c r="E122" s="79">
        <f>IFERROR(VLOOKUP(B122,[1]NUM21!$H$3:$L$118,2,FALSE),0)</f>
        <v>0</v>
      </c>
      <c r="F122" s="79">
        <f>IFERROR(VLOOKUP(B122,[1]NUM21!$H$3:$L$118,3,FALSE),0)</f>
        <v>0</v>
      </c>
      <c r="G122" s="79">
        <f>IFERROR(VLOOKUP(B122,[1]NUM21!$H$3:$L$118,4,FALSE),0)</f>
        <v>0</v>
      </c>
      <c r="H122" s="79"/>
      <c r="I122" s="79"/>
      <c r="J122" s="79"/>
      <c r="K122" s="79"/>
      <c r="L122" s="79"/>
      <c r="M122" s="79"/>
      <c r="N122" s="79"/>
      <c r="O122" s="79"/>
      <c r="P122" s="79"/>
      <c r="Q122" s="12">
        <f t="shared" si="36"/>
        <v>0</v>
      </c>
    </row>
    <row r="123" spans="1:19" s="75" customFormat="1" ht="15" thickBot="1" x14ac:dyDescent="0.25">
      <c r="A123" s="75" t="s">
        <v>145</v>
      </c>
      <c r="B123" s="112" t="s">
        <v>144</v>
      </c>
      <c r="C123" s="53"/>
      <c r="D123" s="74"/>
      <c r="E123" s="79">
        <f>IFERROR(VLOOKUP(B123,[1]NUM21!$H$3:$L$118,2,FALSE),0)</f>
        <v>0</v>
      </c>
      <c r="F123" s="79">
        <f>IFERROR(VLOOKUP(B123,[1]NUM21!$H$3:$L$118,3,FALSE),0)</f>
        <v>0</v>
      </c>
      <c r="G123" s="79">
        <f>IFERROR(VLOOKUP(B123,[1]NUM21!$H$3:$L$118,4,FALSE),0)</f>
        <v>0</v>
      </c>
      <c r="H123" s="79"/>
      <c r="I123" s="79"/>
      <c r="J123" s="79"/>
      <c r="K123" s="79"/>
      <c r="L123" s="79"/>
      <c r="M123" s="79"/>
      <c r="N123" s="79"/>
      <c r="O123" s="79"/>
      <c r="P123" s="79"/>
      <c r="Q123" s="12">
        <f t="shared" si="36"/>
        <v>0</v>
      </c>
    </row>
    <row r="124" spans="1:19" s="113" customFormat="1" ht="13.5" thickBot="1" x14ac:dyDescent="0.25">
      <c r="A124" s="308" t="s">
        <v>180</v>
      </c>
      <c r="B124" s="309"/>
      <c r="C124" s="195">
        <f>D124/Metas!Y7</f>
        <v>0.2249853759505632</v>
      </c>
      <c r="D124" s="14">
        <f>+Q124/R124</f>
        <v>0.13636363636363635</v>
      </c>
      <c r="E124" s="115">
        <f>SUM(E112:E123)</f>
        <v>5</v>
      </c>
      <c r="F124" s="115">
        <f t="shared" ref="F124:H124" si="37">SUM(F112:F123)</f>
        <v>2</v>
      </c>
      <c r="G124" s="115">
        <f t="shared" si="37"/>
        <v>2</v>
      </c>
      <c r="H124" s="115">
        <f t="shared" si="37"/>
        <v>0</v>
      </c>
      <c r="I124" s="115">
        <f t="shared" ref="I124:J124" si="38">SUM(I112:I123)</f>
        <v>0</v>
      </c>
      <c r="J124" s="115">
        <f t="shared" si="38"/>
        <v>0</v>
      </c>
      <c r="K124" s="115">
        <f t="shared" ref="K124:L124" si="39">SUM(K112:K123)</f>
        <v>0</v>
      </c>
      <c r="L124" s="115">
        <f t="shared" si="39"/>
        <v>0</v>
      </c>
      <c r="M124" s="115">
        <f t="shared" ref="M124:N124" si="40">SUM(M112:M123)</f>
        <v>0</v>
      </c>
      <c r="N124" s="115">
        <f t="shared" si="40"/>
        <v>0</v>
      </c>
      <c r="O124" s="115">
        <f t="shared" ref="O124:P124" si="41">SUM(O112:O123)</f>
        <v>0</v>
      </c>
      <c r="P124" s="115">
        <f t="shared" si="41"/>
        <v>0</v>
      </c>
      <c r="Q124" s="115">
        <f>SUM(Q112:Q123)</f>
        <v>9</v>
      </c>
      <c r="R124" s="376">
        <v>66</v>
      </c>
      <c r="S124" s="377"/>
    </row>
    <row r="125" spans="1:19" s="75" customFormat="1" ht="15" thickBot="1" x14ac:dyDescent="0.25">
      <c r="A125" s="75" t="s">
        <v>159</v>
      </c>
      <c r="B125" s="112" t="s">
        <v>146</v>
      </c>
      <c r="C125" s="53"/>
      <c r="D125" s="74"/>
      <c r="E125" s="79">
        <f>IFERROR(VLOOKUP(B125,[1]NUM21!$H$3:$L$118,2,FALSE),0)</f>
        <v>16</v>
      </c>
      <c r="F125" s="79">
        <f>IFERROR(VLOOKUP(B125,[1]NUM21!$H$3:$L$118,3,FALSE),0)</f>
        <v>6</v>
      </c>
      <c r="G125" s="79">
        <f>IFERROR(VLOOKUP(B125,[1]NUM21!$H$3:$L$118,4,FALSE),0)</f>
        <v>27</v>
      </c>
      <c r="H125" s="79"/>
      <c r="I125" s="79"/>
      <c r="J125" s="79"/>
      <c r="K125" s="79"/>
      <c r="L125" s="79"/>
      <c r="M125" s="79"/>
      <c r="N125" s="79"/>
      <c r="O125" s="79"/>
      <c r="P125" s="79"/>
      <c r="Q125" s="12">
        <f t="shared" ref="Q125:Q137" si="42">SUM(E125:P125)</f>
        <v>49</v>
      </c>
    </row>
    <row r="126" spans="1:19" s="75" customFormat="1" ht="15" thickBot="1" x14ac:dyDescent="0.25">
      <c r="A126" s="75" t="s">
        <v>159</v>
      </c>
      <c r="B126" s="112" t="s">
        <v>147</v>
      </c>
      <c r="C126" s="53"/>
      <c r="D126" s="74"/>
      <c r="E126" s="79">
        <f>IFERROR(VLOOKUP(B126,[1]NUM21!$H$3:$L$118,2,FALSE),0)</f>
        <v>4</v>
      </c>
      <c r="F126" s="79">
        <f>IFERROR(VLOOKUP(B126,[1]NUM21!$H$3:$L$118,3,FALSE),0)</f>
        <v>0</v>
      </c>
      <c r="G126" s="79">
        <f>IFERROR(VLOOKUP(B126,[1]NUM21!$H$3:$L$118,4,FALSE),0)</f>
        <v>17</v>
      </c>
      <c r="H126" s="79"/>
      <c r="I126" s="79"/>
      <c r="J126" s="79"/>
      <c r="K126" s="79"/>
      <c r="L126" s="79"/>
      <c r="M126" s="79"/>
      <c r="N126" s="79"/>
      <c r="O126" s="79"/>
      <c r="P126" s="79"/>
      <c r="Q126" s="12">
        <f t="shared" si="42"/>
        <v>21</v>
      </c>
    </row>
    <row r="127" spans="1:19" s="75" customFormat="1" ht="15" thickBot="1" x14ac:dyDescent="0.25">
      <c r="A127" s="75" t="s">
        <v>159</v>
      </c>
      <c r="B127" s="112" t="s">
        <v>148</v>
      </c>
      <c r="C127" s="53"/>
      <c r="D127" s="74"/>
      <c r="E127" s="79">
        <f>IFERROR(VLOOKUP(B127,[1]NUM21!$H$3:$L$118,2,FALSE),0)</f>
        <v>9</v>
      </c>
      <c r="F127" s="79">
        <f>IFERROR(VLOOKUP(B127,[1]NUM21!$H$3:$L$118,3,FALSE),0)</f>
        <v>8</v>
      </c>
      <c r="G127" s="79">
        <f>IFERROR(VLOOKUP(B127,[1]NUM21!$H$3:$L$118,4,FALSE),0)</f>
        <v>2</v>
      </c>
      <c r="H127" s="79"/>
      <c r="I127" s="79"/>
      <c r="J127" s="79"/>
      <c r="K127" s="79"/>
      <c r="L127" s="79"/>
      <c r="M127" s="79"/>
      <c r="N127" s="79"/>
      <c r="O127" s="79"/>
      <c r="P127" s="79"/>
      <c r="Q127" s="12">
        <f t="shared" si="42"/>
        <v>19</v>
      </c>
    </row>
    <row r="128" spans="1:19" s="75" customFormat="1" ht="15" thickBot="1" x14ac:dyDescent="0.25">
      <c r="A128" s="75" t="s">
        <v>159</v>
      </c>
      <c r="B128" s="112" t="s">
        <v>149</v>
      </c>
      <c r="C128" s="53"/>
      <c r="D128" s="74"/>
      <c r="E128" s="79">
        <f>IFERROR(VLOOKUP(B128,[1]NUM21!$H$3:$L$118,2,FALSE),0)</f>
        <v>0</v>
      </c>
      <c r="F128" s="79">
        <f>IFERROR(VLOOKUP(B128,[1]NUM21!$H$3:$L$118,3,FALSE),0)</f>
        <v>29</v>
      </c>
      <c r="G128" s="79">
        <f>IFERROR(VLOOKUP(B128,[1]NUM21!$H$3:$L$118,4,FALSE),0)</f>
        <v>29</v>
      </c>
      <c r="H128" s="79"/>
      <c r="I128" s="79"/>
      <c r="J128" s="79"/>
      <c r="K128" s="79"/>
      <c r="L128" s="79"/>
      <c r="M128" s="79"/>
      <c r="N128" s="79"/>
      <c r="O128" s="79"/>
      <c r="P128" s="79"/>
      <c r="Q128" s="12">
        <f t="shared" si="42"/>
        <v>58</v>
      </c>
    </row>
    <row r="129" spans="1:20" s="75" customFormat="1" ht="15" thickBot="1" x14ac:dyDescent="0.25">
      <c r="A129" s="75" t="s">
        <v>159</v>
      </c>
      <c r="B129" s="112" t="s">
        <v>150</v>
      </c>
      <c r="C129" s="53"/>
      <c r="D129" s="74"/>
      <c r="E129" s="79">
        <f>IFERROR(VLOOKUP(B129,[1]NUM21!$H$3:$L$118,2,FALSE),0)</f>
        <v>0</v>
      </c>
      <c r="F129" s="79">
        <f>IFERROR(VLOOKUP(B129,[1]NUM21!$H$3:$L$118,3,FALSE),0)</f>
        <v>0</v>
      </c>
      <c r="G129" s="79">
        <f>IFERROR(VLOOKUP(B129,[1]NUM21!$H$3:$L$118,4,FALSE),0)</f>
        <v>0</v>
      </c>
      <c r="H129" s="79"/>
      <c r="I129" s="79"/>
      <c r="J129" s="79"/>
      <c r="K129" s="79"/>
      <c r="L129" s="79"/>
      <c r="M129" s="79"/>
      <c r="N129" s="79"/>
      <c r="O129" s="79"/>
      <c r="P129" s="79"/>
      <c r="Q129" s="12">
        <f t="shared" si="42"/>
        <v>0</v>
      </c>
    </row>
    <row r="130" spans="1:20" s="75" customFormat="1" ht="15" thickBot="1" x14ac:dyDescent="0.25">
      <c r="A130" s="75" t="s">
        <v>159</v>
      </c>
      <c r="B130" s="112" t="s">
        <v>151</v>
      </c>
      <c r="C130" s="53"/>
      <c r="D130" s="74"/>
      <c r="E130" s="79">
        <f>IFERROR(VLOOKUP(B130,[1]NUM21!$H$3:$L$118,2,FALSE),0)</f>
        <v>0</v>
      </c>
      <c r="F130" s="79">
        <f>IFERROR(VLOOKUP(B130,[1]NUM21!$H$3:$L$118,3,FALSE),0)</f>
        <v>0</v>
      </c>
      <c r="G130" s="79">
        <f>IFERROR(VLOOKUP(B130,[1]NUM21!$H$3:$L$118,4,FALSE),0)</f>
        <v>0</v>
      </c>
      <c r="H130" s="79"/>
      <c r="I130" s="79"/>
      <c r="J130" s="79"/>
      <c r="K130" s="79"/>
      <c r="L130" s="79"/>
      <c r="M130" s="79"/>
      <c r="N130" s="79"/>
      <c r="O130" s="79"/>
      <c r="P130" s="79"/>
      <c r="Q130" s="12">
        <f t="shared" si="42"/>
        <v>0</v>
      </c>
    </row>
    <row r="131" spans="1:20" s="75" customFormat="1" ht="15" thickBot="1" x14ac:dyDescent="0.25">
      <c r="A131" s="75" t="s">
        <v>159</v>
      </c>
      <c r="B131" s="112" t="s">
        <v>152</v>
      </c>
      <c r="C131" s="53"/>
      <c r="D131" s="74"/>
      <c r="E131" s="79">
        <f>IFERROR(VLOOKUP(B131,[1]NUM21!$H$3:$L$118,2,FALSE),0)</f>
        <v>0</v>
      </c>
      <c r="F131" s="79">
        <f>IFERROR(VLOOKUP(B131,[1]NUM21!$H$3:$L$118,3,FALSE),0)</f>
        <v>0</v>
      </c>
      <c r="G131" s="79">
        <f>IFERROR(VLOOKUP(B131,[1]NUM21!$H$3:$L$118,4,FALSE),0)</f>
        <v>0</v>
      </c>
      <c r="H131" s="79"/>
      <c r="I131" s="79"/>
      <c r="J131" s="79"/>
      <c r="K131" s="79"/>
      <c r="L131" s="79"/>
      <c r="M131" s="79"/>
      <c r="N131" s="79"/>
      <c r="O131" s="79"/>
      <c r="P131" s="79"/>
      <c r="Q131" s="12">
        <f t="shared" si="42"/>
        <v>0</v>
      </c>
    </row>
    <row r="132" spans="1:20" s="75" customFormat="1" ht="15" thickBot="1" x14ac:dyDescent="0.25">
      <c r="A132" s="75" t="s">
        <v>159</v>
      </c>
      <c r="B132" s="112" t="s">
        <v>153</v>
      </c>
      <c r="C132" s="53"/>
      <c r="D132" s="74"/>
      <c r="E132" s="79">
        <f>IFERROR(VLOOKUP(B132,[1]NUM21!$H$3:$L$118,2,FALSE),0)</f>
        <v>0</v>
      </c>
      <c r="F132" s="79">
        <f>IFERROR(VLOOKUP(B132,[1]NUM21!$H$3:$L$118,3,FALSE),0)</f>
        <v>0</v>
      </c>
      <c r="G132" s="79">
        <f>IFERROR(VLOOKUP(B132,[1]NUM21!$H$3:$L$118,4,FALSE),0)</f>
        <v>0</v>
      </c>
      <c r="H132" s="79"/>
      <c r="I132" s="79"/>
      <c r="J132" s="79"/>
      <c r="K132" s="79"/>
      <c r="L132" s="79"/>
      <c r="M132" s="79"/>
      <c r="N132" s="79"/>
      <c r="O132" s="79"/>
      <c r="P132" s="79"/>
      <c r="Q132" s="12">
        <f t="shared" si="42"/>
        <v>0</v>
      </c>
    </row>
    <row r="133" spans="1:20" s="75" customFormat="1" ht="15" thickBot="1" x14ac:dyDescent="0.25">
      <c r="A133" s="75" t="s">
        <v>159</v>
      </c>
      <c r="B133" s="112" t="s">
        <v>154</v>
      </c>
      <c r="C133" s="53"/>
      <c r="D133" s="74"/>
      <c r="E133" s="79">
        <f>IFERROR(VLOOKUP(B133,[1]NUM21!$H$3:$L$118,2,FALSE),0)</f>
        <v>0</v>
      </c>
      <c r="F133" s="79">
        <f>IFERROR(VLOOKUP(B133,[1]NUM21!$H$3:$L$118,3,FALSE),0)</f>
        <v>1</v>
      </c>
      <c r="G133" s="79">
        <f>IFERROR(VLOOKUP(B133,[1]NUM21!$H$3:$L$118,4,FALSE),0)</f>
        <v>1</v>
      </c>
      <c r="H133" s="79"/>
      <c r="I133" s="79"/>
      <c r="J133" s="79"/>
      <c r="K133" s="79"/>
      <c r="L133" s="79"/>
      <c r="M133" s="79"/>
      <c r="N133" s="79"/>
      <c r="O133" s="79"/>
      <c r="P133" s="79"/>
      <c r="Q133" s="12">
        <f t="shared" si="42"/>
        <v>2</v>
      </c>
    </row>
    <row r="134" spans="1:20" s="75" customFormat="1" ht="15" thickBot="1" x14ac:dyDescent="0.25">
      <c r="A134" s="75" t="s">
        <v>159</v>
      </c>
      <c r="B134" s="112" t="s">
        <v>155</v>
      </c>
      <c r="C134" s="53"/>
      <c r="D134" s="74"/>
      <c r="E134" s="79">
        <f>IFERROR(VLOOKUP(B134,[1]NUM21!$H$3:$L$118,2,FALSE),0)</f>
        <v>1</v>
      </c>
      <c r="F134" s="79">
        <f>IFERROR(VLOOKUP(B134,[1]NUM21!$H$3:$L$118,3,FALSE),0)</f>
        <v>0</v>
      </c>
      <c r="G134" s="79">
        <f>IFERROR(VLOOKUP(B134,[1]NUM21!$H$3:$L$118,4,FALSE),0)</f>
        <v>1</v>
      </c>
      <c r="H134" s="79"/>
      <c r="I134" s="79"/>
      <c r="J134" s="79"/>
      <c r="K134" s="79"/>
      <c r="L134" s="79"/>
      <c r="M134" s="79"/>
      <c r="N134" s="79"/>
      <c r="O134" s="79"/>
      <c r="P134" s="79"/>
      <c r="Q134" s="12">
        <f t="shared" si="42"/>
        <v>2</v>
      </c>
    </row>
    <row r="135" spans="1:20" s="75" customFormat="1" ht="15" thickBot="1" x14ac:dyDescent="0.25">
      <c r="A135" s="75" t="s">
        <v>159</v>
      </c>
      <c r="B135" s="112" t="s">
        <v>156</v>
      </c>
      <c r="C135" s="53"/>
      <c r="D135" s="74"/>
      <c r="E135" s="79">
        <f>IFERROR(VLOOKUP(B135,[1]NUM21!$H$3:$L$118,2,FALSE),0)</f>
        <v>1</v>
      </c>
      <c r="F135" s="79">
        <f>IFERROR(VLOOKUP(B135,[1]NUM21!$H$3:$L$118,3,FALSE),0)</f>
        <v>0</v>
      </c>
      <c r="G135" s="79">
        <f>IFERROR(VLOOKUP(B135,[1]NUM21!$H$3:$L$118,4,FALSE),0)</f>
        <v>0</v>
      </c>
      <c r="H135" s="79"/>
      <c r="I135" s="79"/>
      <c r="J135" s="79"/>
      <c r="K135" s="79"/>
      <c r="L135" s="79"/>
      <c r="M135" s="79"/>
      <c r="N135" s="79"/>
      <c r="O135" s="79"/>
      <c r="P135" s="79"/>
      <c r="Q135" s="12">
        <f t="shared" si="42"/>
        <v>1</v>
      </c>
    </row>
    <row r="136" spans="1:20" s="75" customFormat="1" ht="15" thickBot="1" x14ac:dyDescent="0.25">
      <c r="A136" s="75" t="s">
        <v>159</v>
      </c>
      <c r="B136" s="112" t="s">
        <v>157</v>
      </c>
      <c r="C136" s="53"/>
      <c r="D136" s="74"/>
      <c r="E136" s="79">
        <f>IFERROR(VLOOKUP(B136,[1]NUM21!$H$3:$L$118,2,FALSE),0)</f>
        <v>1</v>
      </c>
      <c r="F136" s="79">
        <f>IFERROR(VLOOKUP(B136,[1]NUM21!$H$3:$L$118,3,FALSE),0)</f>
        <v>0</v>
      </c>
      <c r="G136" s="79">
        <f>IFERROR(VLOOKUP(B136,[1]NUM21!$H$3:$L$118,4,FALSE),0)</f>
        <v>0</v>
      </c>
      <c r="H136" s="79"/>
      <c r="I136" s="79"/>
      <c r="J136" s="79"/>
      <c r="K136" s="79"/>
      <c r="L136" s="79"/>
      <c r="M136" s="79"/>
      <c r="N136" s="79"/>
      <c r="O136" s="79"/>
      <c r="P136" s="79"/>
      <c r="Q136" s="12">
        <f t="shared" si="42"/>
        <v>1</v>
      </c>
    </row>
    <row r="137" spans="1:20" s="75" customFormat="1" ht="15" thickBot="1" x14ac:dyDescent="0.25">
      <c r="A137" s="75" t="s">
        <v>159</v>
      </c>
      <c r="B137" s="112" t="s">
        <v>158</v>
      </c>
      <c r="C137" s="53"/>
      <c r="D137" s="74"/>
      <c r="E137" s="79">
        <f>IFERROR(VLOOKUP(B137,[1]NUM21!$H$3:$L$118,2,FALSE),0)</f>
        <v>0</v>
      </c>
      <c r="F137" s="79">
        <f>IFERROR(VLOOKUP(B137,[1]NUM21!$H$3:$L$118,3,FALSE),0)</f>
        <v>1</v>
      </c>
      <c r="G137" s="79">
        <f>IFERROR(VLOOKUP(B137,[1]NUM21!$H$3:$L$118,4,FALSE),0)</f>
        <v>0</v>
      </c>
      <c r="H137" s="79"/>
      <c r="I137" s="79"/>
      <c r="J137" s="79"/>
      <c r="K137" s="79"/>
      <c r="L137" s="79"/>
      <c r="M137" s="79"/>
      <c r="N137" s="79"/>
      <c r="O137" s="79"/>
      <c r="P137" s="79"/>
      <c r="Q137" s="12">
        <f t="shared" si="42"/>
        <v>1</v>
      </c>
    </row>
    <row r="138" spans="1:20" s="113" customFormat="1" ht="13.5" thickBot="1" x14ac:dyDescent="0.25">
      <c r="A138" s="308" t="s">
        <v>181</v>
      </c>
      <c r="B138" s="309"/>
      <c r="C138" s="195">
        <f>D138/Metas!Y12</f>
        <v>0.28103082105161731</v>
      </c>
      <c r="D138" s="14">
        <f>+Q138/R138</f>
        <v>0.16867469879518071</v>
      </c>
      <c r="E138" s="115">
        <f>SUM(E125:E137)</f>
        <v>32</v>
      </c>
      <c r="F138" s="115">
        <f t="shared" ref="F138:H138" si="43">SUM(F125:F137)</f>
        <v>45</v>
      </c>
      <c r="G138" s="115">
        <f t="shared" si="43"/>
        <v>77</v>
      </c>
      <c r="H138" s="115">
        <f t="shared" si="43"/>
        <v>0</v>
      </c>
      <c r="I138" s="115">
        <f t="shared" ref="I138:J138" si="44">SUM(I125:I137)</f>
        <v>0</v>
      </c>
      <c r="J138" s="115">
        <f t="shared" si="44"/>
        <v>0</v>
      </c>
      <c r="K138" s="115">
        <f t="shared" ref="K138:L138" si="45">SUM(K125:K137)</f>
        <v>0</v>
      </c>
      <c r="L138" s="115">
        <f t="shared" si="45"/>
        <v>0</v>
      </c>
      <c r="M138" s="115">
        <f t="shared" ref="M138:N138" si="46">SUM(M125:M137)</f>
        <v>0</v>
      </c>
      <c r="N138" s="115">
        <f t="shared" si="46"/>
        <v>0</v>
      </c>
      <c r="O138" s="115">
        <f t="shared" ref="O138:P138" si="47">SUM(O125:O137)</f>
        <v>0</v>
      </c>
      <c r="P138" s="115">
        <f t="shared" si="47"/>
        <v>0</v>
      </c>
      <c r="Q138" s="115">
        <f>SUM(Q125:Q137)</f>
        <v>154</v>
      </c>
      <c r="R138" s="376">
        <v>913</v>
      </c>
      <c r="S138" s="377"/>
      <c r="T138" s="135"/>
    </row>
    <row r="139" spans="1:20" s="75" customFormat="1" ht="15" thickBot="1" x14ac:dyDescent="0.25">
      <c r="A139" s="75" t="s">
        <v>164</v>
      </c>
      <c r="B139" s="112" t="s">
        <v>160</v>
      </c>
      <c r="C139" s="53"/>
      <c r="D139" s="74"/>
      <c r="E139" s="79">
        <f>IFERROR(VLOOKUP(B139,[1]NUM21!$H$3:$L$118,2,FALSE),0)</f>
        <v>3</v>
      </c>
      <c r="F139" s="79">
        <f>IFERROR(VLOOKUP(B139,[1]NUM21!$H$3:$L$118,3,FALSE),0)</f>
        <v>16</v>
      </c>
      <c r="G139" s="79">
        <f>IFERROR(VLOOKUP(B139,[1]NUM21!$H$3:$L$118,4,FALSE),0)</f>
        <v>19</v>
      </c>
      <c r="H139" s="79"/>
      <c r="I139" s="79"/>
      <c r="J139" s="79"/>
      <c r="K139" s="79"/>
      <c r="L139" s="79"/>
      <c r="M139" s="79"/>
      <c r="N139" s="79"/>
      <c r="O139" s="79"/>
      <c r="P139" s="79"/>
      <c r="Q139" s="12">
        <f>SUM(E139:P139)</f>
        <v>38</v>
      </c>
    </row>
    <row r="140" spans="1:20" s="75" customFormat="1" ht="15" thickBot="1" x14ac:dyDescent="0.25">
      <c r="A140" s="75" t="s">
        <v>164</v>
      </c>
      <c r="B140" s="112" t="s">
        <v>161</v>
      </c>
      <c r="C140" s="53"/>
      <c r="D140" s="74"/>
      <c r="E140" s="79">
        <f>IFERROR(VLOOKUP(B140,[1]NUM21!$H$3:$L$118,2,FALSE),0)</f>
        <v>0</v>
      </c>
      <c r="F140" s="79">
        <f>IFERROR(VLOOKUP(B140,[1]NUM21!$H$3:$L$118,3,FALSE),0)</f>
        <v>0</v>
      </c>
      <c r="G140" s="79">
        <f>IFERROR(VLOOKUP(B140,[1]NUM21!$H$3:$L$118,4,FALSE),0)</f>
        <v>0</v>
      </c>
      <c r="H140" s="79"/>
      <c r="I140" s="79"/>
      <c r="J140" s="79"/>
      <c r="K140" s="79"/>
      <c r="L140" s="79"/>
      <c r="M140" s="79"/>
      <c r="N140" s="79"/>
      <c r="O140" s="79"/>
      <c r="P140" s="79"/>
      <c r="Q140" s="12">
        <f>SUM(E140:P140)</f>
        <v>0</v>
      </c>
    </row>
    <row r="141" spans="1:20" s="75" customFormat="1" ht="15" thickBot="1" x14ac:dyDescent="0.25">
      <c r="A141" s="75" t="s">
        <v>164</v>
      </c>
      <c r="B141" s="112" t="s">
        <v>162</v>
      </c>
      <c r="C141" s="53"/>
      <c r="D141" s="74"/>
      <c r="E141" s="79">
        <f>IFERROR(VLOOKUP(B141,[1]NUM21!$H$3:$L$118,2,FALSE),0)</f>
        <v>0</v>
      </c>
      <c r="F141" s="79">
        <f>IFERROR(VLOOKUP(B141,[1]NUM21!$H$3:$L$118,3,FALSE),0)</f>
        <v>0</v>
      </c>
      <c r="G141" s="79">
        <f>IFERROR(VLOOKUP(B141,[1]NUM21!$H$3:$L$118,4,FALSE),0)</f>
        <v>0</v>
      </c>
      <c r="H141" s="79"/>
      <c r="I141" s="79"/>
      <c r="J141" s="79"/>
      <c r="K141" s="79"/>
      <c r="L141" s="79"/>
      <c r="M141" s="79"/>
      <c r="N141" s="79"/>
      <c r="O141" s="79"/>
      <c r="P141" s="79"/>
      <c r="Q141" s="12">
        <f>SUM(E141:P141)</f>
        <v>0</v>
      </c>
    </row>
    <row r="142" spans="1:20" s="75" customFormat="1" ht="15" thickBot="1" x14ac:dyDescent="0.25">
      <c r="A142" s="75" t="s">
        <v>164</v>
      </c>
      <c r="B142" s="112" t="s">
        <v>163</v>
      </c>
      <c r="C142" s="53"/>
      <c r="D142" s="74"/>
      <c r="E142" s="79">
        <f>IFERROR(VLOOKUP(B142,[1]NUM21!$H$3:$L$118,2,FALSE),0)</f>
        <v>0</v>
      </c>
      <c r="F142" s="79">
        <f>IFERROR(VLOOKUP(B142,[1]NUM21!$H$3:$L$118,3,FALSE),0)</f>
        <v>0</v>
      </c>
      <c r="G142" s="79">
        <f>IFERROR(VLOOKUP(B142,[1]NUM21!$H$3:$L$118,4,FALSE),0)</f>
        <v>0</v>
      </c>
      <c r="H142" s="79"/>
      <c r="I142" s="79"/>
      <c r="J142" s="79"/>
      <c r="K142" s="79"/>
      <c r="L142" s="79"/>
      <c r="M142" s="79"/>
      <c r="N142" s="79"/>
      <c r="O142" s="79"/>
      <c r="P142" s="79"/>
      <c r="Q142" s="12">
        <f>SUM(E142:P142)</f>
        <v>0</v>
      </c>
    </row>
    <row r="143" spans="1:20" s="113" customFormat="1" ht="13.5" thickBot="1" x14ac:dyDescent="0.25">
      <c r="A143" s="308" t="s">
        <v>182</v>
      </c>
      <c r="B143" s="309"/>
      <c r="C143" s="195">
        <f>D143/Metas!Y14</f>
        <v>0.30303030303030304</v>
      </c>
      <c r="D143" s="14">
        <f>+Q143/R143</f>
        <v>0.18181818181818182</v>
      </c>
      <c r="E143" s="115">
        <f>SUM(E139:E142)</f>
        <v>3</v>
      </c>
      <c r="F143" s="115">
        <f t="shared" ref="F143:H143" si="48">SUM(F139:F142)</f>
        <v>16</v>
      </c>
      <c r="G143" s="115">
        <f t="shared" si="48"/>
        <v>19</v>
      </c>
      <c r="H143" s="115">
        <f t="shared" si="48"/>
        <v>0</v>
      </c>
      <c r="I143" s="115">
        <f t="shared" ref="I143:J143" si="49">SUM(I139:I142)</f>
        <v>0</v>
      </c>
      <c r="J143" s="115">
        <f t="shared" si="49"/>
        <v>0</v>
      </c>
      <c r="K143" s="115">
        <f t="shared" ref="K143:L143" si="50">SUM(K139:K142)</f>
        <v>0</v>
      </c>
      <c r="L143" s="115">
        <f t="shared" si="50"/>
        <v>0</v>
      </c>
      <c r="M143" s="115">
        <f t="shared" ref="M143:N143" si="51">SUM(M139:M142)</f>
        <v>0</v>
      </c>
      <c r="N143" s="115">
        <f t="shared" si="51"/>
        <v>0</v>
      </c>
      <c r="O143" s="115">
        <f t="shared" ref="O143:P143" si="52">SUM(O139:O142)</f>
        <v>0</v>
      </c>
      <c r="P143" s="115">
        <f t="shared" si="52"/>
        <v>0</v>
      </c>
      <c r="Q143" s="115">
        <f>SUM(Q139:Q142)</f>
        <v>38</v>
      </c>
      <c r="R143" s="376">
        <v>209</v>
      </c>
      <c r="S143" s="377"/>
    </row>
    <row r="144" spans="1:20" s="75" customFormat="1" ht="15" thickBot="1" x14ac:dyDescent="0.25">
      <c r="A144" s="75" t="s">
        <v>172</v>
      </c>
      <c r="B144" s="112" t="s">
        <v>165</v>
      </c>
      <c r="C144" s="53"/>
      <c r="D144" s="74"/>
      <c r="E144" s="79">
        <f>IFERROR(VLOOKUP(B144,[1]NUM21!$H$3:$L$118,2,FALSE),0)</f>
        <v>3</v>
      </c>
      <c r="F144" s="79">
        <f>IFERROR(VLOOKUP(B144,[1]NUM21!$H$3:$L$118,3,FALSE),0)</f>
        <v>3</v>
      </c>
      <c r="G144" s="79">
        <f>IFERROR(VLOOKUP(B144,[1]NUM21!$H$3:$L$118,4,FALSE),0)</f>
        <v>3</v>
      </c>
      <c r="H144" s="79"/>
      <c r="I144" s="79"/>
      <c r="J144" s="79"/>
      <c r="K144" s="79"/>
      <c r="L144" s="79"/>
      <c r="M144" s="79"/>
      <c r="N144" s="79"/>
      <c r="O144" s="79"/>
      <c r="P144" s="79"/>
      <c r="Q144" s="12">
        <f t="shared" ref="Q144:Q150" si="53">SUM(E144:P144)</f>
        <v>9</v>
      </c>
    </row>
    <row r="145" spans="1:19" s="75" customFormat="1" ht="15" thickBot="1" x14ac:dyDescent="0.25">
      <c r="A145" s="75" t="s">
        <v>172</v>
      </c>
      <c r="B145" s="112" t="s">
        <v>166</v>
      </c>
      <c r="C145" s="53"/>
      <c r="D145" s="74"/>
      <c r="E145" s="79">
        <f>IFERROR(VLOOKUP(B145,[1]NUM21!$H$3:$L$118,2,FALSE),0)</f>
        <v>1</v>
      </c>
      <c r="F145" s="79">
        <f>IFERROR(VLOOKUP(B145,[1]NUM21!$H$3:$L$118,3,FALSE),0)</f>
        <v>0</v>
      </c>
      <c r="G145" s="79">
        <f>IFERROR(VLOOKUP(B145,[1]NUM21!$H$3:$L$118,4,FALSE),0)</f>
        <v>0</v>
      </c>
      <c r="H145" s="79"/>
      <c r="I145" s="79"/>
      <c r="J145" s="79"/>
      <c r="K145" s="79"/>
      <c r="L145" s="79"/>
      <c r="M145" s="79"/>
      <c r="N145" s="79"/>
      <c r="O145" s="79"/>
      <c r="P145" s="79"/>
      <c r="Q145" s="12">
        <f t="shared" si="53"/>
        <v>1</v>
      </c>
    </row>
    <row r="146" spans="1:19" s="75" customFormat="1" ht="15" thickBot="1" x14ac:dyDescent="0.25">
      <c r="A146" s="75" t="s">
        <v>172</v>
      </c>
      <c r="B146" s="112" t="s">
        <v>167</v>
      </c>
      <c r="C146" s="53"/>
      <c r="D146" s="74"/>
      <c r="E146" s="79">
        <f>IFERROR(VLOOKUP(B146,[1]NUM21!$H$3:$L$118,2,FALSE),0)</f>
        <v>0</v>
      </c>
      <c r="F146" s="79">
        <f>IFERROR(VLOOKUP(B146,[1]NUM21!$H$3:$L$118,3,FALSE),0)</f>
        <v>0</v>
      </c>
      <c r="G146" s="79">
        <f>IFERROR(VLOOKUP(B146,[1]NUM21!$H$3:$L$118,4,FALSE),0)</f>
        <v>0</v>
      </c>
      <c r="H146" s="79"/>
      <c r="I146" s="79"/>
      <c r="J146" s="79"/>
      <c r="K146" s="79"/>
      <c r="L146" s="79"/>
      <c r="M146" s="79"/>
      <c r="N146" s="79"/>
      <c r="O146" s="79"/>
      <c r="P146" s="79"/>
      <c r="Q146" s="12">
        <f t="shared" si="53"/>
        <v>0</v>
      </c>
    </row>
    <row r="147" spans="1:19" s="75" customFormat="1" ht="15" thickBot="1" x14ac:dyDescent="0.25">
      <c r="A147" s="75" t="s">
        <v>172</v>
      </c>
      <c r="B147" s="112" t="s">
        <v>168</v>
      </c>
      <c r="C147" s="53"/>
      <c r="D147" s="74"/>
      <c r="E147" s="79">
        <f>IFERROR(VLOOKUP(B147,[1]NUM21!$H$3:$L$118,2,FALSE),0)</f>
        <v>0</v>
      </c>
      <c r="F147" s="79">
        <f>IFERROR(VLOOKUP(B147,[1]NUM21!$H$3:$L$118,3,FALSE),0)</f>
        <v>0</v>
      </c>
      <c r="G147" s="79">
        <f>IFERROR(VLOOKUP(B147,[1]NUM21!$H$3:$L$118,4,FALSE),0)</f>
        <v>1</v>
      </c>
      <c r="H147" s="79"/>
      <c r="I147" s="79"/>
      <c r="J147" s="79"/>
      <c r="K147" s="79"/>
      <c r="L147" s="79"/>
      <c r="M147" s="79"/>
      <c r="N147" s="79"/>
      <c r="O147" s="79"/>
      <c r="P147" s="79"/>
      <c r="Q147" s="12">
        <f t="shared" si="53"/>
        <v>1</v>
      </c>
    </row>
    <row r="148" spans="1:19" s="75" customFormat="1" ht="15" thickBot="1" x14ac:dyDescent="0.25">
      <c r="A148" s="75" t="s">
        <v>172</v>
      </c>
      <c r="B148" s="112" t="s">
        <v>169</v>
      </c>
      <c r="C148" s="53"/>
      <c r="D148" s="74"/>
      <c r="E148" s="79">
        <f>IFERROR(VLOOKUP(B148,[1]NUM21!$H$3:$L$118,2,FALSE),0)</f>
        <v>0</v>
      </c>
      <c r="F148" s="79">
        <f>IFERROR(VLOOKUP(B148,[1]NUM21!$H$3:$L$118,3,FALSE),0)</f>
        <v>0</v>
      </c>
      <c r="G148" s="79">
        <f>IFERROR(VLOOKUP(B148,[1]NUM21!$H$3:$L$118,4,FALSE),0)</f>
        <v>2</v>
      </c>
      <c r="H148" s="79"/>
      <c r="I148" s="79"/>
      <c r="J148" s="79"/>
      <c r="K148" s="79"/>
      <c r="L148" s="79"/>
      <c r="M148" s="79"/>
      <c r="N148" s="79"/>
      <c r="O148" s="79"/>
      <c r="P148" s="79"/>
      <c r="Q148" s="12">
        <f t="shared" si="53"/>
        <v>2</v>
      </c>
    </row>
    <row r="149" spans="1:19" s="75" customFormat="1" ht="15" thickBot="1" x14ac:dyDescent="0.25">
      <c r="A149" s="75" t="s">
        <v>172</v>
      </c>
      <c r="B149" s="112" t="s">
        <v>170</v>
      </c>
      <c r="C149" s="53"/>
      <c r="D149" s="74"/>
      <c r="E149" s="79">
        <f>IFERROR(VLOOKUP(B149,[1]NUM21!$H$3:$L$118,2,FALSE),0)</f>
        <v>0</v>
      </c>
      <c r="F149" s="79">
        <f>IFERROR(VLOOKUP(B149,[1]NUM21!$H$3:$L$118,3,FALSE),0)</f>
        <v>0</v>
      </c>
      <c r="G149" s="79">
        <f>IFERROR(VLOOKUP(B149,[1]NUM21!$H$3:$L$118,4,FALSE),0)</f>
        <v>0</v>
      </c>
      <c r="H149" s="79"/>
      <c r="I149" s="79"/>
      <c r="J149" s="79"/>
      <c r="K149" s="79"/>
      <c r="L149" s="79"/>
      <c r="M149" s="79"/>
      <c r="N149" s="79"/>
      <c r="O149" s="79"/>
      <c r="P149" s="79"/>
      <c r="Q149" s="12">
        <f t="shared" si="53"/>
        <v>0</v>
      </c>
    </row>
    <row r="150" spans="1:19" s="75" customFormat="1" ht="15" thickBot="1" x14ac:dyDescent="0.25">
      <c r="A150" s="75" t="s">
        <v>172</v>
      </c>
      <c r="B150" s="112" t="s">
        <v>171</v>
      </c>
      <c r="C150" s="53"/>
      <c r="D150" s="74"/>
      <c r="E150" s="79">
        <f>IFERROR(VLOOKUP(B150,[1]NUM21!$H$3:$L$118,2,FALSE),0)</f>
        <v>1</v>
      </c>
      <c r="F150" s="79">
        <f>IFERROR(VLOOKUP(B150,[1]NUM21!$H$3:$L$118,3,FALSE),0)</f>
        <v>2</v>
      </c>
      <c r="G150" s="79">
        <f>IFERROR(VLOOKUP(B150,[1]NUM21!$H$3:$L$118,4,FALSE),0)</f>
        <v>0</v>
      </c>
      <c r="H150" s="79"/>
      <c r="I150" s="79"/>
      <c r="J150" s="79"/>
      <c r="K150" s="79"/>
      <c r="L150" s="79"/>
      <c r="M150" s="79"/>
      <c r="N150" s="79"/>
      <c r="O150" s="79"/>
      <c r="P150" s="79"/>
      <c r="Q150" s="12">
        <f t="shared" si="53"/>
        <v>3</v>
      </c>
    </row>
    <row r="151" spans="1:19" s="113" customFormat="1" ht="13.5" thickBot="1" x14ac:dyDescent="0.25">
      <c r="A151" s="308" t="s">
        <v>183</v>
      </c>
      <c r="B151" s="309"/>
      <c r="C151" s="195">
        <f>D151/Metas!Y15</f>
        <v>0.28569081825421488</v>
      </c>
      <c r="D151" s="14">
        <f>+Q151/R151</f>
        <v>0.17204301075268819</v>
      </c>
      <c r="E151" s="115">
        <f>SUM(E144:E150)</f>
        <v>5</v>
      </c>
      <c r="F151" s="115">
        <f t="shared" ref="F151:H151" si="54">SUM(F144:F150)</f>
        <v>5</v>
      </c>
      <c r="G151" s="115">
        <f t="shared" si="54"/>
        <v>6</v>
      </c>
      <c r="H151" s="115">
        <f t="shared" si="54"/>
        <v>0</v>
      </c>
      <c r="I151" s="115">
        <f t="shared" ref="I151:J151" si="55">SUM(I144:I150)</f>
        <v>0</v>
      </c>
      <c r="J151" s="115">
        <f t="shared" si="55"/>
        <v>0</v>
      </c>
      <c r="K151" s="115">
        <f t="shared" ref="K151:L151" si="56">SUM(K144:K150)</f>
        <v>0</v>
      </c>
      <c r="L151" s="115">
        <f t="shared" si="56"/>
        <v>0</v>
      </c>
      <c r="M151" s="115">
        <f t="shared" ref="M151:N151" si="57">SUM(M144:M150)</f>
        <v>0</v>
      </c>
      <c r="N151" s="115">
        <f t="shared" si="57"/>
        <v>0</v>
      </c>
      <c r="O151" s="115">
        <f t="shared" ref="O151:P151" si="58">SUM(O144:O150)</f>
        <v>0</v>
      </c>
      <c r="P151" s="115">
        <f t="shared" si="58"/>
        <v>0</v>
      </c>
      <c r="Q151" s="115">
        <f>SUM(Q144:Q150)</f>
        <v>16</v>
      </c>
      <c r="R151" s="376">
        <v>93</v>
      </c>
      <c r="S151" s="377"/>
    </row>
    <row r="152" spans="1:19" s="75" customFormat="1" ht="15" x14ac:dyDescent="0.25">
      <c r="B152" s="80" t="s">
        <v>188</v>
      </c>
      <c r="C152" s="192"/>
      <c r="D152" s="128">
        <f t="shared" ref="D152:S152" si="59">+D26+D38+D49+D64+D75+D81+D92+D111+D124+D138+D143+D151</f>
        <v>1.809570671188292</v>
      </c>
      <c r="E152" s="78">
        <f t="shared" si="59"/>
        <v>475</v>
      </c>
      <c r="F152" s="78">
        <f t="shared" si="59"/>
        <v>458</v>
      </c>
      <c r="G152" s="76">
        <f t="shared" si="59"/>
        <v>865</v>
      </c>
      <c r="H152" s="76">
        <f t="shared" si="59"/>
        <v>0</v>
      </c>
      <c r="I152" s="76">
        <f t="shared" ref="I152:J152" si="60">+I26+I38+I49+I64+I75+I81+I92+I111+I124+I138+I143+I151</f>
        <v>0</v>
      </c>
      <c r="J152" s="76">
        <f t="shared" si="60"/>
        <v>0</v>
      </c>
      <c r="K152" s="76">
        <f t="shared" ref="K152:L152" si="61">+K26+K38+K49+K64+K75+K81+K92+K111+K124+K138+K143+K151</f>
        <v>0</v>
      </c>
      <c r="L152" s="76">
        <f t="shared" si="61"/>
        <v>0</v>
      </c>
      <c r="M152" s="76">
        <f t="shared" ref="M152:N152" si="62">+M26+M38+M49+M64+M75+M81+M92+M111+M124+M138+M143+M151</f>
        <v>0</v>
      </c>
      <c r="N152" s="76">
        <f t="shared" si="62"/>
        <v>0</v>
      </c>
      <c r="O152" s="76">
        <f t="shared" ref="O152:P152" si="63">+O26+O38+O49+O64+O75+O81+O92+O111+O124+O138+O143+O151</f>
        <v>0</v>
      </c>
      <c r="P152" s="76">
        <f t="shared" si="63"/>
        <v>0</v>
      </c>
      <c r="Q152" s="91">
        <f t="shared" si="59"/>
        <v>1798</v>
      </c>
      <c r="R152" s="375">
        <f t="shared" si="59"/>
        <v>16209</v>
      </c>
      <c r="S152" s="375">
        <f t="shared" si="59"/>
        <v>0</v>
      </c>
    </row>
    <row r="153" spans="1:19" x14ac:dyDescent="0.2">
      <c r="C153" s="189"/>
      <c r="D153" s="71"/>
    </row>
    <row r="155" spans="1:19" x14ac:dyDescent="0.2">
      <c r="Q155" s="58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6:B26"/>
    <mergeCell ref="R26:S26"/>
    <mergeCell ref="A38:B38"/>
    <mergeCell ref="R38:S38"/>
    <mergeCell ref="A49:B49"/>
    <mergeCell ref="R49:S49"/>
    <mergeCell ref="A64:B64"/>
    <mergeCell ref="R64:S64"/>
    <mergeCell ref="A75:B75"/>
    <mergeCell ref="R75:S75"/>
    <mergeCell ref="A81:B81"/>
    <mergeCell ref="R81:S81"/>
    <mergeCell ref="A92:B92"/>
    <mergeCell ref="R92:S92"/>
    <mergeCell ref="A111:B111"/>
    <mergeCell ref="R111:S111"/>
    <mergeCell ref="A124:B124"/>
    <mergeCell ref="R124:S124"/>
    <mergeCell ref="R152:S152"/>
    <mergeCell ref="A138:B138"/>
    <mergeCell ref="R138:S138"/>
    <mergeCell ref="A143:B143"/>
    <mergeCell ref="R143:S143"/>
    <mergeCell ref="A151:B151"/>
    <mergeCell ref="R151:S151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AD183"/>
  <sheetViews>
    <sheetView zoomScale="80" zoomScaleNormal="80" workbookViewId="0">
      <pane xSplit="2" ySplit="11" topLeftCell="C12" activePane="bottomRight" state="frozen"/>
      <selection activeCell="B62" sqref="B62"/>
      <selection pane="topRight" activeCell="B62" sqref="B62"/>
      <selection pane="bottomLeft" activeCell="B62" sqref="B62"/>
      <selection pane="bottomRight" activeCell="C12" sqref="C12"/>
    </sheetView>
  </sheetViews>
  <sheetFormatPr baseColWidth="10" defaultRowHeight="14.25" x14ac:dyDescent="0.2"/>
  <cols>
    <col min="1" max="1" width="20.28515625" style="75" bestFit="1" customWidth="1"/>
    <col min="2" max="2" width="36.7109375" style="75" bestFit="1" customWidth="1"/>
    <col min="3" max="3" width="14.42578125" style="52" customWidth="1"/>
    <col min="4" max="4" width="15" style="52" customWidth="1"/>
    <col min="5" max="5" width="15.85546875" style="62" bestFit="1" customWidth="1"/>
    <col min="6" max="6" width="12.5703125" style="62" customWidth="1"/>
    <col min="7" max="7" width="13.42578125" style="62" customWidth="1"/>
    <col min="8" max="8" width="10.7109375" style="62" customWidth="1"/>
    <col min="9" max="9" width="15.85546875" style="62" bestFit="1" customWidth="1"/>
    <col min="10" max="10" width="13" style="62" customWidth="1"/>
    <col min="11" max="11" width="12" style="62" customWidth="1"/>
    <col min="12" max="12" width="10.7109375" style="62" customWidth="1"/>
    <col min="13" max="256" width="11.42578125" style="52"/>
    <col min="257" max="257" width="20.28515625" style="52" bestFit="1" customWidth="1"/>
    <col min="258" max="258" width="36.7109375" style="52" bestFit="1" customWidth="1"/>
    <col min="259" max="259" width="14.42578125" style="52" customWidth="1"/>
    <col min="260" max="260" width="15" style="52" customWidth="1"/>
    <col min="261" max="261" width="15.85546875" style="52" bestFit="1" customWidth="1"/>
    <col min="262" max="262" width="12.5703125" style="52" customWidth="1"/>
    <col min="263" max="263" width="13.42578125" style="52" customWidth="1"/>
    <col min="264" max="264" width="10.7109375" style="52" customWidth="1"/>
    <col min="265" max="265" width="15.85546875" style="52" bestFit="1" customWidth="1"/>
    <col min="266" max="266" width="13" style="52" customWidth="1"/>
    <col min="267" max="267" width="12" style="52" customWidth="1"/>
    <col min="268" max="268" width="10.7109375" style="52" customWidth="1"/>
    <col min="269" max="512" width="11.42578125" style="52"/>
    <col min="513" max="513" width="20.28515625" style="52" bestFit="1" customWidth="1"/>
    <col min="514" max="514" width="36.7109375" style="52" bestFit="1" customWidth="1"/>
    <col min="515" max="515" width="14.42578125" style="52" customWidth="1"/>
    <col min="516" max="516" width="15" style="52" customWidth="1"/>
    <col min="517" max="517" width="15.85546875" style="52" bestFit="1" customWidth="1"/>
    <col min="518" max="518" width="12.5703125" style="52" customWidth="1"/>
    <col min="519" max="519" width="13.42578125" style="52" customWidth="1"/>
    <col min="520" max="520" width="10.7109375" style="52" customWidth="1"/>
    <col min="521" max="521" width="15.85546875" style="52" bestFit="1" customWidth="1"/>
    <col min="522" max="522" width="13" style="52" customWidth="1"/>
    <col min="523" max="523" width="12" style="52" customWidth="1"/>
    <col min="524" max="524" width="10.7109375" style="52" customWidth="1"/>
    <col min="525" max="768" width="11.42578125" style="52"/>
    <col min="769" max="769" width="20.28515625" style="52" bestFit="1" customWidth="1"/>
    <col min="770" max="770" width="36.7109375" style="52" bestFit="1" customWidth="1"/>
    <col min="771" max="771" width="14.42578125" style="52" customWidth="1"/>
    <col min="772" max="772" width="15" style="52" customWidth="1"/>
    <col min="773" max="773" width="15.85546875" style="52" bestFit="1" customWidth="1"/>
    <col min="774" max="774" width="12.5703125" style="52" customWidth="1"/>
    <col min="775" max="775" width="13.42578125" style="52" customWidth="1"/>
    <col min="776" max="776" width="10.7109375" style="52" customWidth="1"/>
    <col min="777" max="777" width="15.85546875" style="52" bestFit="1" customWidth="1"/>
    <col min="778" max="778" width="13" style="52" customWidth="1"/>
    <col min="779" max="779" width="12" style="52" customWidth="1"/>
    <col min="780" max="780" width="10.7109375" style="52" customWidth="1"/>
    <col min="781" max="1024" width="11.42578125" style="52"/>
    <col min="1025" max="1025" width="20.28515625" style="52" bestFit="1" customWidth="1"/>
    <col min="1026" max="1026" width="36.7109375" style="52" bestFit="1" customWidth="1"/>
    <col min="1027" max="1027" width="14.42578125" style="52" customWidth="1"/>
    <col min="1028" max="1028" width="15" style="52" customWidth="1"/>
    <col min="1029" max="1029" width="15.85546875" style="52" bestFit="1" customWidth="1"/>
    <col min="1030" max="1030" width="12.5703125" style="52" customWidth="1"/>
    <col min="1031" max="1031" width="13.42578125" style="52" customWidth="1"/>
    <col min="1032" max="1032" width="10.7109375" style="52" customWidth="1"/>
    <col min="1033" max="1033" width="15.85546875" style="52" bestFit="1" customWidth="1"/>
    <col min="1034" max="1034" width="13" style="52" customWidth="1"/>
    <col min="1035" max="1035" width="12" style="52" customWidth="1"/>
    <col min="1036" max="1036" width="10.7109375" style="52" customWidth="1"/>
    <col min="1037" max="1280" width="11.42578125" style="52"/>
    <col min="1281" max="1281" width="20.28515625" style="52" bestFit="1" customWidth="1"/>
    <col min="1282" max="1282" width="36.7109375" style="52" bestFit="1" customWidth="1"/>
    <col min="1283" max="1283" width="14.42578125" style="52" customWidth="1"/>
    <col min="1284" max="1284" width="15" style="52" customWidth="1"/>
    <col min="1285" max="1285" width="15.85546875" style="52" bestFit="1" customWidth="1"/>
    <col min="1286" max="1286" width="12.5703125" style="52" customWidth="1"/>
    <col min="1287" max="1287" width="13.42578125" style="52" customWidth="1"/>
    <col min="1288" max="1288" width="10.7109375" style="52" customWidth="1"/>
    <col min="1289" max="1289" width="15.85546875" style="52" bestFit="1" customWidth="1"/>
    <col min="1290" max="1290" width="13" style="52" customWidth="1"/>
    <col min="1291" max="1291" width="12" style="52" customWidth="1"/>
    <col min="1292" max="1292" width="10.7109375" style="52" customWidth="1"/>
    <col min="1293" max="1536" width="11.42578125" style="52"/>
    <col min="1537" max="1537" width="20.28515625" style="52" bestFit="1" customWidth="1"/>
    <col min="1538" max="1538" width="36.7109375" style="52" bestFit="1" customWidth="1"/>
    <col min="1539" max="1539" width="14.42578125" style="52" customWidth="1"/>
    <col min="1540" max="1540" width="15" style="52" customWidth="1"/>
    <col min="1541" max="1541" width="15.85546875" style="52" bestFit="1" customWidth="1"/>
    <col min="1542" max="1542" width="12.5703125" style="52" customWidth="1"/>
    <col min="1543" max="1543" width="13.42578125" style="52" customWidth="1"/>
    <col min="1544" max="1544" width="10.7109375" style="52" customWidth="1"/>
    <col min="1545" max="1545" width="15.85546875" style="52" bestFit="1" customWidth="1"/>
    <col min="1546" max="1546" width="13" style="52" customWidth="1"/>
    <col min="1547" max="1547" width="12" style="52" customWidth="1"/>
    <col min="1548" max="1548" width="10.7109375" style="52" customWidth="1"/>
    <col min="1549" max="1792" width="11.42578125" style="52"/>
    <col min="1793" max="1793" width="20.28515625" style="52" bestFit="1" customWidth="1"/>
    <col min="1794" max="1794" width="36.7109375" style="52" bestFit="1" customWidth="1"/>
    <col min="1795" max="1795" width="14.42578125" style="52" customWidth="1"/>
    <col min="1796" max="1796" width="15" style="52" customWidth="1"/>
    <col min="1797" max="1797" width="15.85546875" style="52" bestFit="1" customWidth="1"/>
    <col min="1798" max="1798" width="12.5703125" style="52" customWidth="1"/>
    <col min="1799" max="1799" width="13.42578125" style="52" customWidth="1"/>
    <col min="1800" max="1800" width="10.7109375" style="52" customWidth="1"/>
    <col min="1801" max="1801" width="15.85546875" style="52" bestFit="1" customWidth="1"/>
    <col min="1802" max="1802" width="13" style="52" customWidth="1"/>
    <col min="1803" max="1803" width="12" style="52" customWidth="1"/>
    <col min="1804" max="1804" width="10.7109375" style="52" customWidth="1"/>
    <col min="1805" max="2048" width="11.42578125" style="52"/>
    <col min="2049" max="2049" width="20.28515625" style="52" bestFit="1" customWidth="1"/>
    <col min="2050" max="2050" width="36.7109375" style="52" bestFit="1" customWidth="1"/>
    <col min="2051" max="2051" width="14.42578125" style="52" customWidth="1"/>
    <col min="2052" max="2052" width="15" style="52" customWidth="1"/>
    <col min="2053" max="2053" width="15.85546875" style="52" bestFit="1" customWidth="1"/>
    <col min="2054" max="2054" width="12.5703125" style="52" customWidth="1"/>
    <col min="2055" max="2055" width="13.42578125" style="52" customWidth="1"/>
    <col min="2056" max="2056" width="10.7109375" style="52" customWidth="1"/>
    <col min="2057" max="2057" width="15.85546875" style="52" bestFit="1" customWidth="1"/>
    <col min="2058" max="2058" width="13" style="52" customWidth="1"/>
    <col min="2059" max="2059" width="12" style="52" customWidth="1"/>
    <col min="2060" max="2060" width="10.7109375" style="52" customWidth="1"/>
    <col min="2061" max="2304" width="11.42578125" style="52"/>
    <col min="2305" max="2305" width="20.28515625" style="52" bestFit="1" customWidth="1"/>
    <col min="2306" max="2306" width="36.7109375" style="52" bestFit="1" customWidth="1"/>
    <col min="2307" max="2307" width="14.42578125" style="52" customWidth="1"/>
    <col min="2308" max="2308" width="15" style="52" customWidth="1"/>
    <col min="2309" max="2309" width="15.85546875" style="52" bestFit="1" customWidth="1"/>
    <col min="2310" max="2310" width="12.5703125" style="52" customWidth="1"/>
    <col min="2311" max="2311" width="13.42578125" style="52" customWidth="1"/>
    <col min="2312" max="2312" width="10.7109375" style="52" customWidth="1"/>
    <col min="2313" max="2313" width="15.85546875" style="52" bestFit="1" customWidth="1"/>
    <col min="2314" max="2314" width="13" style="52" customWidth="1"/>
    <col min="2315" max="2315" width="12" style="52" customWidth="1"/>
    <col min="2316" max="2316" width="10.7109375" style="52" customWidth="1"/>
    <col min="2317" max="2560" width="11.42578125" style="52"/>
    <col min="2561" max="2561" width="20.28515625" style="52" bestFit="1" customWidth="1"/>
    <col min="2562" max="2562" width="36.7109375" style="52" bestFit="1" customWidth="1"/>
    <col min="2563" max="2563" width="14.42578125" style="52" customWidth="1"/>
    <col min="2564" max="2564" width="15" style="52" customWidth="1"/>
    <col min="2565" max="2565" width="15.85546875" style="52" bestFit="1" customWidth="1"/>
    <col min="2566" max="2566" width="12.5703125" style="52" customWidth="1"/>
    <col min="2567" max="2567" width="13.42578125" style="52" customWidth="1"/>
    <col min="2568" max="2568" width="10.7109375" style="52" customWidth="1"/>
    <col min="2569" max="2569" width="15.85546875" style="52" bestFit="1" customWidth="1"/>
    <col min="2570" max="2570" width="13" style="52" customWidth="1"/>
    <col min="2571" max="2571" width="12" style="52" customWidth="1"/>
    <col min="2572" max="2572" width="10.7109375" style="52" customWidth="1"/>
    <col min="2573" max="2816" width="11.42578125" style="52"/>
    <col min="2817" max="2817" width="20.28515625" style="52" bestFit="1" customWidth="1"/>
    <col min="2818" max="2818" width="36.7109375" style="52" bestFit="1" customWidth="1"/>
    <col min="2819" max="2819" width="14.42578125" style="52" customWidth="1"/>
    <col min="2820" max="2820" width="15" style="52" customWidth="1"/>
    <col min="2821" max="2821" width="15.85546875" style="52" bestFit="1" customWidth="1"/>
    <col min="2822" max="2822" width="12.5703125" style="52" customWidth="1"/>
    <col min="2823" max="2823" width="13.42578125" style="52" customWidth="1"/>
    <col min="2824" max="2824" width="10.7109375" style="52" customWidth="1"/>
    <col min="2825" max="2825" width="15.85546875" style="52" bestFit="1" customWidth="1"/>
    <col min="2826" max="2826" width="13" style="52" customWidth="1"/>
    <col min="2827" max="2827" width="12" style="52" customWidth="1"/>
    <col min="2828" max="2828" width="10.7109375" style="52" customWidth="1"/>
    <col min="2829" max="3072" width="11.42578125" style="52"/>
    <col min="3073" max="3073" width="20.28515625" style="52" bestFit="1" customWidth="1"/>
    <col min="3074" max="3074" width="36.7109375" style="52" bestFit="1" customWidth="1"/>
    <col min="3075" max="3075" width="14.42578125" style="52" customWidth="1"/>
    <col min="3076" max="3076" width="15" style="52" customWidth="1"/>
    <col min="3077" max="3077" width="15.85546875" style="52" bestFit="1" customWidth="1"/>
    <col min="3078" max="3078" width="12.5703125" style="52" customWidth="1"/>
    <col min="3079" max="3079" width="13.42578125" style="52" customWidth="1"/>
    <col min="3080" max="3080" width="10.7109375" style="52" customWidth="1"/>
    <col min="3081" max="3081" width="15.85546875" style="52" bestFit="1" customWidth="1"/>
    <col min="3082" max="3082" width="13" style="52" customWidth="1"/>
    <col min="3083" max="3083" width="12" style="52" customWidth="1"/>
    <col min="3084" max="3084" width="10.7109375" style="52" customWidth="1"/>
    <col min="3085" max="3328" width="11.42578125" style="52"/>
    <col min="3329" max="3329" width="20.28515625" style="52" bestFit="1" customWidth="1"/>
    <col min="3330" max="3330" width="36.7109375" style="52" bestFit="1" customWidth="1"/>
    <col min="3331" max="3331" width="14.42578125" style="52" customWidth="1"/>
    <col min="3332" max="3332" width="15" style="52" customWidth="1"/>
    <col min="3333" max="3333" width="15.85546875" style="52" bestFit="1" customWidth="1"/>
    <col min="3334" max="3334" width="12.5703125" style="52" customWidth="1"/>
    <col min="3335" max="3335" width="13.42578125" style="52" customWidth="1"/>
    <col min="3336" max="3336" width="10.7109375" style="52" customWidth="1"/>
    <col min="3337" max="3337" width="15.85546875" style="52" bestFit="1" customWidth="1"/>
    <col min="3338" max="3338" width="13" style="52" customWidth="1"/>
    <col min="3339" max="3339" width="12" style="52" customWidth="1"/>
    <col min="3340" max="3340" width="10.7109375" style="52" customWidth="1"/>
    <col min="3341" max="3584" width="11.42578125" style="52"/>
    <col min="3585" max="3585" width="20.28515625" style="52" bestFit="1" customWidth="1"/>
    <col min="3586" max="3586" width="36.7109375" style="52" bestFit="1" customWidth="1"/>
    <col min="3587" max="3587" width="14.42578125" style="52" customWidth="1"/>
    <col min="3588" max="3588" width="15" style="52" customWidth="1"/>
    <col min="3589" max="3589" width="15.85546875" style="52" bestFit="1" customWidth="1"/>
    <col min="3590" max="3590" width="12.5703125" style="52" customWidth="1"/>
    <col min="3591" max="3591" width="13.42578125" style="52" customWidth="1"/>
    <col min="3592" max="3592" width="10.7109375" style="52" customWidth="1"/>
    <col min="3593" max="3593" width="15.85546875" style="52" bestFit="1" customWidth="1"/>
    <col min="3594" max="3594" width="13" style="52" customWidth="1"/>
    <col min="3595" max="3595" width="12" style="52" customWidth="1"/>
    <col min="3596" max="3596" width="10.7109375" style="52" customWidth="1"/>
    <col min="3597" max="3840" width="11.42578125" style="52"/>
    <col min="3841" max="3841" width="20.28515625" style="52" bestFit="1" customWidth="1"/>
    <col min="3842" max="3842" width="36.7109375" style="52" bestFit="1" customWidth="1"/>
    <col min="3843" max="3843" width="14.42578125" style="52" customWidth="1"/>
    <col min="3844" max="3844" width="15" style="52" customWidth="1"/>
    <col min="3845" max="3845" width="15.85546875" style="52" bestFit="1" customWidth="1"/>
    <col min="3846" max="3846" width="12.5703125" style="52" customWidth="1"/>
    <col min="3847" max="3847" width="13.42578125" style="52" customWidth="1"/>
    <col min="3848" max="3848" width="10.7109375" style="52" customWidth="1"/>
    <col min="3849" max="3849" width="15.85546875" style="52" bestFit="1" customWidth="1"/>
    <col min="3850" max="3850" width="13" style="52" customWidth="1"/>
    <col min="3851" max="3851" width="12" style="52" customWidth="1"/>
    <col min="3852" max="3852" width="10.7109375" style="52" customWidth="1"/>
    <col min="3853" max="4096" width="11.42578125" style="52"/>
    <col min="4097" max="4097" width="20.28515625" style="52" bestFit="1" customWidth="1"/>
    <col min="4098" max="4098" width="36.7109375" style="52" bestFit="1" customWidth="1"/>
    <col min="4099" max="4099" width="14.42578125" style="52" customWidth="1"/>
    <col min="4100" max="4100" width="15" style="52" customWidth="1"/>
    <col min="4101" max="4101" width="15.85546875" style="52" bestFit="1" customWidth="1"/>
    <col min="4102" max="4102" width="12.5703125" style="52" customWidth="1"/>
    <col min="4103" max="4103" width="13.42578125" style="52" customWidth="1"/>
    <col min="4104" max="4104" width="10.7109375" style="52" customWidth="1"/>
    <col min="4105" max="4105" width="15.85546875" style="52" bestFit="1" customWidth="1"/>
    <col min="4106" max="4106" width="13" style="52" customWidth="1"/>
    <col min="4107" max="4107" width="12" style="52" customWidth="1"/>
    <col min="4108" max="4108" width="10.7109375" style="52" customWidth="1"/>
    <col min="4109" max="4352" width="11.42578125" style="52"/>
    <col min="4353" max="4353" width="20.28515625" style="52" bestFit="1" customWidth="1"/>
    <col min="4354" max="4354" width="36.7109375" style="52" bestFit="1" customWidth="1"/>
    <col min="4355" max="4355" width="14.42578125" style="52" customWidth="1"/>
    <col min="4356" max="4356" width="15" style="52" customWidth="1"/>
    <col min="4357" max="4357" width="15.85546875" style="52" bestFit="1" customWidth="1"/>
    <col min="4358" max="4358" width="12.5703125" style="52" customWidth="1"/>
    <col min="4359" max="4359" width="13.42578125" style="52" customWidth="1"/>
    <col min="4360" max="4360" width="10.7109375" style="52" customWidth="1"/>
    <col min="4361" max="4361" width="15.85546875" style="52" bestFit="1" customWidth="1"/>
    <col min="4362" max="4362" width="13" style="52" customWidth="1"/>
    <col min="4363" max="4363" width="12" style="52" customWidth="1"/>
    <col min="4364" max="4364" width="10.7109375" style="52" customWidth="1"/>
    <col min="4365" max="4608" width="11.42578125" style="52"/>
    <col min="4609" max="4609" width="20.28515625" style="52" bestFit="1" customWidth="1"/>
    <col min="4610" max="4610" width="36.7109375" style="52" bestFit="1" customWidth="1"/>
    <col min="4611" max="4611" width="14.42578125" style="52" customWidth="1"/>
    <col min="4612" max="4612" width="15" style="52" customWidth="1"/>
    <col min="4613" max="4613" width="15.85546875" style="52" bestFit="1" customWidth="1"/>
    <col min="4614" max="4614" width="12.5703125" style="52" customWidth="1"/>
    <col min="4615" max="4615" width="13.42578125" style="52" customWidth="1"/>
    <col min="4616" max="4616" width="10.7109375" style="52" customWidth="1"/>
    <col min="4617" max="4617" width="15.85546875" style="52" bestFit="1" customWidth="1"/>
    <col min="4618" max="4618" width="13" style="52" customWidth="1"/>
    <col min="4619" max="4619" width="12" style="52" customWidth="1"/>
    <col min="4620" max="4620" width="10.7109375" style="52" customWidth="1"/>
    <col min="4621" max="4864" width="11.42578125" style="52"/>
    <col min="4865" max="4865" width="20.28515625" style="52" bestFit="1" customWidth="1"/>
    <col min="4866" max="4866" width="36.7109375" style="52" bestFit="1" customWidth="1"/>
    <col min="4867" max="4867" width="14.42578125" style="52" customWidth="1"/>
    <col min="4868" max="4868" width="15" style="52" customWidth="1"/>
    <col min="4869" max="4869" width="15.85546875" style="52" bestFit="1" customWidth="1"/>
    <col min="4870" max="4870" width="12.5703125" style="52" customWidth="1"/>
    <col min="4871" max="4871" width="13.42578125" style="52" customWidth="1"/>
    <col min="4872" max="4872" width="10.7109375" style="52" customWidth="1"/>
    <col min="4873" max="4873" width="15.85546875" style="52" bestFit="1" customWidth="1"/>
    <col min="4874" max="4874" width="13" style="52" customWidth="1"/>
    <col min="4875" max="4875" width="12" style="52" customWidth="1"/>
    <col min="4876" max="4876" width="10.7109375" style="52" customWidth="1"/>
    <col min="4877" max="5120" width="11.42578125" style="52"/>
    <col min="5121" max="5121" width="20.28515625" style="52" bestFit="1" customWidth="1"/>
    <col min="5122" max="5122" width="36.7109375" style="52" bestFit="1" customWidth="1"/>
    <col min="5123" max="5123" width="14.42578125" style="52" customWidth="1"/>
    <col min="5124" max="5124" width="15" style="52" customWidth="1"/>
    <col min="5125" max="5125" width="15.85546875" style="52" bestFit="1" customWidth="1"/>
    <col min="5126" max="5126" width="12.5703125" style="52" customWidth="1"/>
    <col min="5127" max="5127" width="13.42578125" style="52" customWidth="1"/>
    <col min="5128" max="5128" width="10.7109375" style="52" customWidth="1"/>
    <col min="5129" max="5129" width="15.85546875" style="52" bestFit="1" customWidth="1"/>
    <col min="5130" max="5130" width="13" style="52" customWidth="1"/>
    <col min="5131" max="5131" width="12" style="52" customWidth="1"/>
    <col min="5132" max="5132" width="10.7109375" style="52" customWidth="1"/>
    <col min="5133" max="5376" width="11.42578125" style="52"/>
    <col min="5377" max="5377" width="20.28515625" style="52" bestFit="1" customWidth="1"/>
    <col min="5378" max="5378" width="36.7109375" style="52" bestFit="1" customWidth="1"/>
    <col min="5379" max="5379" width="14.42578125" style="52" customWidth="1"/>
    <col min="5380" max="5380" width="15" style="52" customWidth="1"/>
    <col min="5381" max="5381" width="15.85546875" style="52" bestFit="1" customWidth="1"/>
    <col min="5382" max="5382" width="12.5703125" style="52" customWidth="1"/>
    <col min="5383" max="5383" width="13.42578125" style="52" customWidth="1"/>
    <col min="5384" max="5384" width="10.7109375" style="52" customWidth="1"/>
    <col min="5385" max="5385" width="15.85546875" style="52" bestFit="1" customWidth="1"/>
    <col min="5386" max="5386" width="13" style="52" customWidth="1"/>
    <col min="5387" max="5387" width="12" style="52" customWidth="1"/>
    <col min="5388" max="5388" width="10.7109375" style="52" customWidth="1"/>
    <col min="5389" max="5632" width="11.42578125" style="52"/>
    <col min="5633" max="5633" width="20.28515625" style="52" bestFit="1" customWidth="1"/>
    <col min="5634" max="5634" width="36.7109375" style="52" bestFit="1" customWidth="1"/>
    <col min="5635" max="5635" width="14.42578125" style="52" customWidth="1"/>
    <col min="5636" max="5636" width="15" style="52" customWidth="1"/>
    <col min="5637" max="5637" width="15.85546875" style="52" bestFit="1" customWidth="1"/>
    <col min="5638" max="5638" width="12.5703125" style="52" customWidth="1"/>
    <col min="5639" max="5639" width="13.42578125" style="52" customWidth="1"/>
    <col min="5640" max="5640" width="10.7109375" style="52" customWidth="1"/>
    <col min="5641" max="5641" width="15.85546875" style="52" bestFit="1" customWidth="1"/>
    <col min="5642" max="5642" width="13" style="52" customWidth="1"/>
    <col min="5643" max="5643" width="12" style="52" customWidth="1"/>
    <col min="5644" max="5644" width="10.7109375" style="52" customWidth="1"/>
    <col min="5645" max="5888" width="11.42578125" style="52"/>
    <col min="5889" max="5889" width="20.28515625" style="52" bestFit="1" customWidth="1"/>
    <col min="5890" max="5890" width="36.7109375" style="52" bestFit="1" customWidth="1"/>
    <col min="5891" max="5891" width="14.42578125" style="52" customWidth="1"/>
    <col min="5892" max="5892" width="15" style="52" customWidth="1"/>
    <col min="5893" max="5893" width="15.85546875" style="52" bestFit="1" customWidth="1"/>
    <col min="5894" max="5894" width="12.5703125" style="52" customWidth="1"/>
    <col min="5895" max="5895" width="13.42578125" style="52" customWidth="1"/>
    <col min="5896" max="5896" width="10.7109375" style="52" customWidth="1"/>
    <col min="5897" max="5897" width="15.85546875" style="52" bestFit="1" customWidth="1"/>
    <col min="5898" max="5898" width="13" style="52" customWidth="1"/>
    <col min="5899" max="5899" width="12" style="52" customWidth="1"/>
    <col min="5900" max="5900" width="10.7109375" style="52" customWidth="1"/>
    <col min="5901" max="6144" width="11.42578125" style="52"/>
    <col min="6145" max="6145" width="20.28515625" style="52" bestFit="1" customWidth="1"/>
    <col min="6146" max="6146" width="36.7109375" style="52" bestFit="1" customWidth="1"/>
    <col min="6147" max="6147" width="14.42578125" style="52" customWidth="1"/>
    <col min="6148" max="6148" width="15" style="52" customWidth="1"/>
    <col min="6149" max="6149" width="15.85546875" style="52" bestFit="1" customWidth="1"/>
    <col min="6150" max="6150" width="12.5703125" style="52" customWidth="1"/>
    <col min="6151" max="6151" width="13.42578125" style="52" customWidth="1"/>
    <col min="6152" max="6152" width="10.7109375" style="52" customWidth="1"/>
    <col min="6153" max="6153" width="15.85546875" style="52" bestFit="1" customWidth="1"/>
    <col min="6154" max="6154" width="13" style="52" customWidth="1"/>
    <col min="6155" max="6155" width="12" style="52" customWidth="1"/>
    <col min="6156" max="6156" width="10.7109375" style="52" customWidth="1"/>
    <col min="6157" max="6400" width="11.42578125" style="52"/>
    <col min="6401" max="6401" width="20.28515625" style="52" bestFit="1" customWidth="1"/>
    <col min="6402" max="6402" width="36.7109375" style="52" bestFit="1" customWidth="1"/>
    <col min="6403" max="6403" width="14.42578125" style="52" customWidth="1"/>
    <col min="6404" max="6404" width="15" style="52" customWidth="1"/>
    <col min="6405" max="6405" width="15.85546875" style="52" bestFit="1" customWidth="1"/>
    <col min="6406" max="6406" width="12.5703125" style="52" customWidth="1"/>
    <col min="6407" max="6407" width="13.42578125" style="52" customWidth="1"/>
    <col min="6408" max="6408" width="10.7109375" style="52" customWidth="1"/>
    <col min="6409" max="6409" width="15.85546875" style="52" bestFit="1" customWidth="1"/>
    <col min="6410" max="6410" width="13" style="52" customWidth="1"/>
    <col min="6411" max="6411" width="12" style="52" customWidth="1"/>
    <col min="6412" max="6412" width="10.7109375" style="52" customWidth="1"/>
    <col min="6413" max="6656" width="11.42578125" style="52"/>
    <col min="6657" max="6657" width="20.28515625" style="52" bestFit="1" customWidth="1"/>
    <col min="6658" max="6658" width="36.7109375" style="52" bestFit="1" customWidth="1"/>
    <col min="6659" max="6659" width="14.42578125" style="52" customWidth="1"/>
    <col min="6660" max="6660" width="15" style="52" customWidth="1"/>
    <col min="6661" max="6661" width="15.85546875" style="52" bestFit="1" customWidth="1"/>
    <col min="6662" max="6662" width="12.5703125" style="52" customWidth="1"/>
    <col min="6663" max="6663" width="13.42578125" style="52" customWidth="1"/>
    <col min="6664" max="6664" width="10.7109375" style="52" customWidth="1"/>
    <col min="6665" max="6665" width="15.85546875" style="52" bestFit="1" customWidth="1"/>
    <col min="6666" max="6666" width="13" style="52" customWidth="1"/>
    <col min="6667" max="6667" width="12" style="52" customWidth="1"/>
    <col min="6668" max="6668" width="10.7109375" style="52" customWidth="1"/>
    <col min="6669" max="6912" width="11.42578125" style="52"/>
    <col min="6913" max="6913" width="20.28515625" style="52" bestFit="1" customWidth="1"/>
    <col min="6914" max="6914" width="36.7109375" style="52" bestFit="1" customWidth="1"/>
    <col min="6915" max="6915" width="14.42578125" style="52" customWidth="1"/>
    <col min="6916" max="6916" width="15" style="52" customWidth="1"/>
    <col min="6917" max="6917" width="15.85546875" style="52" bestFit="1" customWidth="1"/>
    <col min="6918" max="6918" width="12.5703125" style="52" customWidth="1"/>
    <col min="6919" max="6919" width="13.42578125" style="52" customWidth="1"/>
    <col min="6920" max="6920" width="10.7109375" style="52" customWidth="1"/>
    <col min="6921" max="6921" width="15.85546875" style="52" bestFit="1" customWidth="1"/>
    <col min="6922" max="6922" width="13" style="52" customWidth="1"/>
    <col min="6923" max="6923" width="12" style="52" customWidth="1"/>
    <col min="6924" max="6924" width="10.7109375" style="52" customWidth="1"/>
    <col min="6925" max="7168" width="11.42578125" style="52"/>
    <col min="7169" max="7169" width="20.28515625" style="52" bestFit="1" customWidth="1"/>
    <col min="7170" max="7170" width="36.7109375" style="52" bestFit="1" customWidth="1"/>
    <col min="7171" max="7171" width="14.42578125" style="52" customWidth="1"/>
    <col min="7172" max="7172" width="15" style="52" customWidth="1"/>
    <col min="7173" max="7173" width="15.85546875" style="52" bestFit="1" customWidth="1"/>
    <col min="7174" max="7174" width="12.5703125" style="52" customWidth="1"/>
    <col min="7175" max="7175" width="13.42578125" style="52" customWidth="1"/>
    <col min="7176" max="7176" width="10.7109375" style="52" customWidth="1"/>
    <col min="7177" max="7177" width="15.85546875" style="52" bestFit="1" customWidth="1"/>
    <col min="7178" max="7178" width="13" style="52" customWidth="1"/>
    <col min="7179" max="7179" width="12" style="52" customWidth="1"/>
    <col min="7180" max="7180" width="10.7109375" style="52" customWidth="1"/>
    <col min="7181" max="7424" width="11.42578125" style="52"/>
    <col min="7425" max="7425" width="20.28515625" style="52" bestFit="1" customWidth="1"/>
    <col min="7426" max="7426" width="36.7109375" style="52" bestFit="1" customWidth="1"/>
    <col min="7427" max="7427" width="14.42578125" style="52" customWidth="1"/>
    <col min="7428" max="7428" width="15" style="52" customWidth="1"/>
    <col min="7429" max="7429" width="15.85546875" style="52" bestFit="1" customWidth="1"/>
    <col min="7430" max="7430" width="12.5703125" style="52" customWidth="1"/>
    <col min="7431" max="7431" width="13.42578125" style="52" customWidth="1"/>
    <col min="7432" max="7432" width="10.7109375" style="52" customWidth="1"/>
    <col min="7433" max="7433" width="15.85546875" style="52" bestFit="1" customWidth="1"/>
    <col min="7434" max="7434" width="13" style="52" customWidth="1"/>
    <col min="7435" max="7435" width="12" style="52" customWidth="1"/>
    <col min="7436" max="7436" width="10.7109375" style="52" customWidth="1"/>
    <col min="7437" max="7680" width="11.42578125" style="52"/>
    <col min="7681" max="7681" width="20.28515625" style="52" bestFit="1" customWidth="1"/>
    <col min="7682" max="7682" width="36.7109375" style="52" bestFit="1" customWidth="1"/>
    <col min="7683" max="7683" width="14.42578125" style="52" customWidth="1"/>
    <col min="7684" max="7684" width="15" style="52" customWidth="1"/>
    <col min="7685" max="7685" width="15.85546875" style="52" bestFit="1" customWidth="1"/>
    <col min="7686" max="7686" width="12.5703125" style="52" customWidth="1"/>
    <col min="7687" max="7687" width="13.42578125" style="52" customWidth="1"/>
    <col min="7688" max="7688" width="10.7109375" style="52" customWidth="1"/>
    <col min="7689" max="7689" width="15.85546875" style="52" bestFit="1" customWidth="1"/>
    <col min="7690" max="7690" width="13" style="52" customWidth="1"/>
    <col min="7691" max="7691" width="12" style="52" customWidth="1"/>
    <col min="7692" max="7692" width="10.7109375" style="52" customWidth="1"/>
    <col min="7693" max="7936" width="11.42578125" style="52"/>
    <col min="7937" max="7937" width="20.28515625" style="52" bestFit="1" customWidth="1"/>
    <col min="7938" max="7938" width="36.7109375" style="52" bestFit="1" customWidth="1"/>
    <col min="7939" max="7939" width="14.42578125" style="52" customWidth="1"/>
    <col min="7940" max="7940" width="15" style="52" customWidth="1"/>
    <col min="7941" max="7941" width="15.85546875" style="52" bestFit="1" customWidth="1"/>
    <col min="7942" max="7942" width="12.5703125" style="52" customWidth="1"/>
    <col min="7943" max="7943" width="13.42578125" style="52" customWidth="1"/>
    <col min="7944" max="7944" width="10.7109375" style="52" customWidth="1"/>
    <col min="7945" max="7945" width="15.85546875" style="52" bestFit="1" customWidth="1"/>
    <col min="7946" max="7946" width="13" style="52" customWidth="1"/>
    <col min="7947" max="7947" width="12" style="52" customWidth="1"/>
    <col min="7948" max="7948" width="10.7109375" style="52" customWidth="1"/>
    <col min="7949" max="8192" width="11.42578125" style="52"/>
    <col min="8193" max="8193" width="20.28515625" style="52" bestFit="1" customWidth="1"/>
    <col min="8194" max="8194" width="36.7109375" style="52" bestFit="1" customWidth="1"/>
    <col min="8195" max="8195" width="14.42578125" style="52" customWidth="1"/>
    <col min="8196" max="8196" width="15" style="52" customWidth="1"/>
    <col min="8197" max="8197" width="15.85546875" style="52" bestFit="1" customWidth="1"/>
    <col min="8198" max="8198" width="12.5703125" style="52" customWidth="1"/>
    <col min="8199" max="8199" width="13.42578125" style="52" customWidth="1"/>
    <col min="8200" max="8200" width="10.7109375" style="52" customWidth="1"/>
    <col min="8201" max="8201" width="15.85546875" style="52" bestFit="1" customWidth="1"/>
    <col min="8202" max="8202" width="13" style="52" customWidth="1"/>
    <col min="8203" max="8203" width="12" style="52" customWidth="1"/>
    <col min="8204" max="8204" width="10.7109375" style="52" customWidth="1"/>
    <col min="8205" max="8448" width="11.42578125" style="52"/>
    <col min="8449" max="8449" width="20.28515625" style="52" bestFit="1" customWidth="1"/>
    <col min="8450" max="8450" width="36.7109375" style="52" bestFit="1" customWidth="1"/>
    <col min="8451" max="8451" width="14.42578125" style="52" customWidth="1"/>
    <col min="8452" max="8452" width="15" style="52" customWidth="1"/>
    <col min="8453" max="8453" width="15.85546875" style="52" bestFit="1" customWidth="1"/>
    <col min="8454" max="8454" width="12.5703125" style="52" customWidth="1"/>
    <col min="8455" max="8455" width="13.42578125" style="52" customWidth="1"/>
    <col min="8456" max="8456" width="10.7109375" style="52" customWidth="1"/>
    <col min="8457" max="8457" width="15.85546875" style="52" bestFit="1" customWidth="1"/>
    <col min="8458" max="8458" width="13" style="52" customWidth="1"/>
    <col min="8459" max="8459" width="12" style="52" customWidth="1"/>
    <col min="8460" max="8460" width="10.7109375" style="52" customWidth="1"/>
    <col min="8461" max="8704" width="11.42578125" style="52"/>
    <col min="8705" max="8705" width="20.28515625" style="52" bestFit="1" customWidth="1"/>
    <col min="8706" max="8706" width="36.7109375" style="52" bestFit="1" customWidth="1"/>
    <col min="8707" max="8707" width="14.42578125" style="52" customWidth="1"/>
    <col min="8708" max="8708" width="15" style="52" customWidth="1"/>
    <col min="8709" max="8709" width="15.85546875" style="52" bestFit="1" customWidth="1"/>
    <col min="8710" max="8710" width="12.5703125" style="52" customWidth="1"/>
    <col min="8711" max="8711" width="13.42578125" style="52" customWidth="1"/>
    <col min="8712" max="8712" width="10.7109375" style="52" customWidth="1"/>
    <col min="8713" max="8713" width="15.85546875" style="52" bestFit="1" customWidth="1"/>
    <col min="8714" max="8714" width="13" style="52" customWidth="1"/>
    <col min="8715" max="8715" width="12" style="52" customWidth="1"/>
    <col min="8716" max="8716" width="10.7109375" style="52" customWidth="1"/>
    <col min="8717" max="8960" width="11.42578125" style="52"/>
    <col min="8961" max="8961" width="20.28515625" style="52" bestFit="1" customWidth="1"/>
    <col min="8962" max="8962" width="36.7109375" style="52" bestFit="1" customWidth="1"/>
    <col min="8963" max="8963" width="14.42578125" style="52" customWidth="1"/>
    <col min="8964" max="8964" width="15" style="52" customWidth="1"/>
    <col min="8965" max="8965" width="15.85546875" style="52" bestFit="1" customWidth="1"/>
    <col min="8966" max="8966" width="12.5703125" style="52" customWidth="1"/>
    <col min="8967" max="8967" width="13.42578125" style="52" customWidth="1"/>
    <col min="8968" max="8968" width="10.7109375" style="52" customWidth="1"/>
    <col min="8969" max="8969" width="15.85546875" style="52" bestFit="1" customWidth="1"/>
    <col min="8970" max="8970" width="13" style="52" customWidth="1"/>
    <col min="8971" max="8971" width="12" style="52" customWidth="1"/>
    <col min="8972" max="8972" width="10.7109375" style="52" customWidth="1"/>
    <col min="8973" max="9216" width="11.42578125" style="52"/>
    <col min="9217" max="9217" width="20.28515625" style="52" bestFit="1" customWidth="1"/>
    <col min="9218" max="9218" width="36.7109375" style="52" bestFit="1" customWidth="1"/>
    <col min="9219" max="9219" width="14.42578125" style="52" customWidth="1"/>
    <col min="9220" max="9220" width="15" style="52" customWidth="1"/>
    <col min="9221" max="9221" width="15.85546875" style="52" bestFit="1" customWidth="1"/>
    <col min="9222" max="9222" width="12.5703125" style="52" customWidth="1"/>
    <col min="9223" max="9223" width="13.42578125" style="52" customWidth="1"/>
    <col min="9224" max="9224" width="10.7109375" style="52" customWidth="1"/>
    <col min="9225" max="9225" width="15.85546875" style="52" bestFit="1" customWidth="1"/>
    <col min="9226" max="9226" width="13" style="52" customWidth="1"/>
    <col min="9227" max="9227" width="12" style="52" customWidth="1"/>
    <col min="9228" max="9228" width="10.7109375" style="52" customWidth="1"/>
    <col min="9229" max="9472" width="11.42578125" style="52"/>
    <col min="9473" max="9473" width="20.28515625" style="52" bestFit="1" customWidth="1"/>
    <col min="9474" max="9474" width="36.7109375" style="52" bestFit="1" customWidth="1"/>
    <col min="9475" max="9475" width="14.42578125" style="52" customWidth="1"/>
    <col min="9476" max="9476" width="15" style="52" customWidth="1"/>
    <col min="9477" max="9477" width="15.85546875" style="52" bestFit="1" customWidth="1"/>
    <col min="9478" max="9478" width="12.5703125" style="52" customWidth="1"/>
    <col min="9479" max="9479" width="13.42578125" style="52" customWidth="1"/>
    <col min="9480" max="9480" width="10.7109375" style="52" customWidth="1"/>
    <col min="9481" max="9481" width="15.85546875" style="52" bestFit="1" customWidth="1"/>
    <col min="9482" max="9482" width="13" style="52" customWidth="1"/>
    <col min="9483" max="9483" width="12" style="52" customWidth="1"/>
    <col min="9484" max="9484" width="10.7109375" style="52" customWidth="1"/>
    <col min="9485" max="9728" width="11.42578125" style="52"/>
    <col min="9729" max="9729" width="20.28515625" style="52" bestFit="1" customWidth="1"/>
    <col min="9730" max="9730" width="36.7109375" style="52" bestFit="1" customWidth="1"/>
    <col min="9731" max="9731" width="14.42578125" style="52" customWidth="1"/>
    <col min="9732" max="9732" width="15" style="52" customWidth="1"/>
    <col min="9733" max="9733" width="15.85546875" style="52" bestFit="1" customWidth="1"/>
    <col min="9734" max="9734" width="12.5703125" style="52" customWidth="1"/>
    <col min="9735" max="9735" width="13.42578125" style="52" customWidth="1"/>
    <col min="9736" max="9736" width="10.7109375" style="52" customWidth="1"/>
    <col min="9737" max="9737" width="15.85546875" style="52" bestFit="1" customWidth="1"/>
    <col min="9738" max="9738" width="13" style="52" customWidth="1"/>
    <col min="9739" max="9739" width="12" style="52" customWidth="1"/>
    <col min="9740" max="9740" width="10.7109375" style="52" customWidth="1"/>
    <col min="9741" max="9984" width="11.42578125" style="52"/>
    <col min="9985" max="9985" width="20.28515625" style="52" bestFit="1" customWidth="1"/>
    <col min="9986" max="9986" width="36.7109375" style="52" bestFit="1" customWidth="1"/>
    <col min="9987" max="9987" width="14.42578125" style="52" customWidth="1"/>
    <col min="9988" max="9988" width="15" style="52" customWidth="1"/>
    <col min="9989" max="9989" width="15.85546875" style="52" bestFit="1" customWidth="1"/>
    <col min="9990" max="9990" width="12.5703125" style="52" customWidth="1"/>
    <col min="9991" max="9991" width="13.42578125" style="52" customWidth="1"/>
    <col min="9992" max="9992" width="10.7109375" style="52" customWidth="1"/>
    <col min="9993" max="9993" width="15.85546875" style="52" bestFit="1" customWidth="1"/>
    <col min="9994" max="9994" width="13" style="52" customWidth="1"/>
    <col min="9995" max="9995" width="12" style="52" customWidth="1"/>
    <col min="9996" max="9996" width="10.7109375" style="52" customWidth="1"/>
    <col min="9997" max="10240" width="11.42578125" style="52"/>
    <col min="10241" max="10241" width="20.28515625" style="52" bestFit="1" customWidth="1"/>
    <col min="10242" max="10242" width="36.7109375" style="52" bestFit="1" customWidth="1"/>
    <col min="10243" max="10243" width="14.42578125" style="52" customWidth="1"/>
    <col min="10244" max="10244" width="15" style="52" customWidth="1"/>
    <col min="10245" max="10245" width="15.85546875" style="52" bestFit="1" customWidth="1"/>
    <col min="10246" max="10246" width="12.5703125" style="52" customWidth="1"/>
    <col min="10247" max="10247" width="13.42578125" style="52" customWidth="1"/>
    <col min="10248" max="10248" width="10.7109375" style="52" customWidth="1"/>
    <col min="10249" max="10249" width="15.85546875" style="52" bestFit="1" customWidth="1"/>
    <col min="10250" max="10250" width="13" style="52" customWidth="1"/>
    <col min="10251" max="10251" width="12" style="52" customWidth="1"/>
    <col min="10252" max="10252" width="10.7109375" style="52" customWidth="1"/>
    <col min="10253" max="10496" width="11.42578125" style="52"/>
    <col min="10497" max="10497" width="20.28515625" style="52" bestFit="1" customWidth="1"/>
    <col min="10498" max="10498" width="36.7109375" style="52" bestFit="1" customWidth="1"/>
    <col min="10499" max="10499" width="14.42578125" style="52" customWidth="1"/>
    <col min="10500" max="10500" width="15" style="52" customWidth="1"/>
    <col min="10501" max="10501" width="15.85546875" style="52" bestFit="1" customWidth="1"/>
    <col min="10502" max="10502" width="12.5703125" style="52" customWidth="1"/>
    <col min="10503" max="10503" width="13.42578125" style="52" customWidth="1"/>
    <col min="10504" max="10504" width="10.7109375" style="52" customWidth="1"/>
    <col min="10505" max="10505" width="15.85546875" style="52" bestFit="1" customWidth="1"/>
    <col min="10506" max="10506" width="13" style="52" customWidth="1"/>
    <col min="10507" max="10507" width="12" style="52" customWidth="1"/>
    <col min="10508" max="10508" width="10.7109375" style="52" customWidth="1"/>
    <col min="10509" max="10752" width="11.42578125" style="52"/>
    <col min="10753" max="10753" width="20.28515625" style="52" bestFit="1" customWidth="1"/>
    <col min="10754" max="10754" width="36.7109375" style="52" bestFit="1" customWidth="1"/>
    <col min="10755" max="10755" width="14.42578125" style="52" customWidth="1"/>
    <col min="10756" max="10756" width="15" style="52" customWidth="1"/>
    <col min="10757" max="10757" width="15.85546875" style="52" bestFit="1" customWidth="1"/>
    <col min="10758" max="10758" width="12.5703125" style="52" customWidth="1"/>
    <col min="10759" max="10759" width="13.42578125" style="52" customWidth="1"/>
    <col min="10760" max="10760" width="10.7109375" style="52" customWidth="1"/>
    <col min="10761" max="10761" width="15.85546875" style="52" bestFit="1" customWidth="1"/>
    <col min="10762" max="10762" width="13" style="52" customWidth="1"/>
    <col min="10763" max="10763" width="12" style="52" customWidth="1"/>
    <col min="10764" max="10764" width="10.7109375" style="52" customWidth="1"/>
    <col min="10765" max="11008" width="11.42578125" style="52"/>
    <col min="11009" max="11009" width="20.28515625" style="52" bestFit="1" customWidth="1"/>
    <col min="11010" max="11010" width="36.7109375" style="52" bestFit="1" customWidth="1"/>
    <col min="11011" max="11011" width="14.42578125" style="52" customWidth="1"/>
    <col min="11012" max="11012" width="15" style="52" customWidth="1"/>
    <col min="11013" max="11013" width="15.85546875" style="52" bestFit="1" customWidth="1"/>
    <col min="11014" max="11014" width="12.5703125" style="52" customWidth="1"/>
    <col min="11015" max="11015" width="13.42578125" style="52" customWidth="1"/>
    <col min="11016" max="11016" width="10.7109375" style="52" customWidth="1"/>
    <col min="11017" max="11017" width="15.85546875" style="52" bestFit="1" customWidth="1"/>
    <col min="11018" max="11018" width="13" style="52" customWidth="1"/>
    <col min="11019" max="11019" width="12" style="52" customWidth="1"/>
    <col min="11020" max="11020" width="10.7109375" style="52" customWidth="1"/>
    <col min="11021" max="11264" width="11.42578125" style="52"/>
    <col min="11265" max="11265" width="20.28515625" style="52" bestFit="1" customWidth="1"/>
    <col min="11266" max="11266" width="36.7109375" style="52" bestFit="1" customWidth="1"/>
    <col min="11267" max="11267" width="14.42578125" style="52" customWidth="1"/>
    <col min="11268" max="11268" width="15" style="52" customWidth="1"/>
    <col min="11269" max="11269" width="15.85546875" style="52" bestFit="1" customWidth="1"/>
    <col min="11270" max="11270" width="12.5703125" style="52" customWidth="1"/>
    <col min="11271" max="11271" width="13.42578125" style="52" customWidth="1"/>
    <col min="11272" max="11272" width="10.7109375" style="52" customWidth="1"/>
    <col min="11273" max="11273" width="15.85546875" style="52" bestFit="1" customWidth="1"/>
    <col min="11274" max="11274" width="13" style="52" customWidth="1"/>
    <col min="11275" max="11275" width="12" style="52" customWidth="1"/>
    <col min="11276" max="11276" width="10.7109375" style="52" customWidth="1"/>
    <col min="11277" max="11520" width="11.42578125" style="52"/>
    <col min="11521" max="11521" width="20.28515625" style="52" bestFit="1" customWidth="1"/>
    <col min="11522" max="11522" width="36.7109375" style="52" bestFit="1" customWidth="1"/>
    <col min="11523" max="11523" width="14.42578125" style="52" customWidth="1"/>
    <col min="11524" max="11524" width="15" style="52" customWidth="1"/>
    <col min="11525" max="11525" width="15.85546875" style="52" bestFit="1" customWidth="1"/>
    <col min="11526" max="11526" width="12.5703125" style="52" customWidth="1"/>
    <col min="11527" max="11527" width="13.42578125" style="52" customWidth="1"/>
    <col min="11528" max="11528" width="10.7109375" style="52" customWidth="1"/>
    <col min="11529" max="11529" width="15.85546875" style="52" bestFit="1" customWidth="1"/>
    <col min="11530" max="11530" width="13" style="52" customWidth="1"/>
    <col min="11531" max="11531" width="12" style="52" customWidth="1"/>
    <col min="11532" max="11532" width="10.7109375" style="52" customWidth="1"/>
    <col min="11533" max="11776" width="11.42578125" style="52"/>
    <col min="11777" max="11777" width="20.28515625" style="52" bestFit="1" customWidth="1"/>
    <col min="11778" max="11778" width="36.7109375" style="52" bestFit="1" customWidth="1"/>
    <col min="11779" max="11779" width="14.42578125" style="52" customWidth="1"/>
    <col min="11780" max="11780" width="15" style="52" customWidth="1"/>
    <col min="11781" max="11781" width="15.85546875" style="52" bestFit="1" customWidth="1"/>
    <col min="11782" max="11782" width="12.5703125" style="52" customWidth="1"/>
    <col min="11783" max="11783" width="13.42578125" style="52" customWidth="1"/>
    <col min="11784" max="11784" width="10.7109375" style="52" customWidth="1"/>
    <col min="11785" max="11785" width="15.85546875" style="52" bestFit="1" customWidth="1"/>
    <col min="11786" max="11786" width="13" style="52" customWidth="1"/>
    <col min="11787" max="11787" width="12" style="52" customWidth="1"/>
    <col min="11788" max="11788" width="10.7109375" style="52" customWidth="1"/>
    <col min="11789" max="12032" width="11.42578125" style="52"/>
    <col min="12033" max="12033" width="20.28515625" style="52" bestFit="1" customWidth="1"/>
    <col min="12034" max="12034" width="36.7109375" style="52" bestFit="1" customWidth="1"/>
    <col min="12035" max="12035" width="14.42578125" style="52" customWidth="1"/>
    <col min="12036" max="12036" width="15" style="52" customWidth="1"/>
    <col min="12037" max="12037" width="15.85546875" style="52" bestFit="1" customWidth="1"/>
    <col min="12038" max="12038" width="12.5703125" style="52" customWidth="1"/>
    <col min="12039" max="12039" width="13.42578125" style="52" customWidth="1"/>
    <col min="12040" max="12040" width="10.7109375" style="52" customWidth="1"/>
    <col min="12041" max="12041" width="15.85546875" style="52" bestFit="1" customWidth="1"/>
    <col min="12042" max="12042" width="13" style="52" customWidth="1"/>
    <col min="12043" max="12043" width="12" style="52" customWidth="1"/>
    <col min="12044" max="12044" width="10.7109375" style="52" customWidth="1"/>
    <col min="12045" max="12288" width="11.42578125" style="52"/>
    <col min="12289" max="12289" width="20.28515625" style="52" bestFit="1" customWidth="1"/>
    <col min="12290" max="12290" width="36.7109375" style="52" bestFit="1" customWidth="1"/>
    <col min="12291" max="12291" width="14.42578125" style="52" customWidth="1"/>
    <col min="12292" max="12292" width="15" style="52" customWidth="1"/>
    <col min="12293" max="12293" width="15.85546875" style="52" bestFit="1" customWidth="1"/>
    <col min="12294" max="12294" width="12.5703125" style="52" customWidth="1"/>
    <col min="12295" max="12295" width="13.42578125" style="52" customWidth="1"/>
    <col min="12296" max="12296" width="10.7109375" style="52" customWidth="1"/>
    <col min="12297" max="12297" width="15.85546875" style="52" bestFit="1" customWidth="1"/>
    <col min="12298" max="12298" width="13" style="52" customWidth="1"/>
    <col min="12299" max="12299" width="12" style="52" customWidth="1"/>
    <col min="12300" max="12300" width="10.7109375" style="52" customWidth="1"/>
    <col min="12301" max="12544" width="11.42578125" style="52"/>
    <col min="12545" max="12545" width="20.28515625" style="52" bestFit="1" customWidth="1"/>
    <col min="12546" max="12546" width="36.7109375" style="52" bestFit="1" customWidth="1"/>
    <col min="12547" max="12547" width="14.42578125" style="52" customWidth="1"/>
    <col min="12548" max="12548" width="15" style="52" customWidth="1"/>
    <col min="12549" max="12549" width="15.85546875" style="52" bestFit="1" customWidth="1"/>
    <col min="12550" max="12550" width="12.5703125" style="52" customWidth="1"/>
    <col min="12551" max="12551" width="13.42578125" style="52" customWidth="1"/>
    <col min="12552" max="12552" width="10.7109375" style="52" customWidth="1"/>
    <col min="12553" max="12553" width="15.85546875" style="52" bestFit="1" customWidth="1"/>
    <col min="12554" max="12554" width="13" style="52" customWidth="1"/>
    <col min="12555" max="12555" width="12" style="52" customWidth="1"/>
    <col min="12556" max="12556" width="10.7109375" style="52" customWidth="1"/>
    <col min="12557" max="12800" width="11.42578125" style="52"/>
    <col min="12801" max="12801" width="20.28515625" style="52" bestFit="1" customWidth="1"/>
    <col min="12802" max="12802" width="36.7109375" style="52" bestFit="1" customWidth="1"/>
    <col min="12803" max="12803" width="14.42578125" style="52" customWidth="1"/>
    <col min="12804" max="12804" width="15" style="52" customWidth="1"/>
    <col min="12805" max="12805" width="15.85546875" style="52" bestFit="1" customWidth="1"/>
    <col min="12806" max="12806" width="12.5703125" style="52" customWidth="1"/>
    <col min="12807" max="12807" width="13.42578125" style="52" customWidth="1"/>
    <col min="12808" max="12808" width="10.7109375" style="52" customWidth="1"/>
    <col min="12809" max="12809" width="15.85546875" style="52" bestFit="1" customWidth="1"/>
    <col min="12810" max="12810" width="13" style="52" customWidth="1"/>
    <col min="12811" max="12811" width="12" style="52" customWidth="1"/>
    <col min="12812" max="12812" width="10.7109375" style="52" customWidth="1"/>
    <col min="12813" max="13056" width="11.42578125" style="52"/>
    <col min="13057" max="13057" width="20.28515625" style="52" bestFit="1" customWidth="1"/>
    <col min="13058" max="13058" width="36.7109375" style="52" bestFit="1" customWidth="1"/>
    <col min="13059" max="13059" width="14.42578125" style="52" customWidth="1"/>
    <col min="13060" max="13060" width="15" style="52" customWidth="1"/>
    <col min="13061" max="13061" width="15.85546875" style="52" bestFit="1" customWidth="1"/>
    <col min="13062" max="13062" width="12.5703125" style="52" customWidth="1"/>
    <col min="13063" max="13063" width="13.42578125" style="52" customWidth="1"/>
    <col min="13064" max="13064" width="10.7109375" style="52" customWidth="1"/>
    <col min="13065" max="13065" width="15.85546875" style="52" bestFit="1" customWidth="1"/>
    <col min="13066" max="13066" width="13" style="52" customWidth="1"/>
    <col min="13067" max="13067" width="12" style="52" customWidth="1"/>
    <col min="13068" max="13068" width="10.7109375" style="52" customWidth="1"/>
    <col min="13069" max="13312" width="11.42578125" style="52"/>
    <col min="13313" max="13313" width="20.28515625" style="52" bestFit="1" customWidth="1"/>
    <col min="13314" max="13314" width="36.7109375" style="52" bestFit="1" customWidth="1"/>
    <col min="13315" max="13315" width="14.42578125" style="52" customWidth="1"/>
    <col min="13316" max="13316" width="15" style="52" customWidth="1"/>
    <col min="13317" max="13317" width="15.85546875" style="52" bestFit="1" customWidth="1"/>
    <col min="13318" max="13318" width="12.5703125" style="52" customWidth="1"/>
    <col min="13319" max="13319" width="13.42578125" style="52" customWidth="1"/>
    <col min="13320" max="13320" width="10.7109375" style="52" customWidth="1"/>
    <col min="13321" max="13321" width="15.85546875" style="52" bestFit="1" customWidth="1"/>
    <col min="13322" max="13322" width="13" style="52" customWidth="1"/>
    <col min="13323" max="13323" width="12" style="52" customWidth="1"/>
    <col min="13324" max="13324" width="10.7109375" style="52" customWidth="1"/>
    <col min="13325" max="13568" width="11.42578125" style="52"/>
    <col min="13569" max="13569" width="20.28515625" style="52" bestFit="1" customWidth="1"/>
    <col min="13570" max="13570" width="36.7109375" style="52" bestFit="1" customWidth="1"/>
    <col min="13571" max="13571" width="14.42578125" style="52" customWidth="1"/>
    <col min="13572" max="13572" width="15" style="52" customWidth="1"/>
    <col min="13573" max="13573" width="15.85546875" style="52" bestFit="1" customWidth="1"/>
    <col min="13574" max="13574" width="12.5703125" style="52" customWidth="1"/>
    <col min="13575" max="13575" width="13.42578125" style="52" customWidth="1"/>
    <col min="13576" max="13576" width="10.7109375" style="52" customWidth="1"/>
    <col min="13577" max="13577" width="15.85546875" style="52" bestFit="1" customWidth="1"/>
    <col min="13578" max="13578" width="13" style="52" customWidth="1"/>
    <col min="13579" max="13579" width="12" style="52" customWidth="1"/>
    <col min="13580" max="13580" width="10.7109375" style="52" customWidth="1"/>
    <col min="13581" max="13824" width="11.42578125" style="52"/>
    <col min="13825" max="13825" width="20.28515625" style="52" bestFit="1" customWidth="1"/>
    <col min="13826" max="13826" width="36.7109375" style="52" bestFit="1" customWidth="1"/>
    <col min="13827" max="13827" width="14.42578125" style="52" customWidth="1"/>
    <col min="13828" max="13828" width="15" style="52" customWidth="1"/>
    <col min="13829" max="13829" width="15.85546875" style="52" bestFit="1" customWidth="1"/>
    <col min="13830" max="13830" width="12.5703125" style="52" customWidth="1"/>
    <col min="13831" max="13831" width="13.42578125" style="52" customWidth="1"/>
    <col min="13832" max="13832" width="10.7109375" style="52" customWidth="1"/>
    <col min="13833" max="13833" width="15.85546875" style="52" bestFit="1" customWidth="1"/>
    <col min="13834" max="13834" width="13" style="52" customWidth="1"/>
    <col min="13835" max="13835" width="12" style="52" customWidth="1"/>
    <col min="13836" max="13836" width="10.7109375" style="52" customWidth="1"/>
    <col min="13837" max="14080" width="11.42578125" style="52"/>
    <col min="14081" max="14081" width="20.28515625" style="52" bestFit="1" customWidth="1"/>
    <col min="14082" max="14082" width="36.7109375" style="52" bestFit="1" customWidth="1"/>
    <col min="14083" max="14083" width="14.42578125" style="52" customWidth="1"/>
    <col min="14084" max="14084" width="15" style="52" customWidth="1"/>
    <col min="14085" max="14085" width="15.85546875" style="52" bestFit="1" customWidth="1"/>
    <col min="14086" max="14086" width="12.5703125" style="52" customWidth="1"/>
    <col min="14087" max="14087" width="13.42578125" style="52" customWidth="1"/>
    <col min="14088" max="14088" width="10.7109375" style="52" customWidth="1"/>
    <col min="14089" max="14089" width="15.85546875" style="52" bestFit="1" customWidth="1"/>
    <col min="14090" max="14090" width="13" style="52" customWidth="1"/>
    <col min="14091" max="14091" width="12" style="52" customWidth="1"/>
    <col min="14092" max="14092" width="10.7109375" style="52" customWidth="1"/>
    <col min="14093" max="14336" width="11.42578125" style="52"/>
    <col min="14337" max="14337" width="20.28515625" style="52" bestFit="1" customWidth="1"/>
    <col min="14338" max="14338" width="36.7109375" style="52" bestFit="1" customWidth="1"/>
    <col min="14339" max="14339" width="14.42578125" style="52" customWidth="1"/>
    <col min="14340" max="14340" width="15" style="52" customWidth="1"/>
    <col min="14341" max="14341" width="15.85546875" style="52" bestFit="1" customWidth="1"/>
    <col min="14342" max="14342" width="12.5703125" style="52" customWidth="1"/>
    <col min="14343" max="14343" width="13.42578125" style="52" customWidth="1"/>
    <col min="14344" max="14344" width="10.7109375" style="52" customWidth="1"/>
    <col min="14345" max="14345" width="15.85546875" style="52" bestFit="1" customWidth="1"/>
    <col min="14346" max="14346" width="13" style="52" customWidth="1"/>
    <col min="14347" max="14347" width="12" style="52" customWidth="1"/>
    <col min="14348" max="14348" width="10.7109375" style="52" customWidth="1"/>
    <col min="14349" max="14592" width="11.42578125" style="52"/>
    <col min="14593" max="14593" width="20.28515625" style="52" bestFit="1" customWidth="1"/>
    <col min="14594" max="14594" width="36.7109375" style="52" bestFit="1" customWidth="1"/>
    <col min="14595" max="14595" width="14.42578125" style="52" customWidth="1"/>
    <col min="14596" max="14596" width="15" style="52" customWidth="1"/>
    <col min="14597" max="14597" width="15.85546875" style="52" bestFit="1" customWidth="1"/>
    <col min="14598" max="14598" width="12.5703125" style="52" customWidth="1"/>
    <col min="14599" max="14599" width="13.42578125" style="52" customWidth="1"/>
    <col min="14600" max="14600" width="10.7109375" style="52" customWidth="1"/>
    <col min="14601" max="14601" width="15.85546875" style="52" bestFit="1" customWidth="1"/>
    <col min="14602" max="14602" width="13" style="52" customWidth="1"/>
    <col min="14603" max="14603" width="12" style="52" customWidth="1"/>
    <col min="14604" max="14604" width="10.7109375" style="52" customWidth="1"/>
    <col min="14605" max="14848" width="11.42578125" style="52"/>
    <col min="14849" max="14849" width="20.28515625" style="52" bestFit="1" customWidth="1"/>
    <col min="14850" max="14850" width="36.7109375" style="52" bestFit="1" customWidth="1"/>
    <col min="14851" max="14851" width="14.42578125" style="52" customWidth="1"/>
    <col min="14852" max="14852" width="15" style="52" customWidth="1"/>
    <col min="14853" max="14853" width="15.85546875" style="52" bestFit="1" customWidth="1"/>
    <col min="14854" max="14854" width="12.5703125" style="52" customWidth="1"/>
    <col min="14855" max="14855" width="13.42578125" style="52" customWidth="1"/>
    <col min="14856" max="14856" width="10.7109375" style="52" customWidth="1"/>
    <col min="14857" max="14857" width="15.85546875" style="52" bestFit="1" customWidth="1"/>
    <col min="14858" max="14858" width="13" style="52" customWidth="1"/>
    <col min="14859" max="14859" width="12" style="52" customWidth="1"/>
    <col min="14860" max="14860" width="10.7109375" style="52" customWidth="1"/>
    <col min="14861" max="15104" width="11.42578125" style="52"/>
    <col min="15105" max="15105" width="20.28515625" style="52" bestFit="1" customWidth="1"/>
    <col min="15106" max="15106" width="36.7109375" style="52" bestFit="1" customWidth="1"/>
    <col min="15107" max="15107" width="14.42578125" style="52" customWidth="1"/>
    <col min="15108" max="15108" width="15" style="52" customWidth="1"/>
    <col min="15109" max="15109" width="15.85546875" style="52" bestFit="1" customWidth="1"/>
    <col min="15110" max="15110" width="12.5703125" style="52" customWidth="1"/>
    <col min="15111" max="15111" width="13.42578125" style="52" customWidth="1"/>
    <col min="15112" max="15112" width="10.7109375" style="52" customWidth="1"/>
    <col min="15113" max="15113" width="15.85546875" style="52" bestFit="1" customWidth="1"/>
    <col min="15114" max="15114" width="13" style="52" customWidth="1"/>
    <col min="15115" max="15115" width="12" style="52" customWidth="1"/>
    <col min="15116" max="15116" width="10.7109375" style="52" customWidth="1"/>
    <col min="15117" max="15360" width="11.42578125" style="52"/>
    <col min="15361" max="15361" width="20.28515625" style="52" bestFit="1" customWidth="1"/>
    <col min="15362" max="15362" width="36.7109375" style="52" bestFit="1" customWidth="1"/>
    <col min="15363" max="15363" width="14.42578125" style="52" customWidth="1"/>
    <col min="15364" max="15364" width="15" style="52" customWidth="1"/>
    <col min="15365" max="15365" width="15.85546875" style="52" bestFit="1" customWidth="1"/>
    <col min="15366" max="15366" width="12.5703125" style="52" customWidth="1"/>
    <col min="15367" max="15367" width="13.42578125" style="52" customWidth="1"/>
    <col min="15368" max="15368" width="10.7109375" style="52" customWidth="1"/>
    <col min="15369" max="15369" width="15.85546875" style="52" bestFit="1" customWidth="1"/>
    <col min="15370" max="15370" width="13" style="52" customWidth="1"/>
    <col min="15371" max="15371" width="12" style="52" customWidth="1"/>
    <col min="15372" max="15372" width="10.7109375" style="52" customWidth="1"/>
    <col min="15373" max="15616" width="11.42578125" style="52"/>
    <col min="15617" max="15617" width="20.28515625" style="52" bestFit="1" customWidth="1"/>
    <col min="15618" max="15618" width="36.7109375" style="52" bestFit="1" customWidth="1"/>
    <col min="15619" max="15619" width="14.42578125" style="52" customWidth="1"/>
    <col min="15620" max="15620" width="15" style="52" customWidth="1"/>
    <col min="15621" max="15621" width="15.85546875" style="52" bestFit="1" customWidth="1"/>
    <col min="15622" max="15622" width="12.5703125" style="52" customWidth="1"/>
    <col min="15623" max="15623" width="13.42578125" style="52" customWidth="1"/>
    <col min="15624" max="15624" width="10.7109375" style="52" customWidth="1"/>
    <col min="15625" max="15625" width="15.85546875" style="52" bestFit="1" customWidth="1"/>
    <col min="15626" max="15626" width="13" style="52" customWidth="1"/>
    <col min="15627" max="15627" width="12" style="52" customWidth="1"/>
    <col min="15628" max="15628" width="10.7109375" style="52" customWidth="1"/>
    <col min="15629" max="15872" width="11.42578125" style="52"/>
    <col min="15873" max="15873" width="20.28515625" style="52" bestFit="1" customWidth="1"/>
    <col min="15874" max="15874" width="36.7109375" style="52" bestFit="1" customWidth="1"/>
    <col min="15875" max="15875" width="14.42578125" style="52" customWidth="1"/>
    <col min="15876" max="15876" width="15" style="52" customWidth="1"/>
    <col min="15877" max="15877" width="15.85546875" style="52" bestFit="1" customWidth="1"/>
    <col min="15878" max="15878" width="12.5703125" style="52" customWidth="1"/>
    <col min="15879" max="15879" width="13.42578125" style="52" customWidth="1"/>
    <col min="15880" max="15880" width="10.7109375" style="52" customWidth="1"/>
    <col min="15881" max="15881" width="15.85546875" style="52" bestFit="1" customWidth="1"/>
    <col min="15882" max="15882" width="13" style="52" customWidth="1"/>
    <col min="15883" max="15883" width="12" style="52" customWidth="1"/>
    <col min="15884" max="15884" width="10.7109375" style="52" customWidth="1"/>
    <col min="15885" max="16128" width="11.42578125" style="52"/>
    <col min="16129" max="16129" width="20.28515625" style="52" bestFit="1" customWidth="1"/>
    <col min="16130" max="16130" width="36.7109375" style="52" bestFit="1" customWidth="1"/>
    <col min="16131" max="16131" width="14.42578125" style="52" customWidth="1"/>
    <col min="16132" max="16132" width="15" style="52" customWidth="1"/>
    <col min="16133" max="16133" width="15.85546875" style="52" bestFit="1" customWidth="1"/>
    <col min="16134" max="16134" width="12.5703125" style="52" customWidth="1"/>
    <col min="16135" max="16135" width="13.42578125" style="52" customWidth="1"/>
    <col min="16136" max="16136" width="10.7109375" style="52" customWidth="1"/>
    <col min="16137" max="16137" width="15.85546875" style="52" bestFit="1" customWidth="1"/>
    <col min="16138" max="16138" width="13" style="52" customWidth="1"/>
    <col min="16139" max="16139" width="12" style="52" customWidth="1"/>
    <col min="16140" max="16140" width="10.7109375" style="52" customWidth="1"/>
    <col min="16141" max="16384" width="11.42578125" style="52"/>
  </cols>
  <sheetData>
    <row r="1" spans="1:12" ht="109.5" customHeight="1" thickTop="1" thickBot="1" x14ac:dyDescent="0.25">
      <c r="A1" s="430" t="s">
        <v>0</v>
      </c>
      <c r="B1" s="433" t="s">
        <v>1</v>
      </c>
      <c r="C1" s="433" t="s">
        <v>189</v>
      </c>
      <c r="D1" s="437" t="s">
        <v>186</v>
      </c>
      <c r="E1" s="440" t="s">
        <v>276</v>
      </c>
      <c r="F1" s="441"/>
      <c r="G1" s="441"/>
      <c r="H1" s="441"/>
      <c r="I1" s="441"/>
      <c r="J1" s="441"/>
      <c r="K1" s="441"/>
      <c r="L1" s="441"/>
    </row>
    <row r="2" spans="1:12" ht="15" customHeight="1" thickTop="1" x14ac:dyDescent="0.2">
      <c r="A2" s="431"/>
      <c r="B2" s="434"/>
      <c r="C2" s="436"/>
      <c r="D2" s="438"/>
      <c r="E2" s="442" t="s">
        <v>2</v>
      </c>
      <c r="F2" s="443"/>
      <c r="G2" s="443"/>
      <c r="H2" s="444"/>
      <c r="I2" s="451" t="s">
        <v>3</v>
      </c>
      <c r="J2" s="452"/>
      <c r="K2" s="452"/>
      <c r="L2" s="452"/>
    </row>
    <row r="3" spans="1:12" ht="15" customHeight="1" x14ac:dyDescent="0.2">
      <c r="A3" s="431"/>
      <c r="B3" s="434"/>
      <c r="C3" s="436"/>
      <c r="D3" s="438"/>
      <c r="E3" s="445"/>
      <c r="F3" s="446"/>
      <c r="G3" s="446"/>
      <c r="H3" s="447"/>
      <c r="I3" s="445"/>
      <c r="J3" s="446"/>
      <c r="K3" s="446"/>
      <c r="L3" s="446"/>
    </row>
    <row r="4" spans="1:12" ht="15" customHeight="1" x14ac:dyDescent="0.2">
      <c r="A4" s="431"/>
      <c r="B4" s="434"/>
      <c r="C4" s="436"/>
      <c r="D4" s="438"/>
      <c r="E4" s="445"/>
      <c r="F4" s="446"/>
      <c r="G4" s="446"/>
      <c r="H4" s="447"/>
      <c r="I4" s="445"/>
      <c r="J4" s="446"/>
      <c r="K4" s="446"/>
      <c r="L4" s="446"/>
    </row>
    <row r="5" spans="1:12" ht="15" customHeight="1" x14ac:dyDescent="0.2">
      <c r="A5" s="431"/>
      <c r="B5" s="434"/>
      <c r="C5" s="436"/>
      <c r="D5" s="438"/>
      <c r="E5" s="445"/>
      <c r="F5" s="446"/>
      <c r="G5" s="446"/>
      <c r="H5" s="447"/>
      <c r="I5" s="445"/>
      <c r="J5" s="446"/>
      <c r="K5" s="446"/>
      <c r="L5" s="446"/>
    </row>
    <row r="6" spans="1:12" ht="15" customHeight="1" x14ac:dyDescent="0.2">
      <c r="A6" s="431"/>
      <c r="B6" s="434"/>
      <c r="C6" s="436"/>
      <c r="D6" s="438"/>
      <c r="E6" s="445"/>
      <c r="F6" s="446"/>
      <c r="G6" s="446"/>
      <c r="H6" s="447"/>
      <c r="I6" s="445"/>
      <c r="J6" s="446"/>
      <c r="K6" s="446"/>
      <c r="L6" s="446"/>
    </row>
    <row r="7" spans="1:12" ht="15" customHeight="1" x14ac:dyDescent="0.2">
      <c r="A7" s="431"/>
      <c r="B7" s="434"/>
      <c r="C7" s="436"/>
      <c r="D7" s="438"/>
      <c r="E7" s="445"/>
      <c r="F7" s="446"/>
      <c r="G7" s="446"/>
      <c r="H7" s="447"/>
      <c r="I7" s="445"/>
      <c r="J7" s="446"/>
      <c r="K7" s="446"/>
      <c r="L7" s="446"/>
    </row>
    <row r="8" spans="1:12" ht="15" customHeight="1" x14ac:dyDescent="0.2">
      <c r="A8" s="431"/>
      <c r="B8" s="434"/>
      <c r="C8" s="436"/>
      <c r="D8" s="438"/>
      <c r="E8" s="445"/>
      <c r="F8" s="446"/>
      <c r="G8" s="446"/>
      <c r="H8" s="447"/>
      <c r="I8" s="445"/>
      <c r="J8" s="446"/>
      <c r="K8" s="446"/>
      <c r="L8" s="446"/>
    </row>
    <row r="9" spans="1:12" ht="15.75" customHeight="1" thickBot="1" x14ac:dyDescent="0.25">
      <c r="A9" s="431"/>
      <c r="B9" s="434"/>
      <c r="C9" s="436"/>
      <c r="D9" s="438"/>
      <c r="E9" s="448"/>
      <c r="F9" s="449"/>
      <c r="G9" s="449"/>
      <c r="H9" s="450"/>
      <c r="I9" s="453"/>
      <c r="J9" s="454"/>
      <c r="K9" s="454"/>
      <c r="L9" s="454"/>
    </row>
    <row r="10" spans="1:12" ht="57.75" customHeight="1" thickTop="1" thickBot="1" x14ac:dyDescent="0.25">
      <c r="A10" s="432"/>
      <c r="B10" s="435"/>
      <c r="C10" s="436"/>
      <c r="D10" s="439"/>
      <c r="E10" s="455" t="s">
        <v>278</v>
      </c>
      <c r="F10" s="456"/>
      <c r="G10" s="456"/>
      <c r="H10" s="457"/>
      <c r="I10" s="458" t="s">
        <v>277</v>
      </c>
      <c r="J10" s="459"/>
      <c r="K10" s="459"/>
      <c r="L10" s="459"/>
    </row>
    <row r="11" spans="1:12" ht="15" thickBot="1" x14ac:dyDescent="0.25">
      <c r="A11" s="144"/>
      <c r="B11" s="144"/>
      <c r="C11" s="435"/>
      <c r="D11" s="145" t="s">
        <v>187</v>
      </c>
      <c r="E11" s="146" t="s">
        <v>331</v>
      </c>
      <c r="F11" s="146" t="s">
        <v>332</v>
      </c>
      <c r="G11" s="146" t="s">
        <v>20</v>
      </c>
      <c r="H11" s="146" t="s">
        <v>19</v>
      </c>
      <c r="I11" s="146" t="s">
        <v>331</v>
      </c>
      <c r="J11" s="146" t="s">
        <v>332</v>
      </c>
      <c r="K11" s="146" t="s">
        <v>20</v>
      </c>
      <c r="L11" s="146" t="s">
        <v>19</v>
      </c>
    </row>
    <row r="12" spans="1:12" ht="15" thickBot="1" x14ac:dyDescent="0.25">
      <c r="A12" s="75" t="s">
        <v>51</v>
      </c>
      <c r="B12" s="74" t="s">
        <v>38</v>
      </c>
      <c r="C12" s="53"/>
      <c r="D12" s="53"/>
      <c r="E12" s="77"/>
      <c r="F12" s="77"/>
      <c r="G12" s="77"/>
      <c r="I12" s="77"/>
      <c r="J12" s="77"/>
      <c r="K12" s="43"/>
      <c r="L12" s="43"/>
    </row>
    <row r="13" spans="1:12" ht="15" thickBot="1" x14ac:dyDescent="0.25">
      <c r="A13" s="75" t="s">
        <v>51</v>
      </c>
      <c r="B13" s="74" t="s">
        <v>39</v>
      </c>
      <c r="C13" s="53"/>
      <c r="D13" s="53"/>
      <c r="E13" s="77"/>
      <c r="F13" s="77"/>
      <c r="G13" s="77"/>
      <c r="I13" s="77"/>
      <c r="J13" s="77"/>
      <c r="K13" s="43"/>
      <c r="L13" s="43"/>
    </row>
    <row r="14" spans="1:12" ht="15" thickBot="1" x14ac:dyDescent="0.25">
      <c r="A14" s="75" t="s">
        <v>51</v>
      </c>
      <c r="B14" s="74" t="s">
        <v>40</v>
      </c>
      <c r="C14" s="53"/>
      <c r="D14" s="53"/>
      <c r="E14" s="77"/>
      <c r="F14" s="77"/>
      <c r="G14" s="77"/>
      <c r="I14" s="77"/>
      <c r="J14" s="77"/>
      <c r="K14" s="43"/>
      <c r="L14" s="43"/>
    </row>
    <row r="15" spans="1:12" ht="15" thickBot="1" x14ac:dyDescent="0.25">
      <c r="A15" s="75" t="s">
        <v>51</v>
      </c>
      <c r="B15" s="74" t="s">
        <v>41</v>
      </c>
      <c r="C15" s="53"/>
      <c r="D15" s="53"/>
      <c r="E15" s="77"/>
      <c r="F15" s="77"/>
      <c r="G15" s="77"/>
      <c r="I15" s="77"/>
      <c r="J15" s="77"/>
      <c r="K15" s="43"/>
      <c r="L15" s="43"/>
    </row>
    <row r="16" spans="1:12" ht="15" thickBot="1" x14ac:dyDescent="0.25">
      <c r="A16" s="75" t="s">
        <v>51</v>
      </c>
      <c r="B16" s="74" t="s">
        <v>42</v>
      </c>
      <c r="C16" s="55"/>
      <c r="D16" s="53"/>
      <c r="E16" s="77"/>
      <c r="F16" s="77"/>
      <c r="G16" s="77"/>
      <c r="I16" s="77"/>
      <c r="J16" s="77"/>
      <c r="K16" s="43"/>
      <c r="L16" s="43"/>
    </row>
    <row r="17" spans="1:30" ht="15" thickBot="1" x14ac:dyDescent="0.25">
      <c r="A17" s="75" t="s">
        <v>51</v>
      </c>
      <c r="B17" s="74" t="s">
        <v>43</v>
      </c>
      <c r="C17" s="53"/>
      <c r="D17" s="53"/>
      <c r="E17" s="77"/>
      <c r="F17" s="77"/>
      <c r="G17" s="77"/>
      <c r="I17" s="77"/>
      <c r="J17" s="77"/>
      <c r="K17" s="43"/>
      <c r="L17" s="43"/>
    </row>
    <row r="18" spans="1:30" ht="15" thickBot="1" x14ac:dyDescent="0.25">
      <c r="A18" s="75" t="s">
        <v>51</v>
      </c>
      <c r="B18" s="74" t="s">
        <v>44</v>
      </c>
      <c r="C18" s="53"/>
      <c r="D18" s="53"/>
      <c r="E18" s="77"/>
      <c r="F18" s="77"/>
      <c r="G18" s="77"/>
      <c r="I18" s="77"/>
      <c r="J18" s="77"/>
      <c r="K18" s="43"/>
      <c r="L18" s="43"/>
    </row>
    <row r="19" spans="1:30" ht="15" thickBot="1" x14ac:dyDescent="0.25">
      <c r="A19" s="75" t="s">
        <v>51</v>
      </c>
      <c r="B19" s="74" t="s">
        <v>45</v>
      </c>
      <c r="C19" s="53"/>
      <c r="D19" s="53"/>
      <c r="E19" s="77"/>
      <c r="F19" s="77"/>
      <c r="G19" s="77"/>
      <c r="I19" s="77"/>
      <c r="J19" s="77"/>
      <c r="K19" s="43"/>
      <c r="L19" s="43"/>
    </row>
    <row r="20" spans="1:30" ht="15" thickBot="1" x14ac:dyDescent="0.25">
      <c r="A20" s="75" t="s">
        <v>51</v>
      </c>
      <c r="B20" s="74" t="s">
        <v>46</v>
      </c>
      <c r="C20" s="53"/>
      <c r="D20" s="53"/>
      <c r="E20" s="77"/>
      <c r="F20" s="77"/>
      <c r="G20" s="77"/>
      <c r="I20" s="77"/>
      <c r="J20" s="77"/>
      <c r="K20" s="43"/>
      <c r="L20" s="43"/>
    </row>
    <row r="21" spans="1:30" ht="15" thickBot="1" x14ac:dyDescent="0.25">
      <c r="A21" s="75" t="s">
        <v>51</v>
      </c>
      <c r="B21" s="74" t="s">
        <v>47</v>
      </c>
      <c r="C21" s="56"/>
      <c r="D21" s="53"/>
      <c r="E21" s="77"/>
      <c r="F21" s="77"/>
      <c r="G21" s="77"/>
      <c r="I21" s="77"/>
      <c r="J21" s="77"/>
      <c r="K21" s="43"/>
      <c r="L21" s="43"/>
    </row>
    <row r="22" spans="1:30" ht="15" thickBot="1" x14ac:dyDescent="0.25">
      <c r="A22" s="75" t="s">
        <v>51</v>
      </c>
      <c r="B22" s="74" t="s">
        <v>48</v>
      </c>
      <c r="C22" s="53"/>
      <c r="D22" s="53"/>
      <c r="E22" s="77"/>
      <c r="F22" s="77"/>
      <c r="G22" s="77"/>
      <c r="I22" s="77"/>
      <c r="J22" s="77"/>
      <c r="K22" s="43"/>
      <c r="L22" s="43"/>
    </row>
    <row r="23" spans="1:30" ht="15" thickBot="1" x14ac:dyDescent="0.25">
      <c r="A23" s="75" t="s">
        <v>51</v>
      </c>
      <c r="B23" s="74" t="s">
        <v>49</v>
      </c>
      <c r="C23" s="53"/>
      <c r="D23" s="53"/>
      <c r="E23" s="77"/>
      <c r="F23" s="77"/>
      <c r="G23" s="77"/>
      <c r="I23" s="77"/>
      <c r="J23" s="77"/>
      <c r="K23" s="43"/>
      <c r="L23" s="43"/>
    </row>
    <row r="24" spans="1:30" ht="15" thickBot="1" x14ac:dyDescent="0.25">
      <c r="A24" s="75" t="s">
        <v>51</v>
      </c>
      <c r="B24" s="74" t="s">
        <v>50</v>
      </c>
      <c r="C24" s="53"/>
      <c r="D24" s="53"/>
      <c r="E24" s="77"/>
      <c r="F24" s="77"/>
      <c r="G24" s="77"/>
      <c r="I24" s="77"/>
      <c r="J24" s="77"/>
      <c r="K24" s="43"/>
      <c r="L24" s="43"/>
    </row>
    <row r="25" spans="1:30" ht="15" thickBot="1" x14ac:dyDescent="0.25">
      <c r="A25" s="72" t="s">
        <v>51</v>
      </c>
      <c r="B25" s="74" t="s">
        <v>389</v>
      </c>
      <c r="C25" s="53"/>
      <c r="D25" s="53"/>
      <c r="E25" s="77"/>
      <c r="F25" s="77"/>
      <c r="G25" s="77"/>
      <c r="I25" s="77"/>
      <c r="J25" s="77"/>
      <c r="K25" s="43"/>
      <c r="L25" s="43"/>
    </row>
    <row r="26" spans="1:30" s="54" customFormat="1" ht="15" thickBot="1" x14ac:dyDescent="0.25">
      <c r="A26" s="308" t="s">
        <v>173</v>
      </c>
      <c r="B26" s="309"/>
      <c r="C26" s="38" t="e">
        <f>+D26</f>
        <v>#DIV/0!</v>
      </c>
      <c r="D26" s="14" t="e">
        <f>+G26/K26</f>
        <v>#DIV/0!</v>
      </c>
      <c r="E26" s="9">
        <f>SUM(E12:E25)</f>
        <v>0</v>
      </c>
      <c r="F26" s="9">
        <f t="shared" ref="F26:P26" si="0">SUM(F12:F25)</f>
        <v>0</v>
      </c>
      <c r="G26" s="9">
        <f t="shared" si="0"/>
        <v>0</v>
      </c>
      <c r="H26" s="9">
        <f t="shared" si="0"/>
        <v>0</v>
      </c>
      <c r="I26" s="9">
        <f t="shared" si="0"/>
        <v>0</v>
      </c>
      <c r="J26" s="9">
        <f t="shared" si="0"/>
        <v>0</v>
      </c>
      <c r="K26" s="9">
        <f t="shared" si="0"/>
        <v>0</v>
      </c>
      <c r="L26" s="9">
        <f t="shared" si="0"/>
        <v>0</v>
      </c>
      <c r="M26" s="9">
        <f t="shared" si="0"/>
        <v>0</v>
      </c>
      <c r="N26" s="9">
        <f t="shared" si="0"/>
        <v>0</v>
      </c>
      <c r="O26" s="9">
        <f t="shared" si="0"/>
        <v>0</v>
      </c>
      <c r="P26" s="9">
        <f t="shared" si="0"/>
        <v>0</v>
      </c>
      <c r="Q26" s="54">
        <f>SUM(Q12:Q25)</f>
        <v>0</v>
      </c>
      <c r="R26" s="54">
        <f>SUM(R12:R25)</f>
        <v>0</v>
      </c>
      <c r="Z26" s="54">
        <f>SUM(Z12:Z25)</f>
        <v>0</v>
      </c>
      <c r="AA26" s="54">
        <f>SUM(AA12:AA25)</f>
        <v>0</v>
      </c>
      <c r="AB26" s="54">
        <f>SUM(AB12:AB25)</f>
        <v>0</v>
      </c>
      <c r="AC26" s="54">
        <f>SUM(AC12:AC25)</f>
        <v>0</v>
      </c>
      <c r="AD26" s="54">
        <f>SUM(AD12:AD25)</f>
        <v>0</v>
      </c>
    </row>
    <row r="27" spans="1:30" ht="15" thickBot="1" x14ac:dyDescent="0.25">
      <c r="A27" s="75" t="s">
        <v>52</v>
      </c>
      <c r="B27" s="74" t="s">
        <v>53</v>
      </c>
      <c r="C27" s="53"/>
      <c r="D27" s="53"/>
      <c r="E27" s="147"/>
      <c r="F27" s="148"/>
      <c r="G27" s="148"/>
      <c r="H27" s="148"/>
      <c r="I27" s="147"/>
      <c r="J27" s="77"/>
      <c r="K27" s="43"/>
      <c r="L27" s="43"/>
    </row>
    <row r="28" spans="1:30" ht="15" thickBot="1" x14ac:dyDescent="0.25">
      <c r="A28" s="75" t="s">
        <v>52</v>
      </c>
      <c r="B28" s="74" t="s">
        <v>54</v>
      </c>
      <c r="C28" s="53"/>
      <c r="D28" s="53"/>
      <c r="E28" s="147"/>
      <c r="F28" s="148"/>
      <c r="G28" s="148"/>
      <c r="H28" s="148"/>
      <c r="I28" s="147"/>
      <c r="J28" s="77"/>
      <c r="K28" s="43"/>
      <c r="L28" s="43"/>
    </row>
    <row r="29" spans="1:30" ht="15" thickBot="1" x14ac:dyDescent="0.25">
      <c r="A29" s="75" t="s">
        <v>52</v>
      </c>
      <c r="B29" s="74" t="s">
        <v>55</v>
      </c>
      <c r="C29" s="53"/>
      <c r="D29" s="53"/>
      <c r="E29" s="147"/>
      <c r="F29" s="148"/>
      <c r="G29" s="148"/>
      <c r="H29" s="148"/>
      <c r="I29" s="147"/>
      <c r="J29" s="77"/>
      <c r="K29" s="43"/>
      <c r="L29" s="43"/>
    </row>
    <row r="30" spans="1:30" ht="15" thickBot="1" x14ac:dyDescent="0.25">
      <c r="A30" s="75" t="s">
        <v>52</v>
      </c>
      <c r="B30" s="74" t="s">
        <v>56</v>
      </c>
      <c r="C30" s="53"/>
      <c r="D30" s="53"/>
      <c r="E30" s="147"/>
      <c r="F30" s="148"/>
      <c r="G30" s="148"/>
      <c r="H30" s="148"/>
      <c r="I30" s="147"/>
      <c r="J30" s="77"/>
      <c r="K30" s="43"/>
      <c r="L30" s="43"/>
    </row>
    <row r="31" spans="1:30" ht="15" thickBot="1" x14ac:dyDescent="0.25">
      <c r="A31" s="75" t="s">
        <v>52</v>
      </c>
      <c r="B31" s="74" t="s">
        <v>57</v>
      </c>
      <c r="C31" s="53"/>
      <c r="D31" s="53"/>
      <c r="E31" s="147"/>
      <c r="F31" s="148"/>
      <c r="G31" s="148"/>
      <c r="H31" s="148"/>
      <c r="I31" s="147"/>
      <c r="J31" s="77"/>
      <c r="K31" s="43"/>
      <c r="L31" s="43"/>
    </row>
    <row r="32" spans="1:30" ht="15" thickBot="1" x14ac:dyDescent="0.25">
      <c r="A32" s="75" t="s">
        <v>52</v>
      </c>
      <c r="B32" s="74" t="s">
        <v>58</v>
      </c>
      <c r="C32" s="53"/>
      <c r="D32" s="53"/>
      <c r="E32" s="147"/>
      <c r="F32" s="148"/>
      <c r="G32" s="148"/>
      <c r="H32" s="148"/>
      <c r="I32" s="147"/>
      <c r="J32" s="77"/>
      <c r="K32" s="43"/>
      <c r="L32" s="43"/>
    </row>
    <row r="33" spans="1:12" ht="15" thickBot="1" x14ac:dyDescent="0.25">
      <c r="A33" s="75" t="s">
        <v>52</v>
      </c>
      <c r="B33" s="74" t="s">
        <v>59</v>
      </c>
      <c r="C33" s="53"/>
      <c r="D33" s="53"/>
      <c r="E33" s="147"/>
      <c r="F33" s="148"/>
      <c r="G33" s="148"/>
      <c r="H33" s="148"/>
      <c r="I33" s="147"/>
      <c r="J33" s="77"/>
      <c r="K33" s="43"/>
      <c r="L33" s="43"/>
    </row>
    <row r="34" spans="1:12" ht="15" thickBot="1" x14ac:dyDescent="0.25">
      <c r="A34" s="75" t="s">
        <v>52</v>
      </c>
      <c r="B34" s="74" t="s">
        <v>60</v>
      </c>
      <c r="C34" s="53"/>
      <c r="D34" s="53"/>
      <c r="E34" s="147"/>
      <c r="F34" s="148"/>
      <c r="G34" s="148"/>
      <c r="H34" s="148"/>
      <c r="I34" s="147"/>
      <c r="J34" s="77"/>
      <c r="K34" s="43"/>
      <c r="L34" s="43"/>
    </row>
    <row r="35" spans="1:12" ht="15" thickBot="1" x14ac:dyDescent="0.25">
      <c r="A35" s="75" t="s">
        <v>52</v>
      </c>
      <c r="B35" s="74" t="s">
        <v>61</v>
      </c>
      <c r="C35" s="53"/>
      <c r="D35" s="53"/>
      <c r="E35" s="147"/>
      <c r="F35" s="148"/>
      <c r="G35" s="148"/>
      <c r="H35" s="148"/>
      <c r="I35" s="147"/>
      <c r="J35" s="77"/>
      <c r="K35" s="43"/>
      <c r="L35" s="43"/>
    </row>
    <row r="36" spans="1:12" ht="15" thickBot="1" x14ac:dyDescent="0.25">
      <c r="A36" s="75" t="s">
        <v>52</v>
      </c>
      <c r="B36" s="74" t="s">
        <v>62</v>
      </c>
      <c r="C36" s="53"/>
      <c r="D36" s="53"/>
      <c r="E36" s="147"/>
      <c r="F36" s="148"/>
      <c r="G36" s="148"/>
      <c r="H36" s="148"/>
      <c r="I36" s="147"/>
      <c r="J36" s="77"/>
      <c r="K36" s="43"/>
      <c r="L36" s="43"/>
    </row>
    <row r="37" spans="1:12" ht="15" thickBot="1" x14ac:dyDescent="0.25">
      <c r="A37" s="75" t="s">
        <v>52</v>
      </c>
      <c r="B37" s="112" t="s">
        <v>341</v>
      </c>
      <c r="C37" s="53"/>
      <c r="D37" s="53"/>
      <c r="E37" s="77"/>
      <c r="F37" s="77"/>
      <c r="G37" s="77"/>
      <c r="H37" s="91"/>
      <c r="I37" s="77"/>
      <c r="J37" s="77"/>
      <c r="K37" s="43"/>
      <c r="L37" s="43"/>
    </row>
    <row r="38" spans="1:12" s="54" customFormat="1" ht="15" thickBot="1" x14ac:dyDescent="0.25">
      <c r="A38" s="308" t="s">
        <v>174</v>
      </c>
      <c r="B38" s="309"/>
      <c r="C38" s="181" t="e">
        <f>+D38</f>
        <v>#DIV/0!</v>
      </c>
      <c r="D38" s="180" t="e">
        <f>+G38/K38</f>
        <v>#DIV/0!</v>
      </c>
      <c r="E38" s="9">
        <f>SUM(E27:E37)</f>
        <v>0</v>
      </c>
      <c r="F38" s="9">
        <f t="shared" ref="F38:L38" si="1">SUM(F27:F37)</f>
        <v>0</v>
      </c>
      <c r="G38" s="9">
        <f t="shared" si="1"/>
        <v>0</v>
      </c>
      <c r="H38" s="9">
        <f t="shared" si="1"/>
        <v>0</v>
      </c>
      <c r="I38" s="9">
        <f t="shared" si="1"/>
        <v>0</v>
      </c>
      <c r="J38" s="9">
        <f t="shared" si="1"/>
        <v>0</v>
      </c>
      <c r="K38" s="9">
        <f t="shared" si="1"/>
        <v>0</v>
      </c>
      <c r="L38" s="9">
        <f t="shared" si="1"/>
        <v>0</v>
      </c>
    </row>
    <row r="39" spans="1:12" ht="15" thickBot="1" x14ac:dyDescent="0.25">
      <c r="A39" s="75" t="s">
        <v>73</v>
      </c>
      <c r="B39" s="74" t="s">
        <v>63</v>
      </c>
      <c r="C39" s="53"/>
      <c r="D39" s="53"/>
      <c r="E39" s="150"/>
      <c r="F39" s="151"/>
      <c r="G39" s="151"/>
      <c r="H39" s="149"/>
      <c r="I39" s="150"/>
      <c r="J39" s="77"/>
      <c r="K39" s="43"/>
      <c r="L39" s="43"/>
    </row>
    <row r="40" spans="1:12" ht="15" thickBot="1" x14ac:dyDescent="0.25">
      <c r="A40" s="75" t="s">
        <v>73</v>
      </c>
      <c r="B40" s="74" t="s">
        <v>64</v>
      </c>
      <c r="C40" s="53"/>
      <c r="D40" s="53"/>
      <c r="E40" s="150"/>
      <c r="F40" s="151"/>
      <c r="G40" s="151"/>
      <c r="H40" s="149"/>
      <c r="I40" s="150"/>
      <c r="J40" s="77"/>
      <c r="K40" s="43"/>
      <c r="L40" s="43"/>
    </row>
    <row r="41" spans="1:12" ht="15" thickBot="1" x14ac:dyDescent="0.25">
      <c r="A41" s="75" t="s">
        <v>73</v>
      </c>
      <c r="B41" s="74" t="s">
        <v>65</v>
      </c>
      <c r="C41" s="53"/>
      <c r="D41" s="53"/>
      <c r="E41" s="150"/>
      <c r="F41" s="151"/>
      <c r="G41" s="151"/>
      <c r="H41" s="149"/>
      <c r="I41" s="150"/>
      <c r="J41" s="77"/>
      <c r="K41" s="43"/>
      <c r="L41" s="43"/>
    </row>
    <row r="42" spans="1:12" ht="15" thickBot="1" x14ac:dyDescent="0.25">
      <c r="A42" s="75" t="s">
        <v>73</v>
      </c>
      <c r="B42" s="74" t="s">
        <v>66</v>
      </c>
      <c r="C42" s="53"/>
      <c r="D42" s="53"/>
      <c r="E42" s="150"/>
      <c r="F42" s="151"/>
      <c r="G42" s="151"/>
      <c r="H42" s="149"/>
      <c r="I42" s="150"/>
      <c r="J42" s="77"/>
      <c r="K42" s="43"/>
      <c r="L42" s="43"/>
    </row>
    <row r="43" spans="1:12" ht="15" thickBot="1" x14ac:dyDescent="0.25">
      <c r="A43" s="75" t="s">
        <v>73</v>
      </c>
      <c r="B43" s="74" t="s">
        <v>67</v>
      </c>
      <c r="C43" s="53"/>
      <c r="D43" s="53"/>
      <c r="E43" s="150"/>
      <c r="F43" s="151"/>
      <c r="G43" s="151"/>
      <c r="H43" s="149"/>
      <c r="I43" s="150"/>
      <c r="J43" s="77"/>
      <c r="K43" s="43"/>
      <c r="L43" s="43"/>
    </row>
    <row r="44" spans="1:12" ht="15" thickBot="1" x14ac:dyDescent="0.25">
      <c r="A44" s="75" t="s">
        <v>73</v>
      </c>
      <c r="B44" s="74" t="s">
        <v>68</v>
      </c>
      <c r="C44" s="53"/>
      <c r="D44" s="53"/>
      <c r="E44" s="150"/>
      <c r="F44" s="151"/>
      <c r="G44" s="151"/>
      <c r="H44" s="149"/>
      <c r="I44" s="150"/>
      <c r="J44" s="77"/>
      <c r="K44" s="43"/>
      <c r="L44" s="43"/>
    </row>
    <row r="45" spans="1:12" ht="15" thickBot="1" x14ac:dyDescent="0.25">
      <c r="A45" s="75" t="s">
        <v>73</v>
      </c>
      <c r="B45" s="74" t="s">
        <v>69</v>
      </c>
      <c r="C45" s="53"/>
      <c r="D45" s="53"/>
      <c r="E45" s="150"/>
      <c r="F45" s="151"/>
      <c r="G45" s="151"/>
      <c r="H45" s="149"/>
      <c r="I45" s="150"/>
      <c r="J45" s="77"/>
      <c r="K45" s="43"/>
      <c r="L45" s="43"/>
    </row>
    <row r="46" spans="1:12" ht="15" thickBot="1" x14ac:dyDescent="0.25">
      <c r="A46" s="75" t="s">
        <v>73</v>
      </c>
      <c r="B46" s="74" t="s">
        <v>70</v>
      </c>
      <c r="C46" s="53"/>
      <c r="D46" s="53"/>
      <c r="E46" s="150"/>
      <c r="F46" s="151"/>
      <c r="G46" s="151"/>
      <c r="H46" s="149"/>
      <c r="I46" s="150"/>
      <c r="J46" s="77"/>
      <c r="K46" s="43"/>
      <c r="L46" s="43"/>
    </row>
    <row r="47" spans="1:12" ht="15" thickBot="1" x14ac:dyDescent="0.25">
      <c r="A47" s="75" t="s">
        <v>73</v>
      </c>
      <c r="B47" s="74" t="s">
        <v>71</v>
      </c>
      <c r="C47" s="53"/>
      <c r="D47" s="53"/>
      <c r="E47" s="150"/>
      <c r="F47" s="151"/>
      <c r="G47" s="151"/>
      <c r="H47" s="149"/>
      <c r="I47" s="150"/>
      <c r="J47" s="77"/>
      <c r="K47" s="43"/>
      <c r="L47" s="43"/>
    </row>
    <row r="48" spans="1:12" ht="15" thickBot="1" x14ac:dyDescent="0.25">
      <c r="A48" s="75" t="s">
        <v>73</v>
      </c>
      <c r="B48" s="74" t="s">
        <v>72</v>
      </c>
      <c r="C48" s="53"/>
      <c r="D48" s="53"/>
      <c r="E48" s="150"/>
      <c r="F48" s="151"/>
      <c r="G48" s="151"/>
      <c r="H48" s="149"/>
      <c r="I48" s="150"/>
      <c r="J48" s="77"/>
      <c r="K48" s="43"/>
      <c r="L48" s="43"/>
    </row>
    <row r="49" spans="1:12" s="54" customFormat="1" ht="15" thickBot="1" x14ac:dyDescent="0.25">
      <c r="A49" s="308" t="s">
        <v>175</v>
      </c>
      <c r="B49" s="309"/>
      <c r="C49" s="181" t="e">
        <f>+D49</f>
        <v>#DIV/0!</v>
      </c>
      <c r="D49" s="180" t="e">
        <f>+G49/K49</f>
        <v>#DIV/0!</v>
      </c>
      <c r="E49" s="9">
        <f t="shared" ref="E49:L49" si="2">SUM(E39:E48)</f>
        <v>0</v>
      </c>
      <c r="F49" s="9">
        <f t="shared" si="2"/>
        <v>0</v>
      </c>
      <c r="G49" s="9">
        <f t="shared" si="2"/>
        <v>0</v>
      </c>
      <c r="H49" s="9">
        <f t="shared" si="2"/>
        <v>0</v>
      </c>
      <c r="I49" s="9">
        <f t="shared" si="2"/>
        <v>0</v>
      </c>
      <c r="J49" s="9">
        <f t="shared" si="2"/>
        <v>0</v>
      </c>
      <c r="K49" s="9">
        <f t="shared" si="2"/>
        <v>0</v>
      </c>
      <c r="L49" s="9">
        <f t="shared" si="2"/>
        <v>0</v>
      </c>
    </row>
    <row r="50" spans="1:12" ht="15" thickBot="1" x14ac:dyDescent="0.25">
      <c r="A50" s="75" t="s">
        <v>87</v>
      </c>
      <c r="B50" s="74" t="s">
        <v>74</v>
      </c>
      <c r="C50" s="53"/>
      <c r="D50" s="53"/>
      <c r="E50" s="154"/>
      <c r="F50" s="153"/>
      <c r="G50" s="153"/>
      <c r="H50" s="152"/>
      <c r="I50" s="154"/>
      <c r="J50" s="91"/>
      <c r="K50" s="43"/>
      <c r="L50" s="43"/>
    </row>
    <row r="51" spans="1:12" ht="15" thickBot="1" x14ac:dyDescent="0.25">
      <c r="A51" s="75" t="s">
        <v>87</v>
      </c>
      <c r="B51" s="74" t="s">
        <v>75</v>
      </c>
      <c r="C51" s="53"/>
      <c r="D51" s="53"/>
      <c r="E51" s="154"/>
      <c r="F51" s="153"/>
      <c r="G51" s="153"/>
      <c r="H51" s="152"/>
      <c r="I51" s="154"/>
      <c r="J51" s="91"/>
      <c r="K51" s="43"/>
      <c r="L51" s="43"/>
    </row>
    <row r="52" spans="1:12" ht="15" thickBot="1" x14ac:dyDescent="0.25">
      <c r="A52" s="75" t="s">
        <v>87</v>
      </c>
      <c r="B52" s="74" t="s">
        <v>76</v>
      </c>
      <c r="C52" s="53"/>
      <c r="D52" s="53"/>
      <c r="E52" s="154"/>
      <c r="F52" s="153"/>
      <c r="G52" s="153"/>
      <c r="H52" s="152"/>
      <c r="I52" s="154"/>
      <c r="J52" s="91"/>
      <c r="K52" s="43"/>
      <c r="L52" s="43"/>
    </row>
    <row r="53" spans="1:12" ht="15" thickBot="1" x14ac:dyDescent="0.25">
      <c r="A53" s="75" t="s">
        <v>87</v>
      </c>
      <c r="B53" s="74" t="s">
        <v>77</v>
      </c>
      <c r="C53" s="53"/>
      <c r="D53" s="53"/>
      <c r="E53" s="154"/>
      <c r="F53" s="153"/>
      <c r="G53" s="153"/>
      <c r="H53" s="152"/>
      <c r="I53" s="154"/>
      <c r="J53" s="91"/>
      <c r="K53" s="43"/>
      <c r="L53" s="43"/>
    </row>
    <row r="54" spans="1:12" ht="15" thickBot="1" x14ac:dyDescent="0.25">
      <c r="A54" s="75" t="s">
        <v>87</v>
      </c>
      <c r="B54" s="74" t="s">
        <v>78</v>
      </c>
      <c r="C54" s="53"/>
      <c r="D54" s="53"/>
      <c r="E54" s="154"/>
      <c r="F54" s="153"/>
      <c r="G54" s="153"/>
      <c r="H54" s="152"/>
      <c r="I54" s="154"/>
      <c r="J54" s="91"/>
      <c r="K54" s="43"/>
      <c r="L54" s="43"/>
    </row>
    <row r="55" spans="1:12" ht="15" thickBot="1" x14ac:dyDescent="0.25">
      <c r="A55" s="75" t="s">
        <v>87</v>
      </c>
      <c r="B55" s="74" t="s">
        <v>79</v>
      </c>
      <c r="C55" s="53"/>
      <c r="D55" s="53"/>
      <c r="E55" s="154"/>
      <c r="F55" s="153"/>
      <c r="G55" s="153"/>
      <c r="H55" s="152"/>
      <c r="I55" s="154"/>
      <c r="J55" s="91"/>
      <c r="K55" s="43"/>
      <c r="L55" s="43"/>
    </row>
    <row r="56" spans="1:12" ht="15" thickBot="1" x14ac:dyDescent="0.25">
      <c r="A56" s="75" t="s">
        <v>87</v>
      </c>
      <c r="B56" s="74" t="s">
        <v>80</v>
      </c>
      <c r="C56" s="53"/>
      <c r="D56" s="53"/>
      <c r="E56" s="154"/>
      <c r="F56" s="153"/>
      <c r="G56" s="153"/>
      <c r="H56" s="152"/>
      <c r="I56" s="154"/>
      <c r="J56" s="91"/>
      <c r="K56" s="43"/>
      <c r="L56" s="43"/>
    </row>
    <row r="57" spans="1:12" ht="15" thickBot="1" x14ac:dyDescent="0.25">
      <c r="A57" s="75" t="s">
        <v>87</v>
      </c>
      <c r="B57" s="74" t="s">
        <v>81</v>
      </c>
      <c r="C57" s="53"/>
      <c r="D57" s="53"/>
      <c r="E57" s="154"/>
      <c r="F57" s="153"/>
      <c r="G57" s="153"/>
      <c r="H57" s="152"/>
      <c r="I57" s="154"/>
      <c r="J57" s="91"/>
      <c r="K57" s="43"/>
      <c r="L57" s="43"/>
    </row>
    <row r="58" spans="1:12" ht="15" thickBot="1" x14ac:dyDescent="0.25">
      <c r="A58" s="75" t="s">
        <v>87</v>
      </c>
      <c r="B58" s="74" t="s">
        <v>82</v>
      </c>
      <c r="C58" s="53"/>
      <c r="D58" s="53"/>
      <c r="E58" s="154"/>
      <c r="F58" s="153"/>
      <c r="G58" s="153"/>
      <c r="H58" s="152"/>
      <c r="I58" s="154"/>
      <c r="J58" s="91"/>
      <c r="K58" s="43"/>
      <c r="L58" s="43"/>
    </row>
    <row r="59" spans="1:12" ht="15" thickBot="1" x14ac:dyDescent="0.25">
      <c r="A59" s="75" t="s">
        <v>87</v>
      </c>
      <c r="B59" s="74" t="s">
        <v>83</v>
      </c>
      <c r="C59" s="53"/>
      <c r="D59" s="53"/>
      <c r="E59" s="154"/>
      <c r="F59" s="153"/>
      <c r="G59" s="153"/>
      <c r="H59" s="152"/>
      <c r="I59" s="154"/>
      <c r="J59" s="91"/>
      <c r="K59" s="43"/>
      <c r="L59" s="43"/>
    </row>
    <row r="60" spans="1:12" ht="15" thickBot="1" x14ac:dyDescent="0.25">
      <c r="A60" s="75" t="s">
        <v>87</v>
      </c>
      <c r="B60" s="74" t="s">
        <v>84</v>
      </c>
      <c r="C60" s="53"/>
      <c r="D60" s="53"/>
      <c r="E60" s="154"/>
      <c r="F60" s="153"/>
      <c r="G60" s="153"/>
      <c r="H60" s="152"/>
      <c r="I60" s="154"/>
      <c r="J60" s="91"/>
      <c r="K60" s="43"/>
      <c r="L60" s="43"/>
    </row>
    <row r="61" spans="1:12" ht="15" thickBot="1" x14ac:dyDescent="0.25">
      <c r="A61" s="75" t="s">
        <v>87</v>
      </c>
      <c r="B61" s="74" t="s">
        <v>85</v>
      </c>
      <c r="C61" s="53"/>
      <c r="D61" s="53"/>
      <c r="E61" s="154"/>
      <c r="F61" s="153"/>
      <c r="G61" s="153"/>
      <c r="H61" s="152"/>
      <c r="I61" s="154"/>
      <c r="J61" s="91"/>
      <c r="K61" s="43"/>
      <c r="L61" s="43"/>
    </row>
    <row r="62" spans="1:12" ht="15" thickBot="1" x14ac:dyDescent="0.25">
      <c r="A62" s="75" t="s">
        <v>87</v>
      </c>
      <c r="B62" s="74" t="s">
        <v>86</v>
      </c>
      <c r="C62" s="53"/>
      <c r="D62" s="53"/>
      <c r="E62" s="154"/>
      <c r="F62" s="153"/>
      <c r="G62" s="153"/>
      <c r="H62" s="152"/>
      <c r="I62" s="154"/>
      <c r="J62" s="91"/>
      <c r="K62" s="43"/>
      <c r="L62" s="43"/>
    </row>
    <row r="63" spans="1:12" ht="15" thickBot="1" x14ac:dyDescent="0.25">
      <c r="B63" s="74"/>
      <c r="C63" s="53"/>
      <c r="D63" s="53"/>
      <c r="E63" s="154"/>
      <c r="F63" s="153"/>
      <c r="G63" s="153"/>
      <c r="H63" s="182"/>
      <c r="I63" s="154"/>
      <c r="J63" s="91"/>
      <c r="K63" s="43"/>
      <c r="L63" s="43"/>
    </row>
    <row r="64" spans="1:12" s="54" customFormat="1" ht="15" thickBot="1" x14ac:dyDescent="0.25">
      <c r="A64" s="308" t="s">
        <v>176</v>
      </c>
      <c r="B64" s="309"/>
      <c r="C64" s="181" t="e">
        <f>+D64</f>
        <v>#DIV/0!</v>
      </c>
      <c r="D64" s="180" t="e">
        <f>+G64/K64</f>
        <v>#DIV/0!</v>
      </c>
      <c r="E64" s="9">
        <f t="shared" ref="E64:L64" si="3">SUM(E50:E62)</f>
        <v>0</v>
      </c>
      <c r="F64" s="9">
        <f t="shared" si="3"/>
        <v>0</v>
      </c>
      <c r="G64" s="9">
        <f t="shared" si="3"/>
        <v>0</v>
      </c>
      <c r="H64" s="9">
        <f t="shared" si="3"/>
        <v>0</v>
      </c>
      <c r="I64" s="9">
        <f t="shared" si="3"/>
        <v>0</v>
      </c>
      <c r="J64" s="9">
        <f t="shared" si="3"/>
        <v>0</v>
      </c>
      <c r="K64" s="9">
        <f t="shared" si="3"/>
        <v>0</v>
      </c>
      <c r="L64" s="9">
        <f t="shared" si="3"/>
        <v>0</v>
      </c>
    </row>
    <row r="65" spans="1:12" ht="15" thickBot="1" x14ac:dyDescent="0.25">
      <c r="A65" s="75" t="s">
        <v>98</v>
      </c>
      <c r="B65" s="74" t="s">
        <v>88</v>
      </c>
      <c r="C65" s="53"/>
      <c r="D65" s="53"/>
      <c r="E65" s="157"/>
      <c r="F65" s="158"/>
      <c r="G65" s="158"/>
      <c r="H65" s="156"/>
      <c r="I65" s="157"/>
      <c r="J65" s="77"/>
      <c r="K65" s="43"/>
      <c r="L65" s="43"/>
    </row>
    <row r="66" spans="1:12" ht="15" thickBot="1" x14ac:dyDescent="0.25">
      <c r="A66" s="75" t="s">
        <v>98</v>
      </c>
      <c r="B66" s="74" t="s">
        <v>89</v>
      </c>
      <c r="C66" s="53"/>
      <c r="D66" s="53"/>
      <c r="E66" s="157"/>
      <c r="F66" s="158"/>
      <c r="G66" s="158"/>
      <c r="H66" s="156"/>
      <c r="I66" s="157"/>
      <c r="J66" s="77"/>
      <c r="K66" s="43"/>
      <c r="L66" s="43"/>
    </row>
    <row r="67" spans="1:12" ht="15" thickBot="1" x14ac:dyDescent="0.25">
      <c r="A67" s="75" t="s">
        <v>98</v>
      </c>
      <c r="B67" s="74" t="s">
        <v>90</v>
      </c>
      <c r="C67" s="53"/>
      <c r="D67" s="53"/>
      <c r="E67" s="157"/>
      <c r="F67" s="158"/>
      <c r="G67" s="158"/>
      <c r="H67" s="156"/>
      <c r="I67" s="157"/>
      <c r="J67" s="77"/>
      <c r="K67" s="43"/>
      <c r="L67" s="43"/>
    </row>
    <row r="68" spans="1:12" ht="15" thickBot="1" x14ac:dyDescent="0.25">
      <c r="A68" s="75" t="s">
        <v>98</v>
      </c>
      <c r="B68" s="74" t="s">
        <v>91</v>
      </c>
      <c r="C68" s="53"/>
      <c r="D68" s="53"/>
      <c r="E68" s="157"/>
      <c r="F68" s="158"/>
      <c r="G68" s="158"/>
      <c r="H68" s="156"/>
      <c r="I68" s="157"/>
      <c r="J68" s="77"/>
      <c r="K68" s="43"/>
      <c r="L68" s="43"/>
    </row>
    <row r="69" spans="1:12" ht="15" thickBot="1" x14ac:dyDescent="0.25">
      <c r="A69" s="75" t="s">
        <v>98</v>
      </c>
      <c r="B69" s="74" t="s">
        <v>92</v>
      </c>
      <c r="C69" s="53"/>
      <c r="D69" s="53"/>
      <c r="E69" s="157"/>
      <c r="F69" s="158"/>
      <c r="G69" s="158"/>
      <c r="H69" s="156"/>
      <c r="I69" s="157"/>
      <c r="J69" s="77"/>
      <c r="K69" s="43"/>
      <c r="L69" s="43"/>
    </row>
    <row r="70" spans="1:12" ht="15" thickBot="1" x14ac:dyDescent="0.25">
      <c r="A70" s="75" t="s">
        <v>98</v>
      </c>
      <c r="B70" s="74" t="s">
        <v>93</v>
      </c>
      <c r="C70" s="53"/>
      <c r="D70" s="53"/>
      <c r="E70" s="157"/>
      <c r="F70" s="158"/>
      <c r="G70" s="158"/>
      <c r="H70" s="156"/>
      <c r="I70" s="157"/>
      <c r="J70" s="77"/>
      <c r="K70" s="43"/>
      <c r="L70" s="43"/>
    </row>
    <row r="71" spans="1:12" ht="15" thickBot="1" x14ac:dyDescent="0.25">
      <c r="A71" s="75" t="s">
        <v>98</v>
      </c>
      <c r="B71" s="74" t="s">
        <v>94</v>
      </c>
      <c r="C71" s="53"/>
      <c r="D71" s="53"/>
      <c r="E71" s="157"/>
      <c r="F71" s="158"/>
      <c r="G71" s="158"/>
      <c r="H71" s="156"/>
      <c r="I71" s="157"/>
      <c r="J71" s="77"/>
      <c r="K71" s="43"/>
      <c r="L71" s="43"/>
    </row>
    <row r="72" spans="1:12" ht="15" thickBot="1" x14ac:dyDescent="0.25">
      <c r="A72" s="75" t="s">
        <v>98</v>
      </c>
      <c r="B72" s="74" t="s">
        <v>95</v>
      </c>
      <c r="C72" s="53"/>
      <c r="D72" s="53"/>
      <c r="E72" s="157"/>
      <c r="F72" s="158"/>
      <c r="G72" s="158"/>
      <c r="H72" s="156"/>
      <c r="I72" s="157"/>
      <c r="J72" s="77"/>
      <c r="K72" s="43"/>
      <c r="L72" s="43"/>
    </row>
    <row r="73" spans="1:12" ht="15.75" thickBot="1" x14ac:dyDescent="0.3">
      <c r="A73" s="75" t="s">
        <v>98</v>
      </c>
      <c r="B73" s="74" t="s">
        <v>96</v>
      </c>
      <c r="C73" s="53"/>
      <c r="D73" s="53"/>
      <c r="E73" s="155"/>
      <c r="F73" s="156"/>
      <c r="G73" s="156"/>
      <c r="H73" s="156"/>
      <c r="I73" s="155"/>
      <c r="K73" s="43"/>
      <c r="L73" s="43"/>
    </row>
    <row r="74" spans="1:12" ht="15.75" thickBot="1" x14ac:dyDescent="0.3">
      <c r="A74" s="75" t="s">
        <v>98</v>
      </c>
      <c r="B74" s="74" t="s">
        <v>97</v>
      </c>
      <c r="C74" s="53"/>
      <c r="D74" s="53"/>
      <c r="E74" s="155"/>
      <c r="F74" s="156"/>
      <c r="G74" s="156"/>
      <c r="H74" s="156"/>
      <c r="I74" s="155"/>
      <c r="K74" s="43"/>
      <c r="L74" s="43"/>
    </row>
    <row r="75" spans="1:12" s="54" customFormat="1" ht="15" thickBot="1" x14ac:dyDescent="0.25">
      <c r="A75" s="308" t="s">
        <v>18</v>
      </c>
      <c r="B75" s="309"/>
      <c r="C75" s="181" t="e">
        <f>+D75</f>
        <v>#DIV/0!</v>
      </c>
      <c r="D75" s="180" t="e">
        <f>+G75/K75</f>
        <v>#DIV/0!</v>
      </c>
      <c r="E75" s="9">
        <f t="shared" ref="E75:L75" si="4">SUM(E65:E74)</f>
        <v>0</v>
      </c>
      <c r="F75" s="9">
        <f t="shared" si="4"/>
        <v>0</v>
      </c>
      <c r="G75" s="9">
        <f t="shared" si="4"/>
        <v>0</v>
      </c>
      <c r="H75" s="9">
        <f t="shared" si="4"/>
        <v>0</v>
      </c>
      <c r="I75" s="9">
        <f>SUM(I65:I74)</f>
        <v>0</v>
      </c>
      <c r="J75" s="9">
        <f t="shared" si="4"/>
        <v>0</v>
      </c>
      <c r="K75" s="9">
        <f t="shared" si="4"/>
        <v>0</v>
      </c>
      <c r="L75" s="9">
        <f t="shared" si="4"/>
        <v>0</v>
      </c>
    </row>
    <row r="76" spans="1:12" ht="15" thickBot="1" x14ac:dyDescent="0.25">
      <c r="A76" s="75" t="s">
        <v>104</v>
      </c>
      <c r="B76" s="74" t="s">
        <v>99</v>
      </c>
      <c r="C76" s="53"/>
      <c r="D76" s="53"/>
      <c r="E76" s="160"/>
      <c r="F76" s="161"/>
      <c r="G76" s="161"/>
      <c r="H76" s="159"/>
      <c r="I76" s="160"/>
      <c r="J76" s="77"/>
      <c r="K76" s="43"/>
      <c r="L76" s="43"/>
    </row>
    <row r="77" spans="1:12" ht="15" thickBot="1" x14ac:dyDescent="0.25">
      <c r="A77" s="75" t="s">
        <v>104</v>
      </c>
      <c r="B77" s="74" t="s">
        <v>100</v>
      </c>
      <c r="C77" s="53"/>
      <c r="D77" s="53"/>
      <c r="E77" s="160"/>
      <c r="F77" s="161"/>
      <c r="G77" s="161"/>
      <c r="H77" s="159"/>
      <c r="I77" s="160"/>
      <c r="J77" s="77"/>
      <c r="K77" s="43"/>
      <c r="L77" s="43"/>
    </row>
    <row r="78" spans="1:12" ht="15" thickBot="1" x14ac:dyDescent="0.25">
      <c r="A78" s="75" t="s">
        <v>104</v>
      </c>
      <c r="B78" s="74" t="s">
        <v>101</v>
      </c>
      <c r="C78" s="53"/>
      <c r="D78" s="53"/>
      <c r="E78" s="160"/>
      <c r="F78" s="161"/>
      <c r="G78" s="161"/>
      <c r="H78" s="159"/>
      <c r="I78" s="160"/>
      <c r="J78" s="77"/>
      <c r="K78" s="43"/>
      <c r="L78" s="43"/>
    </row>
    <row r="79" spans="1:12" ht="15" thickBot="1" x14ac:dyDescent="0.25">
      <c r="A79" s="75" t="s">
        <v>104</v>
      </c>
      <c r="B79" s="74" t="s">
        <v>102</v>
      </c>
      <c r="C79" s="53"/>
      <c r="D79" s="53"/>
      <c r="E79" s="160"/>
      <c r="F79" s="161"/>
      <c r="G79" s="161"/>
      <c r="H79" s="159"/>
      <c r="I79" s="160"/>
      <c r="J79" s="77"/>
      <c r="K79" s="43"/>
      <c r="L79" s="43"/>
    </row>
    <row r="80" spans="1:12" ht="15" thickBot="1" x14ac:dyDescent="0.25">
      <c r="A80" s="75" t="s">
        <v>104</v>
      </c>
      <c r="B80" s="74" t="s">
        <v>103</v>
      </c>
      <c r="C80" s="53"/>
      <c r="D80" s="53"/>
      <c r="E80" s="160"/>
      <c r="F80" s="161"/>
      <c r="G80" s="161"/>
      <c r="H80" s="159"/>
      <c r="I80" s="160"/>
      <c r="J80" s="77"/>
      <c r="K80" s="43"/>
      <c r="L80" s="43"/>
    </row>
    <row r="81" spans="1:12" s="54" customFormat="1" ht="15" thickBot="1" x14ac:dyDescent="0.25">
      <c r="A81" s="308" t="s">
        <v>177</v>
      </c>
      <c r="B81" s="309"/>
      <c r="C81" s="181" t="e">
        <f>+D81</f>
        <v>#DIV/0!</v>
      </c>
      <c r="D81" s="180" t="e">
        <f>+G81/K81</f>
        <v>#DIV/0!</v>
      </c>
      <c r="E81" s="9">
        <f t="shared" ref="E81:L81" si="5">SUM(E76:E80)</f>
        <v>0</v>
      </c>
      <c r="F81" s="9">
        <f t="shared" si="5"/>
        <v>0</v>
      </c>
      <c r="G81" s="9">
        <f t="shared" si="5"/>
        <v>0</v>
      </c>
      <c r="H81" s="9">
        <f t="shared" si="5"/>
        <v>0</v>
      </c>
      <c r="I81" s="9">
        <f>SUM(I76:I80)</f>
        <v>0</v>
      </c>
      <c r="J81" s="9">
        <f t="shared" si="5"/>
        <v>0</v>
      </c>
      <c r="K81" s="9">
        <f t="shared" si="5"/>
        <v>0</v>
      </c>
      <c r="L81" s="9">
        <f t="shared" si="5"/>
        <v>0</v>
      </c>
    </row>
    <row r="82" spans="1:12" ht="15" thickBot="1" x14ac:dyDescent="0.25">
      <c r="A82" s="75" t="s">
        <v>115</v>
      </c>
      <c r="B82" s="74" t="s">
        <v>105</v>
      </c>
      <c r="C82" s="53"/>
      <c r="D82" s="53"/>
      <c r="E82" s="163"/>
      <c r="F82" s="164"/>
      <c r="G82" s="164"/>
      <c r="H82" s="162"/>
      <c r="I82" s="163"/>
      <c r="J82" s="77"/>
      <c r="K82" s="43"/>
      <c r="L82" s="43"/>
    </row>
    <row r="83" spans="1:12" ht="15" thickBot="1" x14ac:dyDescent="0.25">
      <c r="A83" s="75" t="s">
        <v>115</v>
      </c>
      <c r="B83" s="74" t="s">
        <v>106</v>
      </c>
      <c r="C83" s="53"/>
      <c r="D83" s="53"/>
      <c r="E83" s="163"/>
      <c r="F83" s="164"/>
      <c r="G83" s="164"/>
      <c r="H83" s="162"/>
      <c r="I83" s="163"/>
      <c r="J83" s="77"/>
      <c r="K83" s="43"/>
      <c r="L83" s="43"/>
    </row>
    <row r="84" spans="1:12" ht="15" thickBot="1" x14ac:dyDescent="0.25">
      <c r="A84" s="75" t="s">
        <v>115</v>
      </c>
      <c r="B84" s="74" t="s">
        <v>107</v>
      </c>
      <c r="C84" s="53"/>
      <c r="D84" s="53"/>
      <c r="E84" s="163"/>
      <c r="F84" s="164"/>
      <c r="G84" s="164"/>
      <c r="H84" s="162"/>
      <c r="I84" s="163"/>
      <c r="J84" s="77"/>
      <c r="K84" s="43"/>
      <c r="L84" s="43"/>
    </row>
    <row r="85" spans="1:12" ht="15" thickBot="1" x14ac:dyDescent="0.25">
      <c r="A85" s="75" t="s">
        <v>115</v>
      </c>
      <c r="B85" s="74" t="s">
        <v>108</v>
      </c>
      <c r="C85" s="53"/>
      <c r="D85" s="53"/>
      <c r="E85" s="163"/>
      <c r="F85" s="164"/>
      <c r="G85" s="164"/>
      <c r="H85" s="162"/>
      <c r="I85" s="163"/>
      <c r="J85" s="77"/>
      <c r="K85" s="43"/>
      <c r="L85" s="43"/>
    </row>
    <row r="86" spans="1:12" ht="15" thickBot="1" x14ac:dyDescent="0.25">
      <c r="A86" s="75" t="s">
        <v>115</v>
      </c>
      <c r="B86" s="74" t="s">
        <v>109</v>
      </c>
      <c r="C86" s="53"/>
      <c r="D86" s="53"/>
      <c r="E86" s="163"/>
      <c r="F86" s="164"/>
      <c r="G86" s="164"/>
      <c r="H86" s="162"/>
      <c r="I86" s="163"/>
      <c r="J86" s="77"/>
      <c r="K86" s="43"/>
      <c r="L86" s="43"/>
    </row>
    <row r="87" spans="1:12" ht="15" thickBot="1" x14ac:dyDescent="0.25">
      <c r="A87" s="75" t="s">
        <v>115</v>
      </c>
      <c r="B87" s="74" t="s">
        <v>110</v>
      </c>
      <c r="C87" s="53"/>
      <c r="D87" s="53"/>
      <c r="E87" s="163"/>
      <c r="F87" s="164"/>
      <c r="G87" s="164"/>
      <c r="H87" s="162"/>
      <c r="I87" s="163"/>
      <c r="J87" s="77"/>
      <c r="K87" s="43"/>
      <c r="L87" s="43"/>
    </row>
    <row r="88" spans="1:12" ht="15" thickBot="1" x14ac:dyDescent="0.25">
      <c r="A88" s="75" t="s">
        <v>115</v>
      </c>
      <c r="B88" s="74" t="s">
        <v>111</v>
      </c>
      <c r="C88" s="53"/>
      <c r="D88" s="53"/>
      <c r="E88" s="163"/>
      <c r="F88" s="164"/>
      <c r="G88" s="164"/>
      <c r="H88" s="162"/>
      <c r="I88" s="163"/>
      <c r="J88" s="77"/>
      <c r="K88" s="43"/>
      <c r="L88" s="43"/>
    </row>
    <row r="89" spans="1:12" ht="15" thickBot="1" x14ac:dyDescent="0.25">
      <c r="A89" s="75" t="s">
        <v>115</v>
      </c>
      <c r="B89" s="74" t="s">
        <v>112</v>
      </c>
      <c r="C89" s="53"/>
      <c r="D89" s="53"/>
      <c r="E89" s="163"/>
      <c r="F89" s="164"/>
      <c r="G89" s="164"/>
      <c r="H89" s="162"/>
      <c r="I89" s="163"/>
      <c r="J89" s="77"/>
      <c r="K89" s="43"/>
      <c r="L89" s="43"/>
    </row>
    <row r="90" spans="1:12" ht="15" thickBot="1" x14ac:dyDescent="0.25">
      <c r="A90" s="75" t="s">
        <v>115</v>
      </c>
      <c r="B90" s="74" t="s">
        <v>113</v>
      </c>
      <c r="C90" s="53"/>
      <c r="D90" s="53"/>
      <c r="E90" s="163"/>
      <c r="F90" s="164"/>
      <c r="G90" s="164"/>
      <c r="H90" s="162"/>
      <c r="I90" s="163"/>
      <c r="J90" s="77"/>
      <c r="K90" s="43"/>
      <c r="L90" s="43"/>
    </row>
    <row r="91" spans="1:12" ht="15" thickBot="1" x14ac:dyDescent="0.25">
      <c r="A91" s="75" t="s">
        <v>115</v>
      </c>
      <c r="B91" s="74" t="s">
        <v>114</v>
      </c>
      <c r="C91" s="53"/>
      <c r="D91" s="53"/>
      <c r="E91" s="163"/>
      <c r="F91" s="164"/>
      <c r="G91" s="164"/>
      <c r="H91" s="162"/>
      <c r="I91" s="163"/>
      <c r="J91" s="77"/>
      <c r="K91" s="43"/>
      <c r="L91" s="43"/>
    </row>
    <row r="92" spans="1:12" s="54" customFormat="1" ht="15" thickBot="1" x14ac:dyDescent="0.25">
      <c r="A92" s="308" t="s">
        <v>178</v>
      </c>
      <c r="B92" s="309"/>
      <c r="C92" s="181" t="e">
        <f>+D92</f>
        <v>#DIV/0!</v>
      </c>
      <c r="D92" s="180" t="e">
        <f>+G92/K92</f>
        <v>#DIV/0!</v>
      </c>
      <c r="E92" s="9">
        <f t="shared" ref="E92:L92" si="6">SUM(E82:E91)</f>
        <v>0</v>
      </c>
      <c r="F92" s="9">
        <f t="shared" si="6"/>
        <v>0</v>
      </c>
      <c r="G92" s="9">
        <f t="shared" si="6"/>
        <v>0</v>
      </c>
      <c r="H92" s="9">
        <f t="shared" si="6"/>
        <v>0</v>
      </c>
      <c r="I92" s="9">
        <f t="shared" si="6"/>
        <v>0</v>
      </c>
      <c r="J92" s="9">
        <f t="shared" si="6"/>
        <v>0</v>
      </c>
      <c r="K92" s="9">
        <f t="shared" si="6"/>
        <v>0</v>
      </c>
      <c r="L92" s="9">
        <f t="shared" si="6"/>
        <v>0</v>
      </c>
    </row>
    <row r="93" spans="1:12" ht="15" thickBot="1" x14ac:dyDescent="0.25">
      <c r="A93" s="75" t="s">
        <v>132</v>
      </c>
      <c r="B93" s="74" t="s">
        <v>116</v>
      </c>
      <c r="C93" s="53"/>
      <c r="D93" s="53"/>
      <c r="E93" s="166"/>
      <c r="F93" s="167"/>
      <c r="G93" s="167"/>
      <c r="H93" s="165"/>
      <c r="I93" s="166"/>
      <c r="J93" s="77"/>
      <c r="K93" s="43"/>
      <c r="L93" s="43"/>
    </row>
    <row r="94" spans="1:12" ht="15" thickBot="1" x14ac:dyDescent="0.25">
      <c r="A94" s="75" t="s">
        <v>132</v>
      </c>
      <c r="B94" s="74" t="s">
        <v>117</v>
      </c>
      <c r="C94" s="53"/>
      <c r="D94" s="53"/>
      <c r="E94" s="166"/>
      <c r="F94" s="167"/>
      <c r="G94" s="167"/>
      <c r="H94" s="165"/>
      <c r="I94" s="166"/>
      <c r="J94" s="77"/>
      <c r="K94" s="43"/>
      <c r="L94" s="43"/>
    </row>
    <row r="95" spans="1:12" ht="15" thickBot="1" x14ac:dyDescent="0.25">
      <c r="A95" s="75" t="s">
        <v>132</v>
      </c>
      <c r="B95" s="74" t="s">
        <v>118</v>
      </c>
      <c r="C95" s="53"/>
      <c r="D95" s="53"/>
      <c r="E95" s="166"/>
      <c r="F95" s="167"/>
      <c r="G95" s="167"/>
      <c r="H95" s="165"/>
      <c r="I95" s="166"/>
      <c r="J95" s="77"/>
      <c r="K95" s="43"/>
      <c r="L95" s="43"/>
    </row>
    <row r="96" spans="1:12" ht="15" thickBot="1" x14ac:dyDescent="0.25">
      <c r="A96" s="75" t="s">
        <v>132</v>
      </c>
      <c r="B96" s="74" t="s">
        <v>119</v>
      </c>
      <c r="C96" s="53"/>
      <c r="D96" s="53"/>
      <c r="E96" s="166"/>
      <c r="F96" s="167"/>
      <c r="G96" s="167"/>
      <c r="H96" s="165"/>
      <c r="I96" s="166"/>
      <c r="J96" s="77"/>
      <c r="K96" s="43"/>
      <c r="L96" s="43"/>
    </row>
    <row r="97" spans="1:12" ht="15" thickBot="1" x14ac:dyDescent="0.25">
      <c r="A97" s="75" t="s">
        <v>132</v>
      </c>
      <c r="B97" s="74" t="s">
        <v>120</v>
      </c>
      <c r="C97" s="53"/>
      <c r="D97" s="53"/>
      <c r="E97" s="166"/>
      <c r="F97" s="167"/>
      <c r="G97" s="167"/>
      <c r="H97" s="165"/>
      <c r="I97" s="166"/>
      <c r="J97" s="77"/>
      <c r="K97" s="43"/>
      <c r="L97" s="43"/>
    </row>
    <row r="98" spans="1:12" ht="15" thickBot="1" x14ac:dyDescent="0.25">
      <c r="A98" s="75" t="s">
        <v>132</v>
      </c>
      <c r="B98" s="74" t="s">
        <v>121</v>
      </c>
      <c r="C98" s="53"/>
      <c r="D98" s="53"/>
      <c r="E98" s="166"/>
      <c r="F98" s="167"/>
      <c r="G98" s="167"/>
      <c r="H98" s="165"/>
      <c r="I98" s="166"/>
      <c r="J98" s="77"/>
      <c r="K98" s="43"/>
      <c r="L98" s="43"/>
    </row>
    <row r="99" spans="1:12" ht="15" thickBot="1" x14ac:dyDescent="0.25">
      <c r="A99" s="75" t="s">
        <v>132</v>
      </c>
      <c r="B99" s="74" t="s">
        <v>122</v>
      </c>
      <c r="C99" s="53"/>
      <c r="D99" s="53"/>
      <c r="E99" s="166"/>
      <c r="F99" s="167"/>
      <c r="G99" s="167"/>
      <c r="H99" s="165"/>
      <c r="I99" s="166"/>
      <c r="J99" s="77"/>
      <c r="K99" s="43"/>
      <c r="L99" s="43"/>
    </row>
    <row r="100" spans="1:12" ht="15" thickBot="1" x14ac:dyDescent="0.25">
      <c r="A100" s="75" t="s">
        <v>132</v>
      </c>
      <c r="B100" s="74" t="s">
        <v>123</v>
      </c>
      <c r="C100" s="53"/>
      <c r="D100" s="53"/>
      <c r="E100" s="166"/>
      <c r="F100" s="167"/>
      <c r="G100" s="167"/>
      <c r="H100" s="165"/>
      <c r="I100" s="166"/>
      <c r="J100" s="77"/>
      <c r="K100" s="43"/>
      <c r="L100" s="43"/>
    </row>
    <row r="101" spans="1:12" ht="15" thickBot="1" x14ac:dyDescent="0.25">
      <c r="A101" s="75" t="s">
        <v>132</v>
      </c>
      <c r="B101" s="74" t="s">
        <v>124</v>
      </c>
      <c r="C101" s="53"/>
      <c r="D101" s="53"/>
      <c r="E101" s="166"/>
      <c r="F101" s="167"/>
      <c r="G101" s="167"/>
      <c r="H101" s="165"/>
      <c r="I101" s="166"/>
      <c r="J101" s="77"/>
      <c r="K101" s="43"/>
      <c r="L101" s="43"/>
    </row>
    <row r="102" spans="1:12" ht="15" thickBot="1" x14ac:dyDescent="0.25">
      <c r="A102" s="75" t="s">
        <v>132</v>
      </c>
      <c r="B102" s="74" t="s">
        <v>125</v>
      </c>
      <c r="C102" s="53"/>
      <c r="D102" s="53"/>
      <c r="E102" s="166"/>
      <c r="F102" s="167"/>
      <c r="G102" s="167"/>
      <c r="H102" s="165"/>
      <c r="I102" s="166"/>
      <c r="J102" s="77"/>
      <c r="K102" s="43"/>
      <c r="L102" s="43"/>
    </row>
    <row r="103" spans="1:12" ht="15" thickBot="1" x14ac:dyDescent="0.25">
      <c r="A103" s="75" t="s">
        <v>132</v>
      </c>
      <c r="B103" s="74" t="s">
        <v>126</v>
      </c>
      <c r="C103" s="53"/>
      <c r="D103" s="53"/>
      <c r="E103" s="166"/>
      <c r="F103" s="167"/>
      <c r="G103" s="167"/>
      <c r="H103" s="165"/>
      <c r="I103" s="166"/>
      <c r="J103" s="77"/>
      <c r="K103" s="43"/>
      <c r="L103" s="43"/>
    </row>
    <row r="104" spans="1:12" ht="15" thickBot="1" x14ac:dyDescent="0.25">
      <c r="A104" s="75" t="s">
        <v>132</v>
      </c>
      <c r="B104" s="74" t="s">
        <v>127</v>
      </c>
      <c r="C104" s="53"/>
      <c r="D104" s="53"/>
      <c r="E104" s="166"/>
      <c r="F104" s="167"/>
      <c r="G104" s="167"/>
      <c r="H104" s="165"/>
      <c r="I104" s="166"/>
      <c r="J104" s="77"/>
      <c r="K104" s="43"/>
      <c r="L104" s="43"/>
    </row>
    <row r="105" spans="1:12" ht="15" thickBot="1" x14ac:dyDescent="0.25">
      <c r="A105" s="75" t="s">
        <v>132</v>
      </c>
      <c r="B105" s="74" t="s">
        <v>128</v>
      </c>
      <c r="C105" s="53"/>
      <c r="D105" s="53"/>
      <c r="E105" s="166"/>
      <c r="F105" s="167"/>
      <c r="G105" s="167"/>
      <c r="H105" s="165"/>
      <c r="I105" s="166"/>
      <c r="J105" s="77"/>
      <c r="K105" s="43"/>
      <c r="L105" s="43"/>
    </row>
    <row r="106" spans="1:12" ht="15" thickBot="1" x14ac:dyDescent="0.25">
      <c r="A106" s="75" t="s">
        <v>132</v>
      </c>
      <c r="B106" s="74" t="s">
        <v>129</v>
      </c>
      <c r="C106" s="53"/>
      <c r="D106" s="53"/>
      <c r="E106" s="166"/>
      <c r="F106" s="167"/>
      <c r="G106" s="167"/>
      <c r="H106" s="165"/>
      <c r="I106" s="166"/>
      <c r="J106" s="77"/>
      <c r="K106" s="43"/>
      <c r="L106" s="43"/>
    </row>
    <row r="107" spans="1:12" ht="15" thickBot="1" x14ac:dyDescent="0.25">
      <c r="A107" s="75" t="s">
        <v>132</v>
      </c>
      <c r="B107" s="74" t="s">
        <v>130</v>
      </c>
      <c r="C107" s="53"/>
      <c r="D107" s="53"/>
      <c r="E107" s="166"/>
      <c r="F107" s="167"/>
      <c r="G107" s="167"/>
      <c r="H107" s="165"/>
      <c r="I107" s="166"/>
      <c r="J107" s="77"/>
      <c r="K107" s="43"/>
      <c r="L107" s="43"/>
    </row>
    <row r="108" spans="1:12" ht="15" thickBot="1" x14ac:dyDescent="0.25">
      <c r="A108" s="75" t="s">
        <v>132</v>
      </c>
      <c r="B108" s="74" t="s">
        <v>131</v>
      </c>
      <c r="C108" s="53"/>
      <c r="D108" s="53"/>
      <c r="E108" s="166"/>
      <c r="F108" s="167"/>
      <c r="G108" s="167"/>
      <c r="H108" s="165"/>
      <c r="I108" s="166"/>
      <c r="J108" s="77"/>
      <c r="K108" s="43"/>
      <c r="L108" s="43"/>
    </row>
    <row r="109" spans="1:12" ht="15" thickBot="1" x14ac:dyDescent="0.25">
      <c r="A109" s="75" t="s">
        <v>132</v>
      </c>
      <c r="B109" s="112" t="s">
        <v>342</v>
      </c>
      <c r="C109" s="53"/>
      <c r="D109" s="53"/>
      <c r="E109" s="166"/>
      <c r="F109" s="167"/>
      <c r="G109" s="167"/>
      <c r="H109" s="165"/>
      <c r="I109" s="166"/>
      <c r="J109" s="77"/>
      <c r="K109" s="43"/>
      <c r="L109" s="43"/>
    </row>
    <row r="110" spans="1:12" s="54" customFormat="1" ht="27" customHeight="1" thickBot="1" x14ac:dyDescent="0.25">
      <c r="A110" s="308" t="s">
        <v>179</v>
      </c>
      <c r="B110" s="309"/>
      <c r="C110" s="181" t="e">
        <f>+D110</f>
        <v>#DIV/0!</v>
      </c>
      <c r="D110" s="180" t="e">
        <f>+G110/K110</f>
        <v>#DIV/0!</v>
      </c>
      <c r="E110" s="9">
        <f>SUM(E93:E109)</f>
        <v>0</v>
      </c>
      <c r="F110" s="9">
        <f t="shared" ref="F110:L110" si="7">SUM(F93:F109)</f>
        <v>0</v>
      </c>
      <c r="G110" s="9">
        <f t="shared" si="7"/>
        <v>0</v>
      </c>
      <c r="H110" s="9">
        <f t="shared" si="7"/>
        <v>0</v>
      </c>
      <c r="I110" s="9">
        <f t="shared" si="7"/>
        <v>0</v>
      </c>
      <c r="J110" s="9">
        <f t="shared" si="7"/>
        <v>0</v>
      </c>
      <c r="K110" s="9">
        <f t="shared" si="7"/>
        <v>0</v>
      </c>
      <c r="L110" s="9">
        <f t="shared" si="7"/>
        <v>0</v>
      </c>
    </row>
    <row r="111" spans="1:12" ht="15" thickBot="1" x14ac:dyDescent="0.25">
      <c r="A111" s="75" t="s">
        <v>145</v>
      </c>
      <c r="B111" s="74" t="s">
        <v>133</v>
      </c>
      <c r="C111" s="53"/>
      <c r="D111" s="53"/>
      <c r="E111" s="168"/>
      <c r="F111" s="169"/>
      <c r="G111" s="169"/>
      <c r="H111" s="169"/>
      <c r="I111" s="168"/>
      <c r="K111" s="43"/>
      <c r="L111" s="43"/>
    </row>
    <row r="112" spans="1:12" ht="15" thickBot="1" x14ac:dyDescent="0.25">
      <c r="A112" s="75" t="s">
        <v>145</v>
      </c>
      <c r="B112" s="74" t="s">
        <v>134</v>
      </c>
      <c r="C112" s="53"/>
      <c r="D112" s="53"/>
      <c r="E112" s="170"/>
      <c r="F112" s="171"/>
      <c r="G112" s="171"/>
      <c r="H112" s="169"/>
      <c r="I112" s="170"/>
      <c r="J112" s="77"/>
      <c r="K112" s="43"/>
      <c r="L112" s="43"/>
    </row>
    <row r="113" spans="1:12" ht="15" thickBot="1" x14ac:dyDescent="0.25">
      <c r="A113" s="75" t="s">
        <v>145</v>
      </c>
      <c r="B113" s="74" t="s">
        <v>135</v>
      </c>
      <c r="C113" s="53"/>
      <c r="D113" s="53"/>
      <c r="E113" s="170"/>
      <c r="F113" s="171"/>
      <c r="G113" s="171"/>
      <c r="H113" s="169"/>
      <c r="I113" s="170"/>
      <c r="J113" s="77"/>
      <c r="K113" s="43"/>
      <c r="L113" s="43"/>
    </row>
    <row r="114" spans="1:12" ht="15" thickBot="1" x14ac:dyDescent="0.25">
      <c r="A114" s="75" t="s">
        <v>145</v>
      </c>
      <c r="B114" s="74" t="s">
        <v>136</v>
      </c>
      <c r="C114" s="53"/>
      <c r="D114" s="53"/>
      <c r="E114" s="170"/>
      <c r="F114" s="171"/>
      <c r="G114" s="171"/>
      <c r="H114" s="169"/>
      <c r="I114" s="170"/>
      <c r="J114" s="77"/>
      <c r="K114" s="43"/>
      <c r="L114" s="43"/>
    </row>
    <row r="115" spans="1:12" ht="15" thickBot="1" x14ac:dyDescent="0.25">
      <c r="A115" s="75" t="s">
        <v>145</v>
      </c>
      <c r="B115" s="74" t="s">
        <v>137</v>
      </c>
      <c r="C115" s="53"/>
      <c r="D115" s="53"/>
      <c r="E115" s="170"/>
      <c r="F115" s="171"/>
      <c r="G115" s="171"/>
      <c r="H115" s="169"/>
      <c r="I115" s="170"/>
      <c r="J115" s="77"/>
      <c r="K115" s="43"/>
      <c r="L115" s="43"/>
    </row>
    <row r="116" spans="1:12" ht="15" thickBot="1" x14ac:dyDescent="0.25">
      <c r="A116" s="75" t="s">
        <v>145</v>
      </c>
      <c r="B116" s="74" t="s">
        <v>138</v>
      </c>
      <c r="C116" s="53"/>
      <c r="D116" s="53"/>
      <c r="E116" s="170"/>
      <c r="F116" s="171"/>
      <c r="G116" s="171"/>
      <c r="H116" s="169"/>
      <c r="I116" s="170"/>
      <c r="J116" s="77"/>
      <c r="K116" s="43"/>
      <c r="L116" s="43"/>
    </row>
    <row r="117" spans="1:12" ht="15" thickBot="1" x14ac:dyDescent="0.25">
      <c r="A117" s="75" t="s">
        <v>145</v>
      </c>
      <c r="B117" s="74" t="s">
        <v>139</v>
      </c>
      <c r="C117" s="53"/>
      <c r="D117" s="53"/>
      <c r="E117" s="170"/>
      <c r="F117" s="171"/>
      <c r="G117" s="171"/>
      <c r="H117" s="169"/>
      <c r="I117" s="170"/>
      <c r="J117" s="77"/>
      <c r="K117" s="43"/>
      <c r="L117" s="43"/>
    </row>
    <row r="118" spans="1:12" ht="15" thickBot="1" x14ac:dyDescent="0.25">
      <c r="A118" s="75" t="s">
        <v>145</v>
      </c>
      <c r="B118" s="74" t="s">
        <v>140</v>
      </c>
      <c r="C118" s="53"/>
      <c r="D118" s="53"/>
      <c r="E118" s="170"/>
      <c r="F118" s="171"/>
      <c r="G118" s="171"/>
      <c r="H118" s="169"/>
      <c r="I118" s="170"/>
      <c r="J118" s="77"/>
      <c r="K118" s="43"/>
      <c r="L118" s="43"/>
    </row>
    <row r="119" spans="1:12" ht="15" thickBot="1" x14ac:dyDescent="0.25">
      <c r="A119" s="75" t="s">
        <v>145</v>
      </c>
      <c r="B119" s="74" t="s">
        <v>141</v>
      </c>
      <c r="C119" s="53"/>
      <c r="D119" s="53"/>
      <c r="E119" s="170"/>
      <c r="F119" s="171"/>
      <c r="G119" s="171"/>
      <c r="H119" s="169"/>
      <c r="I119" s="170"/>
      <c r="J119" s="77"/>
      <c r="K119" s="43"/>
      <c r="L119" s="43"/>
    </row>
    <row r="120" spans="1:12" ht="15" thickBot="1" x14ac:dyDescent="0.25">
      <c r="A120" s="75" t="s">
        <v>145</v>
      </c>
      <c r="B120" s="74" t="s">
        <v>142</v>
      </c>
      <c r="C120" s="53"/>
      <c r="D120" s="53"/>
      <c r="E120" s="170"/>
      <c r="F120" s="171"/>
      <c r="G120" s="171"/>
      <c r="H120" s="169"/>
      <c r="I120" s="170"/>
      <c r="J120" s="77"/>
      <c r="K120" s="43"/>
      <c r="L120" s="43"/>
    </row>
    <row r="121" spans="1:12" ht="15" thickBot="1" x14ac:dyDescent="0.25">
      <c r="A121" s="75" t="s">
        <v>145</v>
      </c>
      <c r="B121" s="74" t="s">
        <v>143</v>
      </c>
      <c r="C121" s="53"/>
      <c r="D121" s="53"/>
      <c r="E121" s="170"/>
      <c r="F121" s="171"/>
      <c r="G121" s="171"/>
      <c r="H121" s="169"/>
      <c r="I121" s="170"/>
      <c r="J121" s="77"/>
      <c r="K121" s="43"/>
      <c r="L121" s="43"/>
    </row>
    <row r="122" spans="1:12" ht="15" thickBot="1" x14ac:dyDescent="0.25">
      <c r="A122" s="75" t="s">
        <v>145</v>
      </c>
      <c r="B122" s="74" t="s">
        <v>144</v>
      </c>
      <c r="C122" s="53"/>
      <c r="D122" s="53"/>
      <c r="E122" s="170"/>
      <c r="F122" s="171"/>
      <c r="G122" s="171"/>
      <c r="H122" s="169"/>
      <c r="I122" s="170"/>
      <c r="J122" s="77"/>
      <c r="K122" s="43"/>
      <c r="L122" s="43"/>
    </row>
    <row r="123" spans="1:12" s="54" customFormat="1" ht="15" thickBot="1" x14ac:dyDescent="0.25">
      <c r="A123" s="308" t="s">
        <v>180</v>
      </c>
      <c r="B123" s="309"/>
      <c r="C123" s="181" t="e">
        <f>+D123</f>
        <v>#DIV/0!</v>
      </c>
      <c r="D123" s="180" t="e">
        <f>+G123/K123</f>
        <v>#DIV/0!</v>
      </c>
      <c r="E123" s="9">
        <f t="shared" ref="E123:L123" si="8">SUM(E111:E122)</f>
        <v>0</v>
      </c>
      <c r="F123" s="9">
        <f t="shared" si="8"/>
        <v>0</v>
      </c>
      <c r="G123" s="9">
        <f t="shared" si="8"/>
        <v>0</v>
      </c>
      <c r="H123" s="9">
        <f t="shared" si="8"/>
        <v>0</v>
      </c>
      <c r="I123" s="9">
        <f>SUM(I111:I122)</f>
        <v>0</v>
      </c>
      <c r="J123" s="9">
        <f t="shared" si="8"/>
        <v>0</v>
      </c>
      <c r="K123" s="9">
        <f t="shared" si="8"/>
        <v>0</v>
      </c>
      <c r="L123" s="9">
        <f t="shared" si="8"/>
        <v>0</v>
      </c>
    </row>
    <row r="124" spans="1:12" ht="15" thickBot="1" x14ac:dyDescent="0.25">
      <c r="A124" s="75" t="s">
        <v>159</v>
      </c>
      <c r="B124" s="74" t="s">
        <v>146</v>
      </c>
      <c r="C124" s="53"/>
      <c r="D124" s="53"/>
      <c r="E124" s="173"/>
      <c r="F124" s="174"/>
      <c r="G124" s="174"/>
      <c r="H124" s="172"/>
      <c r="I124" s="173"/>
      <c r="J124" s="77"/>
      <c r="K124" s="43"/>
      <c r="L124" s="43"/>
    </row>
    <row r="125" spans="1:12" ht="15" thickBot="1" x14ac:dyDescent="0.25">
      <c r="A125" s="75" t="s">
        <v>159</v>
      </c>
      <c r="B125" s="74" t="s">
        <v>147</v>
      </c>
      <c r="C125" s="53"/>
      <c r="D125" s="53"/>
      <c r="E125" s="173"/>
      <c r="F125" s="174"/>
      <c r="G125" s="174"/>
      <c r="H125" s="172"/>
      <c r="I125" s="173"/>
      <c r="J125" s="77"/>
      <c r="K125" s="43"/>
      <c r="L125" s="43"/>
    </row>
    <row r="126" spans="1:12" ht="15" thickBot="1" x14ac:dyDescent="0.25">
      <c r="A126" s="75" t="s">
        <v>159</v>
      </c>
      <c r="B126" s="74" t="s">
        <v>148</v>
      </c>
      <c r="C126" s="53"/>
      <c r="D126" s="53"/>
      <c r="E126" s="173"/>
      <c r="F126" s="174"/>
      <c r="G126" s="174"/>
      <c r="H126" s="172"/>
      <c r="I126" s="173"/>
      <c r="J126" s="77"/>
      <c r="K126" s="43"/>
      <c r="L126" s="43"/>
    </row>
    <row r="127" spans="1:12" ht="15" thickBot="1" x14ac:dyDescent="0.25">
      <c r="A127" s="75" t="s">
        <v>159</v>
      </c>
      <c r="B127" s="74" t="s">
        <v>149</v>
      </c>
      <c r="C127" s="53"/>
      <c r="D127" s="53"/>
      <c r="E127" s="173"/>
      <c r="F127" s="174"/>
      <c r="G127" s="174"/>
      <c r="H127" s="172"/>
      <c r="I127" s="173"/>
      <c r="J127" s="77"/>
      <c r="K127" s="43"/>
      <c r="L127" s="43"/>
    </row>
    <row r="128" spans="1:12" ht="15" thickBot="1" x14ac:dyDescent="0.25">
      <c r="A128" s="75" t="s">
        <v>159</v>
      </c>
      <c r="B128" s="74" t="s">
        <v>150</v>
      </c>
      <c r="C128" s="53"/>
      <c r="D128" s="53"/>
      <c r="E128" s="173"/>
      <c r="F128" s="174"/>
      <c r="G128" s="174"/>
      <c r="H128" s="172"/>
      <c r="I128" s="173"/>
      <c r="J128" s="77"/>
      <c r="K128" s="43"/>
      <c r="L128" s="43"/>
    </row>
    <row r="129" spans="1:12" ht="15" thickBot="1" x14ac:dyDescent="0.25">
      <c r="A129" s="75" t="s">
        <v>159</v>
      </c>
      <c r="B129" s="74" t="s">
        <v>151</v>
      </c>
      <c r="C129" s="53"/>
      <c r="D129" s="53"/>
      <c r="E129" s="173"/>
      <c r="F129" s="174"/>
      <c r="G129" s="174"/>
      <c r="H129" s="172"/>
      <c r="I129" s="173"/>
      <c r="J129" s="77"/>
      <c r="K129" s="43"/>
      <c r="L129" s="43"/>
    </row>
    <row r="130" spans="1:12" ht="15" thickBot="1" x14ac:dyDescent="0.25">
      <c r="A130" s="75" t="s">
        <v>159</v>
      </c>
      <c r="B130" s="74" t="s">
        <v>152</v>
      </c>
      <c r="C130" s="53"/>
      <c r="D130" s="53"/>
      <c r="E130" s="173"/>
      <c r="F130" s="174"/>
      <c r="G130" s="174"/>
      <c r="H130" s="172"/>
      <c r="I130" s="173"/>
      <c r="J130" s="77"/>
      <c r="K130" s="43"/>
      <c r="L130" s="43"/>
    </row>
    <row r="131" spans="1:12" ht="15" thickBot="1" x14ac:dyDescent="0.25">
      <c r="A131" s="75" t="s">
        <v>159</v>
      </c>
      <c r="B131" s="74" t="s">
        <v>153</v>
      </c>
      <c r="C131" s="53"/>
      <c r="D131" s="53"/>
      <c r="E131" s="173"/>
      <c r="F131" s="174"/>
      <c r="G131" s="174"/>
      <c r="H131" s="172"/>
      <c r="I131" s="173"/>
      <c r="J131" s="77"/>
      <c r="K131" s="43"/>
      <c r="L131" s="43"/>
    </row>
    <row r="132" spans="1:12" ht="15" thickBot="1" x14ac:dyDescent="0.25">
      <c r="A132" s="75" t="s">
        <v>159</v>
      </c>
      <c r="B132" s="74" t="s">
        <v>154</v>
      </c>
      <c r="C132" s="53"/>
      <c r="D132" s="53"/>
      <c r="E132" s="173"/>
      <c r="F132" s="174"/>
      <c r="G132" s="174"/>
      <c r="H132" s="172"/>
      <c r="I132" s="173"/>
      <c r="J132" s="77"/>
      <c r="K132" s="43"/>
      <c r="L132" s="43"/>
    </row>
    <row r="133" spans="1:12" ht="15" thickBot="1" x14ac:dyDescent="0.25">
      <c r="A133" s="75" t="s">
        <v>159</v>
      </c>
      <c r="B133" s="74" t="s">
        <v>155</v>
      </c>
      <c r="C133" s="53"/>
      <c r="D133" s="53"/>
      <c r="E133" s="173"/>
      <c r="F133" s="174"/>
      <c r="G133" s="174"/>
      <c r="H133" s="172"/>
      <c r="I133" s="173"/>
      <c r="J133" s="77"/>
      <c r="K133" s="43"/>
      <c r="L133" s="43"/>
    </row>
    <row r="134" spans="1:12" ht="15" thickBot="1" x14ac:dyDescent="0.25">
      <c r="A134" s="75" t="s">
        <v>159</v>
      </c>
      <c r="B134" s="74" t="s">
        <v>156</v>
      </c>
      <c r="C134" s="53"/>
      <c r="D134" s="53"/>
      <c r="E134" s="173"/>
      <c r="F134" s="174"/>
      <c r="G134" s="174"/>
      <c r="H134" s="172"/>
      <c r="I134" s="173"/>
      <c r="J134" s="77"/>
      <c r="K134" s="43"/>
      <c r="L134" s="43"/>
    </row>
    <row r="135" spans="1:12" ht="15" thickBot="1" x14ac:dyDescent="0.25">
      <c r="A135" s="75" t="s">
        <v>159</v>
      </c>
      <c r="B135" s="74" t="s">
        <v>157</v>
      </c>
      <c r="C135" s="53"/>
      <c r="D135" s="53"/>
      <c r="E135" s="173"/>
      <c r="F135" s="174"/>
      <c r="G135" s="174"/>
      <c r="H135" s="172"/>
      <c r="I135" s="173"/>
      <c r="J135" s="77"/>
      <c r="K135" s="43"/>
      <c r="L135" s="43"/>
    </row>
    <row r="136" spans="1:12" ht="15" thickBot="1" x14ac:dyDescent="0.25">
      <c r="A136" s="75" t="s">
        <v>159</v>
      </c>
      <c r="B136" s="74" t="s">
        <v>158</v>
      </c>
      <c r="C136" s="53"/>
      <c r="D136" s="53"/>
      <c r="E136" s="173"/>
      <c r="F136" s="174"/>
      <c r="G136" s="174"/>
      <c r="H136" s="172"/>
      <c r="I136" s="173"/>
      <c r="J136" s="77"/>
      <c r="K136" s="43"/>
      <c r="L136" s="43"/>
    </row>
    <row r="137" spans="1:12" s="54" customFormat="1" ht="29.25" customHeight="1" thickBot="1" x14ac:dyDescent="0.25">
      <c r="A137" s="308" t="s">
        <v>181</v>
      </c>
      <c r="B137" s="309"/>
      <c r="C137" s="181" t="e">
        <f>+D137</f>
        <v>#DIV/0!</v>
      </c>
      <c r="D137" s="180" t="e">
        <f>+G137/K137</f>
        <v>#DIV/0!</v>
      </c>
      <c r="E137" s="9">
        <f t="shared" ref="E137:L137" si="9">SUM(E124:E136)</f>
        <v>0</v>
      </c>
      <c r="F137" s="9">
        <f t="shared" si="9"/>
        <v>0</v>
      </c>
      <c r="G137" s="9">
        <f t="shared" si="9"/>
        <v>0</v>
      </c>
      <c r="H137" s="9">
        <f t="shared" si="9"/>
        <v>0</v>
      </c>
      <c r="I137" s="9">
        <f>SUM(I124:I136)</f>
        <v>0</v>
      </c>
      <c r="J137" s="9">
        <f t="shared" si="9"/>
        <v>0</v>
      </c>
      <c r="K137" s="9">
        <f t="shared" si="9"/>
        <v>0</v>
      </c>
      <c r="L137" s="9">
        <f t="shared" si="9"/>
        <v>0</v>
      </c>
    </row>
    <row r="138" spans="1:12" ht="15" thickBot="1" x14ac:dyDescent="0.25">
      <c r="A138" s="75" t="s">
        <v>164</v>
      </c>
      <c r="B138" s="74" t="s">
        <v>160</v>
      </c>
      <c r="C138" s="53"/>
      <c r="D138" s="53"/>
      <c r="E138" s="178"/>
      <c r="F138" s="179"/>
      <c r="G138" s="179"/>
      <c r="H138" s="177"/>
      <c r="I138" s="178"/>
      <c r="J138" s="77"/>
      <c r="K138" s="43"/>
      <c r="L138" s="43"/>
    </row>
    <row r="139" spans="1:12" ht="15" thickBot="1" x14ac:dyDescent="0.25">
      <c r="A139" s="75" t="s">
        <v>164</v>
      </c>
      <c r="B139" s="74" t="s">
        <v>161</v>
      </c>
      <c r="C139" s="53"/>
      <c r="D139" s="53"/>
      <c r="E139" s="178"/>
      <c r="F139" s="179"/>
      <c r="G139" s="179"/>
      <c r="H139" s="177"/>
      <c r="I139" s="178"/>
      <c r="J139" s="77"/>
      <c r="K139" s="43"/>
      <c r="L139" s="43"/>
    </row>
    <row r="140" spans="1:12" ht="15.75" thickBot="1" x14ac:dyDescent="0.3">
      <c r="A140" s="75" t="s">
        <v>164</v>
      </c>
      <c r="B140" s="74" t="s">
        <v>162</v>
      </c>
      <c r="C140" s="53"/>
      <c r="D140" s="53"/>
      <c r="E140" s="175"/>
      <c r="F140" s="177"/>
      <c r="G140" s="177"/>
      <c r="H140" s="177"/>
      <c r="I140" s="175"/>
      <c r="K140" s="43"/>
      <c r="L140" s="43"/>
    </row>
    <row r="141" spans="1:12" ht="15" thickBot="1" x14ac:dyDescent="0.25">
      <c r="A141" s="75" t="s">
        <v>164</v>
      </c>
      <c r="B141" s="74" t="s">
        <v>163</v>
      </c>
      <c r="C141" s="53"/>
      <c r="D141" s="53"/>
      <c r="E141" s="176"/>
      <c r="F141" s="177"/>
      <c r="G141" s="177"/>
      <c r="H141" s="177"/>
      <c r="I141" s="176"/>
      <c r="K141" s="43"/>
      <c r="L141" s="43"/>
    </row>
    <row r="142" spans="1:12" s="54" customFormat="1" ht="15" thickBot="1" x14ac:dyDescent="0.25">
      <c r="A142" s="308" t="s">
        <v>182</v>
      </c>
      <c r="B142" s="309"/>
      <c r="C142" s="181" t="e">
        <f>+D142</f>
        <v>#DIV/0!</v>
      </c>
      <c r="D142" s="180" t="e">
        <f>+G142/K142</f>
        <v>#DIV/0!</v>
      </c>
      <c r="E142" s="9">
        <f t="shared" ref="E142:L142" si="10">SUM(E138:E141)</f>
        <v>0</v>
      </c>
      <c r="F142" s="9">
        <f t="shared" si="10"/>
        <v>0</v>
      </c>
      <c r="G142" s="9">
        <f t="shared" si="10"/>
        <v>0</v>
      </c>
      <c r="H142" s="9">
        <f t="shared" si="10"/>
        <v>0</v>
      </c>
      <c r="I142" s="9">
        <f>SUM(I138:I141)</f>
        <v>0</v>
      </c>
      <c r="J142" s="9">
        <f t="shared" si="10"/>
        <v>0</v>
      </c>
      <c r="K142" s="9">
        <f t="shared" si="10"/>
        <v>0</v>
      </c>
      <c r="L142" s="9">
        <f t="shared" si="10"/>
        <v>0</v>
      </c>
    </row>
    <row r="143" spans="1:12" ht="15" thickBot="1" x14ac:dyDescent="0.25">
      <c r="A143" s="75" t="s">
        <v>172</v>
      </c>
      <c r="B143" s="74" t="s">
        <v>165</v>
      </c>
      <c r="C143" s="53"/>
      <c r="D143" s="53"/>
      <c r="E143" s="183"/>
      <c r="F143" s="184"/>
      <c r="G143" s="184"/>
      <c r="H143" s="182"/>
      <c r="I143" s="183"/>
      <c r="J143" s="77"/>
      <c r="K143" s="43"/>
      <c r="L143" s="43"/>
    </row>
    <row r="144" spans="1:12" ht="15" thickBot="1" x14ac:dyDescent="0.25">
      <c r="A144" s="75" t="s">
        <v>172</v>
      </c>
      <c r="B144" s="74" t="s">
        <v>166</v>
      </c>
      <c r="C144" s="53"/>
      <c r="D144" s="53"/>
      <c r="E144" s="183"/>
      <c r="F144" s="184"/>
      <c r="G144" s="184"/>
      <c r="H144" s="182"/>
      <c r="I144" s="183"/>
      <c r="J144" s="77"/>
      <c r="K144" s="43"/>
      <c r="L144" s="43"/>
    </row>
    <row r="145" spans="1:12" ht="15" thickBot="1" x14ac:dyDescent="0.25">
      <c r="A145" s="75" t="s">
        <v>172</v>
      </c>
      <c r="B145" s="74" t="s">
        <v>167</v>
      </c>
      <c r="C145" s="53"/>
      <c r="D145" s="53"/>
      <c r="E145" s="183"/>
      <c r="F145" s="184"/>
      <c r="G145" s="184"/>
      <c r="H145" s="182"/>
      <c r="I145" s="183"/>
      <c r="J145" s="77"/>
      <c r="K145" s="43"/>
      <c r="L145" s="43"/>
    </row>
    <row r="146" spans="1:12" ht="15" thickBot="1" x14ac:dyDescent="0.25">
      <c r="A146" s="75" t="s">
        <v>172</v>
      </c>
      <c r="B146" s="74" t="s">
        <v>168</v>
      </c>
      <c r="C146" s="53"/>
      <c r="D146" s="53"/>
      <c r="E146" s="183"/>
      <c r="F146" s="184"/>
      <c r="G146" s="184"/>
      <c r="H146" s="182"/>
      <c r="I146" s="183"/>
      <c r="J146" s="77"/>
      <c r="K146" s="43"/>
      <c r="L146" s="43"/>
    </row>
    <row r="147" spans="1:12" ht="15" thickBot="1" x14ac:dyDescent="0.25">
      <c r="A147" s="75" t="s">
        <v>172</v>
      </c>
      <c r="B147" s="74" t="s">
        <v>169</v>
      </c>
      <c r="C147" s="53"/>
      <c r="D147" s="53"/>
      <c r="E147" s="183"/>
      <c r="F147" s="184"/>
      <c r="G147" s="184"/>
      <c r="H147" s="182"/>
      <c r="I147" s="183"/>
      <c r="J147" s="77"/>
      <c r="K147" s="43"/>
      <c r="L147" s="43"/>
    </row>
    <row r="148" spans="1:12" ht="15" thickBot="1" x14ac:dyDescent="0.25">
      <c r="A148" s="75" t="s">
        <v>172</v>
      </c>
      <c r="B148" s="74" t="s">
        <v>170</v>
      </c>
      <c r="C148" s="53"/>
      <c r="D148" s="53"/>
      <c r="E148" s="183"/>
      <c r="F148" s="184"/>
      <c r="G148" s="184"/>
      <c r="H148" s="182"/>
      <c r="I148" s="183"/>
      <c r="J148" s="77"/>
      <c r="K148" s="43"/>
      <c r="L148" s="43"/>
    </row>
    <row r="149" spans="1:12" ht="15" thickBot="1" x14ac:dyDescent="0.25">
      <c r="A149" s="75" t="s">
        <v>172</v>
      </c>
      <c r="B149" s="74" t="s">
        <v>171</v>
      </c>
      <c r="C149" s="53"/>
      <c r="D149" s="53"/>
      <c r="E149" s="183"/>
      <c r="F149" s="184"/>
      <c r="G149" s="184"/>
      <c r="H149" s="182"/>
      <c r="I149" s="183"/>
      <c r="J149" s="77"/>
      <c r="K149" s="43"/>
      <c r="L149" s="43"/>
    </row>
    <row r="150" spans="1:12" s="54" customFormat="1" ht="15" thickBot="1" x14ac:dyDescent="0.25">
      <c r="A150" s="308" t="s">
        <v>183</v>
      </c>
      <c r="B150" s="309"/>
      <c r="C150" s="181" t="e">
        <f>+D150</f>
        <v>#DIV/0!</v>
      </c>
      <c r="D150" s="180" t="e">
        <f>+G150/K150</f>
        <v>#DIV/0!</v>
      </c>
      <c r="E150" s="9">
        <f t="shared" ref="E150:L150" si="11">SUM(E143:E149)</f>
        <v>0</v>
      </c>
      <c r="F150" s="9">
        <f t="shared" si="11"/>
        <v>0</v>
      </c>
      <c r="G150" s="9">
        <f t="shared" si="11"/>
        <v>0</v>
      </c>
      <c r="H150" s="9">
        <f t="shared" si="11"/>
        <v>0</v>
      </c>
      <c r="I150" s="9">
        <f>SUM(I143:I149)</f>
        <v>0</v>
      </c>
      <c r="J150" s="9">
        <f t="shared" si="11"/>
        <v>0</v>
      </c>
      <c r="K150" s="9">
        <f t="shared" si="11"/>
        <v>0</v>
      </c>
      <c r="L150" s="9">
        <f t="shared" si="11"/>
        <v>0</v>
      </c>
    </row>
    <row r="151" spans="1:12" x14ac:dyDescent="0.2">
      <c r="B151" s="80" t="s">
        <v>188</v>
      </c>
      <c r="C151" s="80"/>
      <c r="D151" s="80"/>
      <c r="E151" s="92">
        <f t="shared" ref="E151:L151" si="12">+E26+E38+E49+E64+E75+E81+E92+E110+E123+E137+E142+E150</f>
        <v>0</v>
      </c>
      <c r="F151" s="92">
        <f t="shared" si="12"/>
        <v>0</v>
      </c>
      <c r="G151" s="92">
        <f t="shared" si="12"/>
        <v>0</v>
      </c>
      <c r="H151" s="92">
        <f t="shared" si="12"/>
        <v>0</v>
      </c>
      <c r="I151" s="92">
        <f t="shared" si="12"/>
        <v>0</v>
      </c>
      <c r="J151" s="92">
        <f t="shared" si="12"/>
        <v>0</v>
      </c>
      <c r="K151" s="92">
        <f t="shared" si="12"/>
        <v>0</v>
      </c>
      <c r="L151" s="92">
        <f t="shared" si="12"/>
        <v>0</v>
      </c>
    </row>
    <row r="152" spans="1:12" x14ac:dyDescent="0.2">
      <c r="C152" s="61"/>
      <c r="D152" s="71"/>
    </row>
    <row r="158" spans="1:12" x14ac:dyDescent="0.2">
      <c r="L158" s="52"/>
    </row>
    <row r="159" spans="1:12" x14ac:dyDescent="0.2">
      <c r="L159" s="52"/>
    </row>
    <row r="160" spans="1:12" x14ac:dyDescent="0.2">
      <c r="L160" s="52"/>
    </row>
    <row r="161" spans="12:12" x14ac:dyDescent="0.2">
      <c r="L161" s="52"/>
    </row>
    <row r="162" spans="12:12" x14ac:dyDescent="0.2">
      <c r="L162" s="52"/>
    </row>
    <row r="163" spans="12:12" x14ac:dyDescent="0.2">
      <c r="L163" s="52"/>
    </row>
    <row r="164" spans="12:12" x14ac:dyDescent="0.2">
      <c r="L164" s="52"/>
    </row>
    <row r="165" spans="12:12" x14ac:dyDescent="0.2">
      <c r="L165" s="52"/>
    </row>
    <row r="166" spans="12:12" x14ac:dyDescent="0.2">
      <c r="L166" s="52"/>
    </row>
    <row r="167" spans="12:12" x14ac:dyDescent="0.2">
      <c r="L167" s="52"/>
    </row>
    <row r="168" spans="12:12" x14ac:dyDescent="0.2">
      <c r="L168" s="52"/>
    </row>
    <row r="169" spans="12:12" x14ac:dyDescent="0.2">
      <c r="L169" s="52"/>
    </row>
    <row r="170" spans="12:12" x14ac:dyDescent="0.2">
      <c r="L170" s="52"/>
    </row>
    <row r="171" spans="12:12" x14ac:dyDescent="0.2">
      <c r="L171" s="52"/>
    </row>
    <row r="172" spans="12:12" x14ac:dyDescent="0.2">
      <c r="L172" s="52"/>
    </row>
    <row r="173" spans="12:12" x14ac:dyDescent="0.2">
      <c r="L173" s="52"/>
    </row>
    <row r="174" spans="12:12" x14ac:dyDescent="0.2">
      <c r="L174" s="52"/>
    </row>
    <row r="175" spans="12:12" x14ac:dyDescent="0.2">
      <c r="L175" s="52"/>
    </row>
    <row r="176" spans="12:12" x14ac:dyDescent="0.2">
      <c r="L176" s="52"/>
    </row>
    <row r="177" spans="10:12" x14ac:dyDescent="0.2">
      <c r="L177" s="52"/>
    </row>
    <row r="178" spans="10:12" x14ac:dyDescent="0.2">
      <c r="L178" s="52"/>
    </row>
    <row r="179" spans="10:12" x14ac:dyDescent="0.2">
      <c r="L179" s="52"/>
    </row>
    <row r="180" spans="10:12" x14ac:dyDescent="0.2">
      <c r="L180" s="52"/>
    </row>
    <row r="181" spans="10:12" x14ac:dyDescent="0.2">
      <c r="L181" s="52"/>
    </row>
    <row r="182" spans="10:12" x14ac:dyDescent="0.2">
      <c r="L182" s="52"/>
    </row>
    <row r="183" spans="10:12" x14ac:dyDescent="0.2">
      <c r="J183" s="77"/>
    </row>
  </sheetData>
  <mergeCells count="21">
    <mergeCell ref="A150:B150"/>
    <mergeCell ref="A26:B26"/>
    <mergeCell ref="A38:B38"/>
    <mergeCell ref="A49:B49"/>
    <mergeCell ref="A64:B64"/>
    <mergeCell ref="A75:B75"/>
    <mergeCell ref="A81:B81"/>
    <mergeCell ref="A92:B92"/>
    <mergeCell ref="A110:B110"/>
    <mergeCell ref="A123:B123"/>
    <mergeCell ref="A137:B137"/>
    <mergeCell ref="A142:B142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S116"/>
  <sheetViews>
    <sheetView zoomScale="70" zoomScaleNormal="70" workbookViewId="0">
      <selection sqref="A1:Y1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8" max="29" width="11.42578125" customWidth="1"/>
    <col min="30" max="30" width="11.42578125" hidden="1" customWidth="1"/>
    <col min="31" max="36" width="11.7109375" hidden="1" customWidth="1"/>
    <col min="37" max="37" width="15.85546875" hidden="1" customWidth="1"/>
    <col min="38" max="38" width="16.28515625" hidden="1" customWidth="1"/>
    <col min="39" max="45" width="11.42578125" hidden="1" customWidth="1"/>
  </cols>
  <sheetData>
    <row r="1" spans="1:44" s="18" customFormat="1" ht="18" x14ac:dyDescent="0.35">
      <c r="A1" s="471" t="s">
        <v>230</v>
      </c>
      <c r="B1" s="471"/>
      <c r="C1" s="471"/>
      <c r="D1" s="471"/>
      <c r="E1" s="471"/>
      <c r="F1" s="471"/>
      <c r="G1" s="471"/>
      <c r="H1" s="471"/>
      <c r="I1" s="471"/>
      <c r="J1" s="471"/>
      <c r="K1" s="471"/>
      <c r="L1" s="471"/>
      <c r="M1" s="471"/>
      <c r="N1" s="471"/>
      <c r="O1" s="471"/>
      <c r="P1" s="471"/>
      <c r="Q1" s="471"/>
      <c r="R1" s="471"/>
      <c r="S1" s="471"/>
      <c r="T1" s="471"/>
      <c r="U1" s="471"/>
      <c r="V1" s="471"/>
      <c r="W1" s="471"/>
      <c r="X1" s="471"/>
      <c r="Y1" s="471"/>
    </row>
    <row r="2" spans="1:44" s="20" customFormat="1" ht="66" customHeight="1" x14ac:dyDescent="0.3">
      <c r="A2" s="19"/>
      <c r="B2" s="19"/>
      <c r="C2" s="19"/>
      <c r="D2" s="19"/>
      <c r="E2" s="461" t="s">
        <v>202</v>
      </c>
      <c r="F2" s="464" t="s">
        <v>203</v>
      </c>
      <c r="G2" s="467" t="s">
        <v>204</v>
      </c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468"/>
      <c r="T2" s="468"/>
      <c r="U2" s="468"/>
      <c r="V2" s="468"/>
      <c r="W2" s="468"/>
      <c r="X2" s="468"/>
      <c r="Y2" s="468"/>
      <c r="AE2" s="141" t="s">
        <v>377</v>
      </c>
      <c r="AF2" s="141" t="s">
        <v>377</v>
      </c>
      <c r="AG2" s="141" t="s">
        <v>378</v>
      </c>
      <c r="AH2" s="141" t="s">
        <v>378</v>
      </c>
      <c r="AI2" s="473" t="s">
        <v>370</v>
      </c>
      <c r="AJ2" s="473"/>
      <c r="AK2" s="460" t="s">
        <v>379</v>
      </c>
      <c r="AL2" s="460"/>
      <c r="AM2" s="460" t="s">
        <v>380</v>
      </c>
      <c r="AN2" s="460"/>
      <c r="AO2" s="460" t="s">
        <v>381</v>
      </c>
      <c r="AP2" s="460"/>
      <c r="AQ2" s="460" t="s">
        <v>382</v>
      </c>
      <c r="AR2" s="460"/>
    </row>
    <row r="3" spans="1:44" s="18" customFormat="1" ht="16.5" x14ac:dyDescent="0.3">
      <c r="A3" s="21"/>
      <c r="B3" s="22"/>
      <c r="C3" s="21"/>
      <c r="D3" s="21"/>
      <c r="E3" s="462"/>
      <c r="F3" s="465"/>
      <c r="G3" s="23" t="s">
        <v>345</v>
      </c>
      <c r="H3" s="24" t="s">
        <v>344</v>
      </c>
      <c r="I3" s="24" t="s">
        <v>343</v>
      </c>
      <c r="J3" s="24" t="s">
        <v>346</v>
      </c>
      <c r="K3" s="24" t="s">
        <v>347</v>
      </c>
      <c r="L3" s="24" t="s">
        <v>348</v>
      </c>
      <c r="M3" s="24" t="s">
        <v>349</v>
      </c>
      <c r="N3" s="24" t="s">
        <v>350</v>
      </c>
      <c r="O3" s="24" t="s">
        <v>251</v>
      </c>
      <c r="P3" s="24" t="s">
        <v>252</v>
      </c>
      <c r="Q3" s="24" t="s">
        <v>231</v>
      </c>
      <c r="R3" s="24" t="s">
        <v>232</v>
      </c>
      <c r="S3" s="24" t="s">
        <v>259</v>
      </c>
      <c r="T3" s="24" t="s">
        <v>299</v>
      </c>
      <c r="U3" s="24" t="s">
        <v>300</v>
      </c>
      <c r="V3" s="24" t="s">
        <v>301</v>
      </c>
      <c r="W3" s="24" t="s">
        <v>302</v>
      </c>
      <c r="X3" s="24" t="s">
        <v>303</v>
      </c>
      <c r="Y3" s="24" t="s">
        <v>304</v>
      </c>
      <c r="AE3" s="24" t="s">
        <v>232</v>
      </c>
      <c r="AF3" s="24" t="s">
        <v>259</v>
      </c>
      <c r="AG3" s="24" t="s">
        <v>232</v>
      </c>
      <c r="AH3" s="24" t="s">
        <v>259</v>
      </c>
      <c r="AI3" s="469" t="s">
        <v>370</v>
      </c>
      <c r="AJ3" s="470"/>
      <c r="AK3" s="24" t="s">
        <v>232</v>
      </c>
      <c r="AL3" s="24" t="s">
        <v>259</v>
      </c>
      <c r="AM3" s="24" t="s">
        <v>232</v>
      </c>
      <c r="AN3" s="24" t="s">
        <v>259</v>
      </c>
      <c r="AO3" s="24" t="s">
        <v>232</v>
      </c>
      <c r="AP3" s="24" t="s">
        <v>259</v>
      </c>
      <c r="AQ3" s="24" t="s">
        <v>232</v>
      </c>
      <c r="AR3" s="24" t="s">
        <v>259</v>
      </c>
    </row>
    <row r="4" spans="1:44" s="26" customFormat="1" ht="165" customHeight="1" x14ac:dyDescent="0.3">
      <c r="A4" s="21" t="s">
        <v>205</v>
      </c>
      <c r="B4" s="22" t="s">
        <v>206</v>
      </c>
      <c r="C4" s="21" t="s">
        <v>205</v>
      </c>
      <c r="D4" s="21" t="s">
        <v>0</v>
      </c>
      <c r="E4" s="462"/>
      <c r="F4" s="465"/>
      <c r="G4" s="25" t="s">
        <v>351</v>
      </c>
      <c r="H4" s="25" t="s">
        <v>352</v>
      </c>
      <c r="I4" s="25" t="s">
        <v>353</v>
      </c>
      <c r="J4" s="25" t="s">
        <v>365</v>
      </c>
      <c r="K4" s="25" t="s">
        <v>354</v>
      </c>
      <c r="L4" s="25" t="s">
        <v>384</v>
      </c>
      <c r="M4" s="25" t="s">
        <v>260</v>
      </c>
      <c r="N4" s="25" t="s">
        <v>385</v>
      </c>
      <c r="O4" s="25" t="s">
        <v>355</v>
      </c>
      <c r="P4" s="40" t="s">
        <v>356</v>
      </c>
      <c r="Q4" s="40" t="s">
        <v>357</v>
      </c>
      <c r="R4" s="40" t="s">
        <v>358</v>
      </c>
      <c r="S4" s="40" t="s">
        <v>359</v>
      </c>
      <c r="T4" s="40" t="s">
        <v>360</v>
      </c>
      <c r="U4" s="40" t="s">
        <v>361</v>
      </c>
      <c r="V4" s="40" t="s">
        <v>362</v>
      </c>
      <c r="W4" s="40" t="s">
        <v>363</v>
      </c>
      <c r="X4" s="40" t="s">
        <v>387</v>
      </c>
      <c r="Y4" s="40" t="s">
        <v>364</v>
      </c>
      <c r="AE4" s="40" t="s">
        <v>358</v>
      </c>
      <c r="AF4" s="40" t="s">
        <v>359</v>
      </c>
      <c r="AG4" s="40" t="s">
        <v>358</v>
      </c>
      <c r="AH4" s="40" t="s">
        <v>359</v>
      </c>
      <c r="AI4" s="40" t="s">
        <v>358</v>
      </c>
      <c r="AJ4" s="40" t="s">
        <v>359</v>
      </c>
      <c r="AK4" s="40" t="s">
        <v>358</v>
      </c>
      <c r="AL4" s="40" t="s">
        <v>359</v>
      </c>
      <c r="AM4" s="40" t="s">
        <v>358</v>
      </c>
      <c r="AN4" s="40" t="s">
        <v>359</v>
      </c>
      <c r="AO4" s="40" t="s">
        <v>358</v>
      </c>
      <c r="AP4" s="40" t="s">
        <v>359</v>
      </c>
      <c r="AQ4" s="40" t="s">
        <v>358</v>
      </c>
      <c r="AR4" s="40" t="s">
        <v>359</v>
      </c>
    </row>
    <row r="5" spans="1:44" s="20" customFormat="1" ht="23.25" customHeight="1" x14ac:dyDescent="0.3">
      <c r="A5" s="27"/>
      <c r="B5" s="28"/>
      <c r="C5" s="27"/>
      <c r="D5" s="27"/>
      <c r="E5" s="463"/>
      <c r="F5" s="466"/>
      <c r="G5" s="82">
        <v>0.15</v>
      </c>
      <c r="H5" s="82">
        <v>0.97</v>
      </c>
      <c r="I5" s="116">
        <v>1</v>
      </c>
      <c r="J5" s="82">
        <v>0.1</v>
      </c>
      <c r="K5" s="85">
        <v>0.22</v>
      </c>
      <c r="L5" s="82">
        <v>0.2</v>
      </c>
      <c r="M5" s="82">
        <v>0.25</v>
      </c>
      <c r="N5" s="82">
        <v>0.55000000000000004</v>
      </c>
      <c r="O5" s="82">
        <v>0.94</v>
      </c>
      <c r="P5" s="82">
        <v>0.15</v>
      </c>
      <c r="Q5" s="82">
        <v>0.24</v>
      </c>
      <c r="R5" s="82">
        <v>0.17</v>
      </c>
      <c r="S5" s="82">
        <v>0.22</v>
      </c>
      <c r="T5" s="82">
        <v>0.9</v>
      </c>
      <c r="U5" s="82">
        <v>0.9</v>
      </c>
      <c r="V5" s="82">
        <v>0.19</v>
      </c>
      <c r="W5" s="82">
        <v>0.28999999999999998</v>
      </c>
      <c r="X5" s="82">
        <v>0.54</v>
      </c>
      <c r="Y5" s="82"/>
      <c r="AB5" s="134"/>
      <c r="AC5" s="134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spans="1:44" s="18" customFormat="1" ht="16.5" x14ac:dyDescent="0.3">
      <c r="A6" s="31">
        <v>17</v>
      </c>
      <c r="B6" s="32" t="s">
        <v>209</v>
      </c>
      <c r="C6" s="33">
        <v>5</v>
      </c>
      <c r="D6" s="34" t="s">
        <v>210</v>
      </c>
      <c r="E6" s="35">
        <v>4202</v>
      </c>
      <c r="F6" s="34" t="s">
        <v>211</v>
      </c>
      <c r="G6" s="117">
        <v>0.1138</v>
      </c>
      <c r="H6" s="118">
        <v>0.98550000000000004</v>
      </c>
      <c r="I6" s="119">
        <v>1.31</v>
      </c>
      <c r="J6" s="124">
        <v>9.9900000000000003E-2</v>
      </c>
      <c r="K6" s="119">
        <v>0.27</v>
      </c>
      <c r="L6" s="118">
        <v>0.18079999999999999</v>
      </c>
      <c r="M6" s="117">
        <v>0.36480000000000001</v>
      </c>
      <c r="N6" s="118">
        <v>0.7681</v>
      </c>
      <c r="O6" s="117">
        <v>0.94120000000000004</v>
      </c>
      <c r="P6" s="117">
        <v>0.182</v>
      </c>
      <c r="Q6" s="117">
        <v>0.42970000000000003</v>
      </c>
      <c r="R6" s="117">
        <v>0.17</v>
      </c>
      <c r="S6" s="117">
        <v>0.23280000000000001</v>
      </c>
      <c r="T6" s="117">
        <v>0.76919999999999999</v>
      </c>
      <c r="U6" s="120">
        <v>0.90629999999999999</v>
      </c>
      <c r="V6" s="120">
        <v>0.17979999999999999</v>
      </c>
      <c r="W6" s="117">
        <v>0.2913</v>
      </c>
      <c r="X6" s="117">
        <v>0.53600000000000003</v>
      </c>
      <c r="Y6" s="81">
        <v>0.6</v>
      </c>
      <c r="AE6" s="130">
        <v>0.1118</v>
      </c>
      <c r="AF6" s="130">
        <v>0.1343</v>
      </c>
      <c r="AG6" s="131">
        <v>0.15002534211860111</v>
      </c>
      <c r="AH6" s="131">
        <v>0.22000746315069347</v>
      </c>
      <c r="AI6" s="132">
        <f>AG6-AE6</f>
        <v>3.8225342118601111E-2</v>
      </c>
      <c r="AJ6" s="132">
        <f>+AH6-AF6</f>
        <v>8.5707463150693469E-2</v>
      </c>
      <c r="AK6" s="142">
        <f>+AE6+(AI6*0.15)</f>
        <v>0.11753380131779016</v>
      </c>
      <c r="AL6" s="142">
        <f>+AF6+(AJ6*0.15)</f>
        <v>0.14715611947260401</v>
      </c>
      <c r="AM6" s="130">
        <f>+AE6+(AI6/2)</f>
        <v>0.13091267105930054</v>
      </c>
      <c r="AN6" s="130">
        <f>+AF6+(AJ6/2)</f>
        <v>0.17715373157534675</v>
      </c>
      <c r="AO6" s="130">
        <f>+AE6+(AI6*0.8)</f>
        <v>0.14238027369488088</v>
      </c>
      <c r="AP6" s="130">
        <f>+AF6+(AJ6*0.8)</f>
        <v>0.20286597052055477</v>
      </c>
      <c r="AQ6" s="143">
        <f>+AE6+AI6</f>
        <v>0.15002534211860111</v>
      </c>
      <c r="AR6" s="143">
        <f>+AF6+AJ6</f>
        <v>0.22000746315069347</v>
      </c>
    </row>
    <row r="7" spans="1:44" s="18" customFormat="1" ht="16.5" x14ac:dyDescent="0.3">
      <c r="A7" s="31">
        <v>18</v>
      </c>
      <c r="B7" s="32" t="s">
        <v>209</v>
      </c>
      <c r="C7" s="33">
        <v>5</v>
      </c>
      <c r="D7" s="34" t="s">
        <v>212</v>
      </c>
      <c r="E7" s="35">
        <v>4302</v>
      </c>
      <c r="F7" s="34" t="s">
        <v>211</v>
      </c>
      <c r="G7" s="117">
        <v>0.3463</v>
      </c>
      <c r="H7" s="118">
        <v>0.98260000000000003</v>
      </c>
      <c r="I7" s="119">
        <v>1</v>
      </c>
      <c r="J7" s="124">
        <v>9.9900000000000003E-2</v>
      </c>
      <c r="K7" s="119">
        <v>0.5</v>
      </c>
      <c r="L7" s="118">
        <v>0.1653</v>
      </c>
      <c r="M7" s="117">
        <v>0.32500000000000001</v>
      </c>
      <c r="N7" s="118">
        <v>0.64359999999999995</v>
      </c>
      <c r="O7" s="117">
        <v>0.94</v>
      </c>
      <c r="P7" s="117">
        <v>0.18920000000000001</v>
      </c>
      <c r="Q7" s="117">
        <v>0.27189999999999998</v>
      </c>
      <c r="R7" s="117">
        <v>0.17</v>
      </c>
      <c r="S7" s="117">
        <v>0.22120000000000001</v>
      </c>
      <c r="T7" s="117">
        <v>0.75270000000000004</v>
      </c>
      <c r="U7" s="120">
        <v>0.91669999999999996</v>
      </c>
      <c r="V7" s="120">
        <v>0.14000000000000001</v>
      </c>
      <c r="W7" s="117">
        <v>0.2301</v>
      </c>
      <c r="X7" s="117">
        <v>0.4637</v>
      </c>
      <c r="Y7" s="81">
        <v>0.60609999999999997</v>
      </c>
      <c r="AE7" s="130">
        <v>0.16439999999999999</v>
      </c>
      <c r="AF7" s="130">
        <v>0.17630000000000001</v>
      </c>
      <c r="AG7" s="131">
        <v>0.17009213323883771</v>
      </c>
      <c r="AH7" s="131">
        <v>0.22037687639731715</v>
      </c>
      <c r="AI7" s="132">
        <f>AG7-AE7</f>
        <v>5.6921332388377155E-3</v>
      </c>
      <c r="AJ7" s="132">
        <f t="shared" ref="AJ7:AJ17" si="0">+AH7-AF7</f>
        <v>4.4076876397317138E-2</v>
      </c>
      <c r="AK7" s="142">
        <f t="shared" ref="AK7:AK17" si="1">+AE7+(AI7*0.15)</f>
        <v>0.16525381998582564</v>
      </c>
      <c r="AL7" s="142">
        <f t="shared" ref="AL7:AL17" si="2">+AF7+(AJ7*0.15)</f>
        <v>0.18291153145959757</v>
      </c>
      <c r="AM7" s="130">
        <f t="shared" ref="AM7:AM17" si="3">+AE7+(AI7/2)</f>
        <v>0.16724606661941885</v>
      </c>
      <c r="AN7" s="130">
        <f t="shared" ref="AN7:AN17" si="4">+AF7+(AJ7/2)</f>
        <v>0.1983384381986586</v>
      </c>
      <c r="AO7" s="130">
        <f t="shared" ref="AO7:AO17" si="5">+AE7+(AI7*0.8)</f>
        <v>0.16895370659107017</v>
      </c>
      <c r="AP7" s="130">
        <f t="shared" ref="AP7:AP17" si="6">+AF7+(AJ7*0.8)</f>
        <v>0.21156150111785371</v>
      </c>
      <c r="AQ7" s="143">
        <f t="shared" ref="AQ7:AQ17" si="7">+AE7+AI7</f>
        <v>0.17009213323883771</v>
      </c>
      <c r="AR7" s="143">
        <f t="shared" ref="AR7:AR17" si="8">+AF7+AJ7</f>
        <v>0.22037687639731715</v>
      </c>
    </row>
    <row r="8" spans="1:44" s="18" customFormat="1" ht="16.5" x14ac:dyDescent="0.3">
      <c r="A8" s="31">
        <v>19</v>
      </c>
      <c r="B8" s="32" t="s">
        <v>209</v>
      </c>
      <c r="C8" s="33">
        <v>5</v>
      </c>
      <c r="D8" s="34" t="s">
        <v>209</v>
      </c>
      <c r="E8" s="35">
        <v>4102</v>
      </c>
      <c r="F8" s="34" t="s">
        <v>213</v>
      </c>
      <c r="G8" s="117">
        <v>0.114</v>
      </c>
      <c r="H8" s="118">
        <v>0.98070000000000002</v>
      </c>
      <c r="I8" s="119">
        <v>1</v>
      </c>
      <c r="J8" s="124">
        <v>9.9900000000000003E-2</v>
      </c>
      <c r="K8" s="119">
        <v>0.25</v>
      </c>
      <c r="L8" s="118">
        <v>0.17380000000000001</v>
      </c>
      <c r="M8" s="117">
        <v>0.27510000000000001</v>
      </c>
      <c r="N8" s="118">
        <v>0.51500000000000001</v>
      </c>
      <c r="O8" s="117">
        <v>0.94020000000000004</v>
      </c>
      <c r="P8" s="117">
        <v>0.1835</v>
      </c>
      <c r="Q8" s="117">
        <v>0.25159999999999999</v>
      </c>
      <c r="R8" s="117">
        <v>0.17</v>
      </c>
      <c r="S8" s="117">
        <v>0.1983</v>
      </c>
      <c r="T8" s="117">
        <v>0.75039999999999996</v>
      </c>
      <c r="U8" s="120">
        <v>0.90010000000000001</v>
      </c>
      <c r="V8" s="120">
        <v>0.18179999999999999</v>
      </c>
      <c r="W8" s="117">
        <v>0.3024</v>
      </c>
      <c r="X8" s="117">
        <v>0.45140000000000002</v>
      </c>
      <c r="Y8" s="81">
        <v>0.6</v>
      </c>
      <c r="AE8" s="130">
        <v>0.1439</v>
      </c>
      <c r="AF8" s="130">
        <v>0.1575</v>
      </c>
      <c r="AG8" s="131">
        <v>0.17000767947461801</v>
      </c>
      <c r="AH8" s="131">
        <v>0.22004535132174019</v>
      </c>
      <c r="AI8" s="132">
        <f>AG8-AE8</f>
        <v>2.6107679474618006E-2</v>
      </c>
      <c r="AJ8" s="132">
        <f t="shared" si="0"/>
        <v>6.2545351321740189E-2</v>
      </c>
      <c r="AK8" s="142">
        <f t="shared" si="1"/>
        <v>0.14781615192119271</v>
      </c>
      <c r="AL8" s="142">
        <f t="shared" si="2"/>
        <v>0.16688180269826103</v>
      </c>
      <c r="AM8" s="130">
        <f t="shared" si="3"/>
        <v>0.156953839737309</v>
      </c>
      <c r="AN8" s="130">
        <f t="shared" si="4"/>
        <v>0.18877267566087008</v>
      </c>
      <c r="AO8" s="130">
        <f t="shared" si="5"/>
        <v>0.1647861435796944</v>
      </c>
      <c r="AP8" s="130">
        <f t="shared" si="6"/>
        <v>0.20753628105739216</v>
      </c>
      <c r="AQ8" s="143">
        <f t="shared" si="7"/>
        <v>0.17000767947461801</v>
      </c>
      <c r="AR8" s="143">
        <f t="shared" si="8"/>
        <v>0.22004535132174019</v>
      </c>
    </row>
    <row r="9" spans="1:44" s="18" customFormat="1" ht="16.5" x14ac:dyDescent="0.3">
      <c r="A9" s="31">
        <v>20</v>
      </c>
      <c r="B9" s="32" t="s">
        <v>209</v>
      </c>
      <c r="C9" s="33">
        <v>5</v>
      </c>
      <c r="D9" s="34" t="s">
        <v>214</v>
      </c>
      <c r="E9" s="35">
        <v>4201</v>
      </c>
      <c r="F9" s="34" t="s">
        <v>211</v>
      </c>
      <c r="G9" s="117">
        <v>0.15010000000000001</v>
      </c>
      <c r="H9" s="118">
        <v>0.98260000000000003</v>
      </c>
      <c r="I9" s="119">
        <v>1</v>
      </c>
      <c r="J9" s="124">
        <v>9.9900000000000003E-2</v>
      </c>
      <c r="K9" s="119">
        <v>0.38</v>
      </c>
      <c r="L9" s="118">
        <v>0.18459999999999999</v>
      </c>
      <c r="M9" s="117">
        <v>0.44579999999999997</v>
      </c>
      <c r="N9" s="118">
        <v>0.55030000000000001</v>
      </c>
      <c r="O9" s="117">
        <v>0.94440000000000002</v>
      </c>
      <c r="P9" s="117">
        <v>0.25040000000000001</v>
      </c>
      <c r="Q9" s="117">
        <v>0.35399999999999998</v>
      </c>
      <c r="R9" s="117">
        <v>0.2114</v>
      </c>
      <c r="S9" s="117">
        <v>0.21010000000000001</v>
      </c>
      <c r="T9" s="117">
        <v>0.75409999999999999</v>
      </c>
      <c r="U9" s="120">
        <v>0.90839999999999999</v>
      </c>
      <c r="V9" s="120">
        <v>0.20780000000000001</v>
      </c>
      <c r="W9" s="117">
        <v>0.28199999999999997</v>
      </c>
      <c r="X9" s="117">
        <v>0.57520000000000004</v>
      </c>
      <c r="Y9" s="81">
        <v>0.60040000000000004</v>
      </c>
      <c r="AE9" s="130">
        <v>0.21310000000000001</v>
      </c>
      <c r="AF9" s="130">
        <v>0.21360000000000001</v>
      </c>
      <c r="AG9" s="131">
        <v>0.20838052095130238</v>
      </c>
      <c r="AH9" s="131">
        <v>0.22026959082529265</v>
      </c>
      <c r="AI9" s="133">
        <f t="shared" ref="AI9:AI40" si="9">AG9-AE9</f>
        <v>-4.7194790486976279E-3</v>
      </c>
      <c r="AJ9" s="132">
        <f t="shared" si="0"/>
        <v>6.6695908252926428E-3</v>
      </c>
      <c r="AK9" s="142">
        <f t="shared" si="1"/>
        <v>0.21239207814269537</v>
      </c>
      <c r="AL9" s="142">
        <f t="shared" si="2"/>
        <v>0.21460043862379391</v>
      </c>
      <c r="AM9" s="130">
        <f t="shared" si="3"/>
        <v>0.2107402604756512</v>
      </c>
      <c r="AN9" s="130">
        <f t="shared" si="4"/>
        <v>0.21693479541264632</v>
      </c>
      <c r="AO9" s="130">
        <f t="shared" si="5"/>
        <v>0.20932441676104191</v>
      </c>
      <c r="AP9" s="130">
        <f t="shared" si="6"/>
        <v>0.21893567266023412</v>
      </c>
      <c r="AQ9" s="143">
        <f t="shared" si="7"/>
        <v>0.20838052095130238</v>
      </c>
      <c r="AR9" s="143">
        <f t="shared" si="8"/>
        <v>0.22026959082529265</v>
      </c>
    </row>
    <row r="10" spans="1:44" s="18" customFormat="1" ht="16.5" x14ac:dyDescent="0.3">
      <c r="A10" s="31">
        <v>21</v>
      </c>
      <c r="B10" s="32" t="s">
        <v>209</v>
      </c>
      <c r="C10" s="33">
        <v>5</v>
      </c>
      <c r="D10" s="34" t="s">
        <v>215</v>
      </c>
      <c r="E10" s="35">
        <v>4101</v>
      </c>
      <c r="F10" s="34" t="s">
        <v>213</v>
      </c>
      <c r="G10" s="117">
        <v>0.14499999999999999</v>
      </c>
      <c r="H10" s="118">
        <v>0.98089999999999999</v>
      </c>
      <c r="I10" s="119">
        <v>0.91</v>
      </c>
      <c r="J10" s="124">
        <v>9.9900000000000003E-2</v>
      </c>
      <c r="K10" s="119">
        <v>0.27</v>
      </c>
      <c r="L10" s="118">
        <v>0.16930000000000001</v>
      </c>
      <c r="M10" s="117">
        <v>0.2412</v>
      </c>
      <c r="N10" s="118">
        <v>0.5</v>
      </c>
      <c r="O10" s="117">
        <v>0.94030000000000002</v>
      </c>
      <c r="P10" s="117">
        <v>0.17649999999999999</v>
      </c>
      <c r="Q10" s="117">
        <v>0.26079999999999998</v>
      </c>
      <c r="R10" s="117">
        <v>0.1731</v>
      </c>
      <c r="S10" s="117">
        <v>0.1905</v>
      </c>
      <c r="T10" s="117">
        <v>0.75</v>
      </c>
      <c r="U10" s="120">
        <v>0.91090000000000004</v>
      </c>
      <c r="V10" s="120">
        <v>0.19639999999999999</v>
      </c>
      <c r="W10" s="117">
        <v>0.2621</v>
      </c>
      <c r="X10" s="117">
        <v>0.44950000000000001</v>
      </c>
      <c r="Y10" s="81">
        <v>0.6</v>
      </c>
      <c r="AE10" s="130">
        <v>0.1744</v>
      </c>
      <c r="AF10" s="130">
        <v>0.1293</v>
      </c>
      <c r="AG10" s="131">
        <v>0.17740098696697457</v>
      </c>
      <c r="AH10" s="131">
        <v>0.21998548929534897</v>
      </c>
      <c r="AI10" s="132">
        <f t="shared" si="9"/>
        <v>3.000986966974567E-3</v>
      </c>
      <c r="AJ10" s="132">
        <f t="shared" si="0"/>
        <v>9.0685489295348976E-2</v>
      </c>
      <c r="AK10" s="142">
        <f t="shared" si="1"/>
        <v>0.17485014804504617</v>
      </c>
      <c r="AL10" s="142">
        <f t="shared" si="2"/>
        <v>0.14290282339430235</v>
      </c>
      <c r="AM10" s="130">
        <f t="shared" si="3"/>
        <v>0.1759004934834873</v>
      </c>
      <c r="AN10" s="130">
        <f t="shared" si="4"/>
        <v>0.17464274464767449</v>
      </c>
      <c r="AO10" s="130">
        <f t="shared" si="5"/>
        <v>0.17680078957357964</v>
      </c>
      <c r="AP10" s="130">
        <f t="shared" si="6"/>
        <v>0.2018483914362792</v>
      </c>
      <c r="AQ10" s="143">
        <f t="shared" si="7"/>
        <v>0.17740098696697457</v>
      </c>
      <c r="AR10" s="143">
        <f t="shared" si="8"/>
        <v>0.21998548929534897</v>
      </c>
    </row>
    <row r="11" spans="1:44" s="18" customFormat="1" ht="16.5" x14ac:dyDescent="0.3">
      <c r="A11" s="31">
        <v>22</v>
      </c>
      <c r="B11" s="32" t="s">
        <v>209</v>
      </c>
      <c r="C11" s="33">
        <v>5</v>
      </c>
      <c r="D11" s="34" t="s">
        <v>216</v>
      </c>
      <c r="E11" s="35">
        <v>4203</v>
      </c>
      <c r="F11" s="34" t="s">
        <v>211</v>
      </c>
      <c r="G11" s="117">
        <v>0.1283</v>
      </c>
      <c r="H11" s="118">
        <v>0.98</v>
      </c>
      <c r="I11" s="119">
        <v>0.85</v>
      </c>
      <c r="J11" s="124">
        <v>9.9900000000000003E-2</v>
      </c>
      <c r="K11" s="119">
        <v>0.61</v>
      </c>
      <c r="L11" s="118">
        <v>0.17799999999999999</v>
      </c>
      <c r="M11" s="117">
        <v>0.30909999999999999</v>
      </c>
      <c r="N11" s="118">
        <v>0.56479999999999997</v>
      </c>
      <c r="O11" s="117">
        <v>0.94</v>
      </c>
      <c r="P11" s="117">
        <v>0.20330000000000001</v>
      </c>
      <c r="Q11" s="117">
        <v>0.28510000000000002</v>
      </c>
      <c r="R11" s="117">
        <v>0.17</v>
      </c>
      <c r="S11" s="117">
        <v>0.18779999999999999</v>
      </c>
      <c r="T11" s="117">
        <v>0.75529999999999997</v>
      </c>
      <c r="U11" s="120">
        <v>0.9</v>
      </c>
      <c r="V11" s="120">
        <v>0.17610000000000001</v>
      </c>
      <c r="W11" s="117">
        <v>0.26569999999999999</v>
      </c>
      <c r="X11" s="117">
        <v>0.53339999999999999</v>
      </c>
      <c r="Y11" s="81">
        <v>0.6</v>
      </c>
      <c r="AE11" s="130">
        <v>0.192</v>
      </c>
      <c r="AF11" s="130">
        <v>0.18049999999999999</v>
      </c>
      <c r="AG11" s="131">
        <v>0.18784530386740331</v>
      </c>
      <c r="AH11" s="131">
        <v>0.22040534883148222</v>
      </c>
      <c r="AI11" s="133">
        <f t="shared" si="9"/>
        <v>-4.1546961325966969E-3</v>
      </c>
      <c r="AJ11" s="132">
        <f t="shared" si="0"/>
        <v>3.9905348831482224E-2</v>
      </c>
      <c r="AK11" s="142">
        <f t="shared" si="1"/>
        <v>0.1913767955801105</v>
      </c>
      <c r="AL11" s="142">
        <f t="shared" si="2"/>
        <v>0.18648580232472234</v>
      </c>
      <c r="AM11" s="130">
        <f t="shared" si="3"/>
        <v>0.18992265193370167</v>
      </c>
      <c r="AN11" s="130">
        <f t="shared" si="4"/>
        <v>0.20045267441574111</v>
      </c>
      <c r="AO11" s="130">
        <f t="shared" si="5"/>
        <v>0.18867624309392264</v>
      </c>
      <c r="AP11" s="130">
        <f t="shared" si="6"/>
        <v>0.21242427906518577</v>
      </c>
      <c r="AQ11" s="143">
        <f t="shared" si="7"/>
        <v>0.18784530386740331</v>
      </c>
      <c r="AR11" s="143">
        <f t="shared" si="8"/>
        <v>0.22040534883148222</v>
      </c>
    </row>
    <row r="12" spans="1:44" s="18" customFormat="1" ht="16.5" x14ac:dyDescent="0.3">
      <c r="A12" s="31">
        <v>23</v>
      </c>
      <c r="B12" s="32" t="s">
        <v>209</v>
      </c>
      <c r="C12" s="33">
        <v>5</v>
      </c>
      <c r="D12" s="34" t="s">
        <v>217</v>
      </c>
      <c r="E12" s="35">
        <v>4303</v>
      </c>
      <c r="F12" s="34" t="s">
        <v>211</v>
      </c>
      <c r="G12" s="117">
        <v>0.19209999999999999</v>
      </c>
      <c r="H12" s="118">
        <v>0.98</v>
      </c>
      <c r="I12" s="119">
        <v>0.95</v>
      </c>
      <c r="J12" s="124">
        <v>9.9900000000000003E-2</v>
      </c>
      <c r="K12" s="119">
        <v>0.25</v>
      </c>
      <c r="L12" s="118">
        <v>0.1653</v>
      </c>
      <c r="M12" s="117">
        <v>0.2465</v>
      </c>
      <c r="N12" s="118">
        <v>0.53</v>
      </c>
      <c r="O12" s="117">
        <v>0.94179999999999997</v>
      </c>
      <c r="P12" s="117">
        <v>0.18920000000000001</v>
      </c>
      <c r="Q12" s="117">
        <v>0.2248</v>
      </c>
      <c r="R12" s="117">
        <v>0.17</v>
      </c>
      <c r="S12" s="117">
        <v>0.1862</v>
      </c>
      <c r="T12" s="117">
        <v>0.75</v>
      </c>
      <c r="U12" s="120">
        <v>0.90059999999999996</v>
      </c>
      <c r="V12" s="120">
        <v>0.25819999999999999</v>
      </c>
      <c r="W12" s="117">
        <v>0.27210000000000001</v>
      </c>
      <c r="X12" s="117">
        <v>0.47289999999999999</v>
      </c>
      <c r="Y12" s="81">
        <v>0.60019999999999996</v>
      </c>
      <c r="AE12" s="130">
        <v>0.16350000000000001</v>
      </c>
      <c r="AF12" s="130">
        <v>0.1676</v>
      </c>
      <c r="AG12" s="131">
        <v>0.16994219653179191</v>
      </c>
      <c r="AH12" s="131">
        <v>0.22000947452809561</v>
      </c>
      <c r="AI12" s="132">
        <f t="shared" si="9"/>
        <v>6.4421965317918994E-3</v>
      </c>
      <c r="AJ12" s="132">
        <f t="shared" si="0"/>
        <v>5.2409474528095606E-2</v>
      </c>
      <c r="AK12" s="142">
        <f t="shared" si="1"/>
        <v>0.1644663294797688</v>
      </c>
      <c r="AL12" s="142">
        <f t="shared" si="2"/>
        <v>0.17546142117921434</v>
      </c>
      <c r="AM12" s="130">
        <f t="shared" si="3"/>
        <v>0.16672109826589596</v>
      </c>
      <c r="AN12" s="130">
        <f t="shared" si="4"/>
        <v>0.19380473726404779</v>
      </c>
      <c r="AO12" s="130">
        <f t="shared" si="5"/>
        <v>0.16865375722543352</v>
      </c>
      <c r="AP12" s="130">
        <f t="shared" si="6"/>
        <v>0.20952757962247648</v>
      </c>
      <c r="AQ12" s="143">
        <f t="shared" si="7"/>
        <v>0.16994219653179191</v>
      </c>
      <c r="AR12" s="143">
        <f t="shared" si="8"/>
        <v>0.22000947452809561</v>
      </c>
    </row>
    <row r="13" spans="1:44" s="18" customFormat="1" ht="16.5" x14ac:dyDescent="0.3">
      <c r="A13" s="31">
        <v>24</v>
      </c>
      <c r="B13" s="32" t="s">
        <v>209</v>
      </c>
      <c r="C13" s="33">
        <v>5</v>
      </c>
      <c r="D13" s="34" t="s">
        <v>218</v>
      </c>
      <c r="E13" s="35">
        <v>4301</v>
      </c>
      <c r="F13" s="34" t="s">
        <v>211</v>
      </c>
      <c r="G13" s="117">
        <v>0.13800000000000001</v>
      </c>
      <c r="H13" s="118">
        <v>0.98280000000000001</v>
      </c>
      <c r="I13" s="119">
        <v>1</v>
      </c>
      <c r="J13" s="124">
        <v>9.9900000000000003E-2</v>
      </c>
      <c r="K13" s="119">
        <v>0.22</v>
      </c>
      <c r="L13" s="118">
        <v>0.18260000000000001</v>
      </c>
      <c r="M13" s="117">
        <v>0.31519999999999998</v>
      </c>
      <c r="N13" s="118">
        <v>0.5756</v>
      </c>
      <c r="O13" s="117">
        <v>0.94030000000000002</v>
      </c>
      <c r="P13" s="117">
        <v>0.29210000000000003</v>
      </c>
      <c r="Q13" s="117">
        <v>0.27760000000000001</v>
      </c>
      <c r="R13" s="117">
        <v>0.20349999999999999</v>
      </c>
      <c r="S13" s="117">
        <v>0.2019</v>
      </c>
      <c r="T13" s="117">
        <v>0.75139999999999996</v>
      </c>
      <c r="U13" s="120">
        <v>0.91449999999999998</v>
      </c>
      <c r="V13" s="120">
        <v>0.20749999999999999</v>
      </c>
      <c r="W13" s="117">
        <v>0.2954</v>
      </c>
      <c r="X13" s="117">
        <v>0.50819999999999999</v>
      </c>
      <c r="Y13" s="81">
        <v>0.6</v>
      </c>
      <c r="AE13" s="130">
        <v>0.1822</v>
      </c>
      <c r="AF13" s="130">
        <v>0.17430000000000001</v>
      </c>
      <c r="AG13" s="131">
        <v>0.17238022034332565</v>
      </c>
      <c r="AH13" s="131">
        <v>0.21999912615279058</v>
      </c>
      <c r="AI13" s="133">
        <f t="shared" si="9"/>
        <v>-9.8197796566743545E-3</v>
      </c>
      <c r="AJ13" s="132">
        <f t="shared" si="0"/>
        <v>4.5699126152790565E-2</v>
      </c>
      <c r="AK13" s="142">
        <f t="shared" si="1"/>
        <v>0.18072703305149884</v>
      </c>
      <c r="AL13" s="142">
        <f t="shared" si="2"/>
        <v>0.1811548689229186</v>
      </c>
      <c r="AM13" s="130">
        <f t="shared" si="3"/>
        <v>0.17729011017166282</v>
      </c>
      <c r="AN13" s="130">
        <f t="shared" si="4"/>
        <v>0.19714956307639531</v>
      </c>
      <c r="AO13" s="130">
        <f t="shared" si="5"/>
        <v>0.17434417627466051</v>
      </c>
      <c r="AP13" s="130">
        <f t="shared" si="6"/>
        <v>0.21085930092223246</v>
      </c>
      <c r="AQ13" s="143">
        <f t="shared" si="7"/>
        <v>0.17238022034332565</v>
      </c>
      <c r="AR13" s="143">
        <f t="shared" si="8"/>
        <v>0.21999912615279058</v>
      </c>
    </row>
    <row r="14" spans="1:44" s="18" customFormat="1" ht="16.5" x14ac:dyDescent="0.3">
      <c r="A14" s="31">
        <v>25</v>
      </c>
      <c r="B14" s="32" t="s">
        <v>209</v>
      </c>
      <c r="C14" s="33">
        <v>5</v>
      </c>
      <c r="D14" s="34" t="s">
        <v>219</v>
      </c>
      <c r="E14" s="35">
        <v>4304</v>
      </c>
      <c r="F14" s="34" t="s">
        <v>211</v>
      </c>
      <c r="G14" s="117">
        <v>0.1246</v>
      </c>
      <c r="H14" s="118">
        <v>0.98060000000000003</v>
      </c>
      <c r="I14" s="119">
        <v>1.1000000000000001</v>
      </c>
      <c r="J14" s="124">
        <v>9.9900000000000003E-2</v>
      </c>
      <c r="K14" s="119">
        <v>0.26</v>
      </c>
      <c r="L14" s="118">
        <v>0.1673</v>
      </c>
      <c r="M14" s="117">
        <v>0.25719999999999998</v>
      </c>
      <c r="N14" s="118">
        <v>0.50449999999999995</v>
      </c>
      <c r="O14" s="117">
        <v>0.94440000000000002</v>
      </c>
      <c r="P14" s="117">
        <v>0.1764</v>
      </c>
      <c r="Q14" s="117">
        <v>0.25530000000000003</v>
      </c>
      <c r="R14" s="117">
        <v>0.17280000000000001</v>
      </c>
      <c r="S14" s="117">
        <v>0.2344</v>
      </c>
      <c r="T14" s="117">
        <v>0.75860000000000005</v>
      </c>
      <c r="U14" s="120">
        <v>0.90129999999999999</v>
      </c>
      <c r="V14" s="120">
        <v>0.2167</v>
      </c>
      <c r="W14" s="117">
        <v>0.3034</v>
      </c>
      <c r="X14" s="117">
        <v>0.51149999999999995</v>
      </c>
      <c r="Y14" s="81">
        <v>0.6</v>
      </c>
      <c r="AE14" s="130">
        <v>0.1653</v>
      </c>
      <c r="AF14" s="130">
        <v>0.20469999999999999</v>
      </c>
      <c r="AG14" s="131">
        <v>0.16984328674290555</v>
      </c>
      <c r="AH14" s="131">
        <v>0.22471160898846435</v>
      </c>
      <c r="AI14" s="132">
        <f t="shared" si="9"/>
        <v>4.5432867429055501E-3</v>
      </c>
      <c r="AJ14" s="132">
        <f t="shared" si="0"/>
        <v>2.0011608988464352E-2</v>
      </c>
      <c r="AK14" s="142">
        <f t="shared" si="1"/>
        <v>0.16598149301143583</v>
      </c>
      <c r="AL14" s="142">
        <f t="shared" si="2"/>
        <v>0.20770174134826966</v>
      </c>
      <c r="AM14" s="130">
        <f t="shared" si="3"/>
        <v>0.16757164337145278</v>
      </c>
      <c r="AN14" s="130">
        <f t="shared" si="4"/>
        <v>0.21470580449423216</v>
      </c>
      <c r="AO14" s="130">
        <f t="shared" si="5"/>
        <v>0.16893462939432444</v>
      </c>
      <c r="AP14" s="130">
        <f t="shared" si="6"/>
        <v>0.22070928719077149</v>
      </c>
      <c r="AQ14" s="143">
        <f t="shared" si="7"/>
        <v>0.16984328674290555</v>
      </c>
      <c r="AR14" s="143">
        <f t="shared" si="8"/>
        <v>0.22471160898846435</v>
      </c>
    </row>
    <row r="15" spans="1:44" s="18" customFormat="1" ht="16.5" x14ac:dyDescent="0.3">
      <c r="A15" s="31">
        <v>26</v>
      </c>
      <c r="B15" s="32" t="s">
        <v>209</v>
      </c>
      <c r="C15" s="33">
        <v>5</v>
      </c>
      <c r="D15" s="34" t="s">
        <v>220</v>
      </c>
      <c r="E15" s="35">
        <v>4305</v>
      </c>
      <c r="F15" s="34" t="s">
        <v>211</v>
      </c>
      <c r="G15" s="117">
        <v>0.46529999999999999</v>
      </c>
      <c r="H15" s="118">
        <v>0.98329999999999995</v>
      </c>
      <c r="I15" s="119">
        <v>1</v>
      </c>
      <c r="J15" s="124">
        <v>9.9900000000000003E-2</v>
      </c>
      <c r="K15" s="119">
        <v>0.49</v>
      </c>
      <c r="L15" s="118">
        <v>0.17949999999999999</v>
      </c>
      <c r="M15" s="117">
        <v>0.5635</v>
      </c>
      <c r="N15" s="118">
        <v>0.58819999999999995</v>
      </c>
      <c r="O15" s="117">
        <v>0.94289999999999996</v>
      </c>
      <c r="P15" s="117">
        <v>0.23780000000000001</v>
      </c>
      <c r="Q15" s="117">
        <v>0.38500000000000001</v>
      </c>
      <c r="R15" s="117">
        <v>0.23050000000000001</v>
      </c>
      <c r="S15" s="117">
        <v>0.32569999999999999</v>
      </c>
      <c r="T15" s="117">
        <v>0.75</v>
      </c>
      <c r="U15" s="120">
        <v>0.89739999999999998</v>
      </c>
      <c r="V15" s="120">
        <v>0.20710000000000001</v>
      </c>
      <c r="W15" s="117">
        <v>0.31559999999999999</v>
      </c>
      <c r="X15" s="117">
        <v>0.60350000000000004</v>
      </c>
      <c r="Y15" s="81">
        <v>0.60219999999999996</v>
      </c>
      <c r="AE15" s="130">
        <v>0.28420000000000001</v>
      </c>
      <c r="AF15" s="130">
        <v>0.34699999999999998</v>
      </c>
      <c r="AG15" s="131">
        <v>0.2581699346405229</v>
      </c>
      <c r="AH15" s="131">
        <v>0.35283935823180879</v>
      </c>
      <c r="AI15" s="133">
        <f t="shared" si="9"/>
        <v>-2.6030065359477106E-2</v>
      </c>
      <c r="AJ15" s="132">
        <f t="shared" si="0"/>
        <v>5.8393582318088111E-3</v>
      </c>
      <c r="AK15" s="142">
        <f t="shared" si="1"/>
        <v>0.28029549019607847</v>
      </c>
      <c r="AL15" s="142">
        <f t="shared" si="2"/>
        <v>0.34787590373477129</v>
      </c>
      <c r="AM15" s="130">
        <f t="shared" si="3"/>
        <v>0.27118496732026143</v>
      </c>
      <c r="AN15" s="130">
        <f t="shared" si="4"/>
        <v>0.34991967911590438</v>
      </c>
      <c r="AO15" s="130">
        <f t="shared" si="5"/>
        <v>0.26337594771241835</v>
      </c>
      <c r="AP15" s="130">
        <f t="shared" si="6"/>
        <v>0.351671486585447</v>
      </c>
      <c r="AQ15" s="143">
        <f t="shared" si="7"/>
        <v>0.2581699346405229</v>
      </c>
      <c r="AR15" s="143">
        <f t="shared" si="8"/>
        <v>0.35283935823180879</v>
      </c>
    </row>
    <row r="16" spans="1:44" s="18" customFormat="1" ht="16.5" x14ac:dyDescent="0.3">
      <c r="A16" s="31">
        <v>27</v>
      </c>
      <c r="B16" s="32" t="s">
        <v>209</v>
      </c>
      <c r="C16" s="33">
        <v>5</v>
      </c>
      <c r="D16" s="34" t="s">
        <v>221</v>
      </c>
      <c r="E16" s="35">
        <v>4204</v>
      </c>
      <c r="F16" s="34" t="s">
        <v>211</v>
      </c>
      <c r="G16" s="117">
        <v>0.30009999999999998</v>
      </c>
      <c r="H16" s="118">
        <v>0.98</v>
      </c>
      <c r="I16" s="119">
        <v>1</v>
      </c>
      <c r="J16" s="124">
        <v>9.9900000000000003E-2</v>
      </c>
      <c r="K16" s="119">
        <v>0.3</v>
      </c>
      <c r="L16" s="118">
        <v>0.18149999999999999</v>
      </c>
      <c r="M16" s="117">
        <v>0.59079999999999999</v>
      </c>
      <c r="N16" s="118">
        <v>0.64439999999999997</v>
      </c>
      <c r="O16" s="117">
        <v>0.94399999999999995</v>
      </c>
      <c r="P16" s="117">
        <v>0.24360000000000001</v>
      </c>
      <c r="Q16" s="117">
        <v>0.4844</v>
      </c>
      <c r="R16" s="117">
        <v>0.25559999999999999</v>
      </c>
      <c r="S16" s="130">
        <v>0.22239999999999999</v>
      </c>
      <c r="T16" s="117">
        <v>0.75</v>
      </c>
      <c r="U16" s="120">
        <v>0.92369999999999997</v>
      </c>
      <c r="V16" s="120">
        <v>0.1857</v>
      </c>
      <c r="W16" s="117">
        <v>0.31590000000000001</v>
      </c>
      <c r="X16" s="117">
        <v>0.62409999999999999</v>
      </c>
      <c r="Y16" s="81">
        <v>0.6</v>
      </c>
      <c r="AE16" s="130">
        <v>0.2341</v>
      </c>
      <c r="AF16" s="130">
        <v>0.22220000000000001</v>
      </c>
      <c r="AG16" s="131">
        <v>0.22998489425981872</v>
      </c>
      <c r="AH16" s="131">
        <v>0.22018930408436477</v>
      </c>
      <c r="AI16" s="133">
        <f t="shared" si="9"/>
        <v>-4.1151057401812852E-3</v>
      </c>
      <c r="AJ16" s="133">
        <f t="shared" si="0"/>
        <v>-2.0106959156352411E-3</v>
      </c>
      <c r="AK16" s="142">
        <f t="shared" si="1"/>
        <v>0.2334827341389728</v>
      </c>
      <c r="AL16" s="142">
        <f t="shared" si="2"/>
        <v>0.22189839561265473</v>
      </c>
      <c r="AM16" s="130">
        <f t="shared" si="3"/>
        <v>0.23204244712990935</v>
      </c>
      <c r="AN16" s="130">
        <f t="shared" si="4"/>
        <v>0.22119465204218239</v>
      </c>
      <c r="AO16" s="130">
        <f t="shared" si="5"/>
        <v>0.23080791540785497</v>
      </c>
      <c r="AP16" s="130">
        <f t="shared" si="6"/>
        <v>0.2205914432674918</v>
      </c>
      <c r="AQ16" s="143">
        <f t="shared" si="7"/>
        <v>0.22998489425981872</v>
      </c>
      <c r="AR16" s="143">
        <f t="shared" si="8"/>
        <v>0.22018930408436477</v>
      </c>
    </row>
    <row r="17" spans="1:44" s="18" customFormat="1" ht="16.5" x14ac:dyDescent="0.3">
      <c r="A17" s="31">
        <v>28</v>
      </c>
      <c r="B17" s="36" t="s">
        <v>209</v>
      </c>
      <c r="C17" s="33">
        <v>5</v>
      </c>
      <c r="D17" s="37" t="s">
        <v>222</v>
      </c>
      <c r="E17" s="35">
        <v>4106</v>
      </c>
      <c r="F17" s="37" t="s">
        <v>211</v>
      </c>
      <c r="G17" s="117">
        <v>0.30009999999999998</v>
      </c>
      <c r="H17" s="118">
        <v>0.98160000000000003</v>
      </c>
      <c r="I17" s="119">
        <v>0.9</v>
      </c>
      <c r="J17" s="124">
        <v>9.9900000000000003E-2</v>
      </c>
      <c r="K17" s="119">
        <v>0.49</v>
      </c>
      <c r="L17" s="118">
        <v>0.17469999999999999</v>
      </c>
      <c r="M17" s="117">
        <v>0.3765</v>
      </c>
      <c r="N17" s="118">
        <v>0.54</v>
      </c>
      <c r="O17" s="117">
        <v>0.94689999999999996</v>
      </c>
      <c r="P17" s="117">
        <v>0.17799999999999999</v>
      </c>
      <c r="Q17" s="117">
        <v>0.2447</v>
      </c>
      <c r="R17" s="117">
        <v>0.27079999999999999</v>
      </c>
      <c r="S17" s="117">
        <v>0.20949999999999999</v>
      </c>
      <c r="T17" s="117">
        <v>0.75</v>
      </c>
      <c r="U17" s="120">
        <v>0.90290000000000004</v>
      </c>
      <c r="V17" s="120">
        <v>0.20399999999999999</v>
      </c>
      <c r="W17" s="117">
        <v>0.29049999999999998</v>
      </c>
      <c r="X17" s="117">
        <v>0.48020000000000002</v>
      </c>
      <c r="Y17" s="81">
        <v>0.6</v>
      </c>
      <c r="AE17" s="130">
        <v>0.30480000000000002</v>
      </c>
      <c r="AF17" s="130">
        <v>0.20880000000000001</v>
      </c>
      <c r="AG17" s="131">
        <v>0.25131073051380637</v>
      </c>
      <c r="AH17" s="131">
        <v>0.21965076079536697</v>
      </c>
      <c r="AI17" s="133">
        <f t="shared" si="9"/>
        <v>-5.3489269486193647E-2</v>
      </c>
      <c r="AJ17" s="132">
        <f t="shared" si="0"/>
        <v>1.0850760795366954E-2</v>
      </c>
      <c r="AK17" s="142">
        <f t="shared" si="1"/>
        <v>0.29677660957707097</v>
      </c>
      <c r="AL17" s="142">
        <f t="shared" si="2"/>
        <v>0.21042761411930505</v>
      </c>
      <c r="AM17" s="130">
        <f t="shared" si="3"/>
        <v>0.27805536525690322</v>
      </c>
      <c r="AN17" s="130">
        <f t="shared" si="4"/>
        <v>0.21422538039768349</v>
      </c>
      <c r="AO17" s="130">
        <f t="shared" si="5"/>
        <v>0.26200858441104508</v>
      </c>
      <c r="AP17" s="130">
        <f t="shared" si="6"/>
        <v>0.21748060863629357</v>
      </c>
      <c r="AQ17" s="143">
        <f t="shared" si="7"/>
        <v>0.25131073051380637</v>
      </c>
      <c r="AR17" s="143">
        <f t="shared" si="8"/>
        <v>0.21965076079536697</v>
      </c>
    </row>
    <row r="18" spans="1:44" ht="16.5" x14ac:dyDescent="0.3">
      <c r="AI18" s="129">
        <f t="shared" si="9"/>
        <v>0</v>
      </c>
      <c r="AM18" s="130">
        <f t="shared" ref="AM18:AM40" si="10">+AF18+(AJ18/2)</f>
        <v>0</v>
      </c>
    </row>
    <row r="19" spans="1:44" ht="16.5" x14ac:dyDescent="0.3">
      <c r="AI19" s="129">
        <f t="shared" si="9"/>
        <v>0</v>
      </c>
      <c r="AM19" s="130">
        <f t="shared" si="10"/>
        <v>0</v>
      </c>
    </row>
    <row r="20" spans="1:44" ht="16.5" hidden="1" x14ac:dyDescent="0.3">
      <c r="AI20" s="129">
        <f t="shared" si="9"/>
        <v>0</v>
      </c>
      <c r="AM20" s="130">
        <f t="shared" si="10"/>
        <v>0</v>
      </c>
    </row>
    <row r="21" spans="1:44" ht="18" hidden="1" x14ac:dyDescent="0.35">
      <c r="A21" s="471" t="s">
        <v>253</v>
      </c>
      <c r="B21" s="471"/>
      <c r="C21" s="471"/>
      <c r="D21" s="471"/>
      <c r="E21" s="471"/>
      <c r="F21" s="471"/>
      <c r="G21" s="472"/>
      <c r="H21" s="472"/>
      <c r="I21" s="472"/>
      <c r="J21" s="472"/>
      <c r="K21" s="472"/>
      <c r="L21" s="472"/>
      <c r="M21" s="472"/>
      <c r="N21" s="472"/>
      <c r="O21" s="472"/>
      <c r="P21" s="472"/>
      <c r="Q21" s="16"/>
      <c r="R21" s="17"/>
      <c r="T21" s="16"/>
      <c r="U21" s="17"/>
      <c r="W21" s="16"/>
      <c r="X21" s="17"/>
      <c r="AE21" s="17"/>
      <c r="AI21" s="129">
        <f t="shared" si="9"/>
        <v>0</v>
      </c>
      <c r="AM21" s="130">
        <f t="shared" si="10"/>
        <v>0</v>
      </c>
    </row>
    <row r="22" spans="1:44" ht="16.5" hidden="1" x14ac:dyDescent="0.3">
      <c r="A22" s="19"/>
      <c r="B22" s="19"/>
      <c r="C22" s="19"/>
      <c r="D22" s="19"/>
      <c r="E22" s="461" t="s">
        <v>202</v>
      </c>
      <c r="F22" s="464" t="s">
        <v>203</v>
      </c>
      <c r="G22" s="467" t="s">
        <v>204</v>
      </c>
      <c r="H22" s="468"/>
      <c r="I22" s="468"/>
      <c r="J22" s="468"/>
      <c r="K22" s="468"/>
      <c r="L22" s="468"/>
      <c r="M22" s="468"/>
      <c r="N22" s="468"/>
      <c r="O22" s="468"/>
      <c r="P22" s="468"/>
      <c r="Q22" s="468"/>
      <c r="R22" s="468"/>
      <c r="S22" s="468"/>
      <c r="AI22" s="129">
        <f t="shared" si="9"/>
        <v>0</v>
      </c>
      <c r="AM22" s="130">
        <f t="shared" si="10"/>
        <v>0</v>
      </c>
    </row>
    <row r="23" spans="1:44" ht="16.5" hidden="1" x14ac:dyDescent="0.3">
      <c r="A23" s="21"/>
      <c r="B23" s="22"/>
      <c r="C23" s="21"/>
      <c r="D23" s="21"/>
      <c r="E23" s="462"/>
      <c r="F23" s="465"/>
      <c r="G23" s="23" t="s">
        <v>243</v>
      </c>
      <c r="H23" s="24" t="s">
        <v>244</v>
      </c>
      <c r="I23" s="24" t="s">
        <v>245</v>
      </c>
      <c r="J23" s="24" t="s">
        <v>246</v>
      </c>
      <c r="K23" s="24" t="s">
        <v>247</v>
      </c>
      <c r="L23" s="24" t="s">
        <v>248</v>
      </c>
      <c r="M23" s="24" t="s">
        <v>249</v>
      </c>
      <c r="N23" s="24" t="s">
        <v>250</v>
      </c>
      <c r="O23" s="24" t="s">
        <v>251</v>
      </c>
      <c r="P23" s="24" t="s">
        <v>252</v>
      </c>
      <c r="Q23" s="24" t="s">
        <v>231</v>
      </c>
      <c r="R23" s="24" t="s">
        <v>232</v>
      </c>
      <c r="S23" s="24" t="s">
        <v>259</v>
      </c>
      <c r="T23" s="24" t="s">
        <v>231</v>
      </c>
      <c r="U23" s="24" t="s">
        <v>232</v>
      </c>
      <c r="V23" s="24" t="s">
        <v>259</v>
      </c>
      <c r="W23" s="24" t="s">
        <v>231</v>
      </c>
      <c r="X23" s="24" t="s">
        <v>232</v>
      </c>
      <c r="Y23" s="24" t="s">
        <v>259</v>
      </c>
      <c r="AE23" s="24" t="s">
        <v>232</v>
      </c>
      <c r="AF23" s="24" t="s">
        <v>259</v>
      </c>
      <c r="AI23" s="129" t="e">
        <f t="shared" si="9"/>
        <v>#VALUE!</v>
      </c>
      <c r="AM23" s="130" t="e">
        <f t="shared" si="10"/>
        <v>#VALUE!</v>
      </c>
    </row>
    <row r="24" spans="1:44" ht="102" hidden="1" x14ac:dyDescent="0.3">
      <c r="A24" s="21" t="s">
        <v>205</v>
      </c>
      <c r="B24" s="22" t="s">
        <v>206</v>
      </c>
      <c r="C24" s="21" t="s">
        <v>205</v>
      </c>
      <c r="D24" s="21" t="s">
        <v>0</v>
      </c>
      <c r="E24" s="462"/>
      <c r="F24" s="465"/>
      <c r="G24" s="25" t="s">
        <v>207</v>
      </c>
      <c r="H24" s="25" t="s">
        <v>235</v>
      </c>
      <c r="I24" s="25" t="s">
        <v>236</v>
      </c>
      <c r="J24" s="25" t="s">
        <v>237</v>
      </c>
      <c r="K24" s="25" t="s">
        <v>238</v>
      </c>
      <c r="L24" s="25" t="s">
        <v>239</v>
      </c>
      <c r="M24" s="25" t="s">
        <v>208</v>
      </c>
      <c r="N24" s="25" t="s">
        <v>386</v>
      </c>
      <c r="O24" s="25" t="s">
        <v>240</v>
      </c>
      <c r="P24" s="40" t="s">
        <v>241</v>
      </c>
      <c r="Q24" s="40" t="s">
        <v>233</v>
      </c>
      <c r="R24" s="40" t="s">
        <v>234</v>
      </c>
      <c r="S24" s="40" t="s">
        <v>269</v>
      </c>
      <c r="T24" s="40" t="s">
        <v>233</v>
      </c>
      <c r="U24" s="40" t="s">
        <v>234</v>
      </c>
      <c r="V24" s="40" t="s">
        <v>269</v>
      </c>
      <c r="W24" s="40" t="s">
        <v>233</v>
      </c>
      <c r="X24" s="40" t="s">
        <v>234</v>
      </c>
      <c r="Y24" s="40" t="s">
        <v>269</v>
      </c>
      <c r="AE24" s="40" t="s">
        <v>234</v>
      </c>
      <c r="AF24" s="40" t="s">
        <v>269</v>
      </c>
      <c r="AI24" s="129" t="e">
        <f t="shared" si="9"/>
        <v>#VALUE!</v>
      </c>
      <c r="AM24" s="130" t="e">
        <f t="shared" si="10"/>
        <v>#VALUE!</v>
      </c>
    </row>
    <row r="25" spans="1:44" ht="16.5" hidden="1" x14ac:dyDescent="0.3">
      <c r="A25" s="27"/>
      <c r="B25" s="28"/>
      <c r="C25" s="27"/>
      <c r="D25" s="27"/>
      <c r="E25" s="463"/>
      <c r="F25" s="466"/>
      <c r="G25" s="29">
        <v>0.1</v>
      </c>
      <c r="H25" s="29">
        <v>0.1</v>
      </c>
      <c r="I25" s="29">
        <v>0.1</v>
      </c>
      <c r="J25" s="30">
        <v>1</v>
      </c>
      <c r="K25" s="29">
        <v>0.1</v>
      </c>
      <c r="L25" s="30">
        <v>1</v>
      </c>
      <c r="M25" s="30">
        <v>1</v>
      </c>
      <c r="N25" s="30">
        <v>1</v>
      </c>
      <c r="O25" s="29">
        <v>0.1</v>
      </c>
      <c r="P25" s="29">
        <v>0.1</v>
      </c>
      <c r="Q25" s="86"/>
      <c r="R25" s="86"/>
      <c r="S25" s="82">
        <v>0.1</v>
      </c>
      <c r="T25" s="86"/>
      <c r="U25" s="86"/>
      <c r="V25" s="82">
        <v>0.1</v>
      </c>
      <c r="W25" s="86"/>
      <c r="X25" s="86"/>
      <c r="Y25" s="82">
        <v>0.1</v>
      </c>
      <c r="AE25" s="86"/>
      <c r="AF25" s="82">
        <v>0.1</v>
      </c>
      <c r="AI25" s="129">
        <f t="shared" si="9"/>
        <v>0</v>
      </c>
      <c r="AM25" s="130">
        <f t="shared" si="10"/>
        <v>0.1</v>
      </c>
    </row>
    <row r="26" spans="1:44" ht="16.5" hidden="1" x14ac:dyDescent="0.3">
      <c r="A26" s="31">
        <v>17</v>
      </c>
      <c r="B26" s="32" t="s">
        <v>209</v>
      </c>
      <c r="C26" s="33">
        <v>5</v>
      </c>
      <c r="D26" s="34" t="s">
        <v>210</v>
      </c>
      <c r="E26" s="35">
        <v>4202</v>
      </c>
      <c r="F26" s="34" t="s">
        <v>211</v>
      </c>
      <c r="G26" s="41">
        <f>+G6*$G$25</f>
        <v>1.1380000000000001E-2</v>
      </c>
      <c r="H26" s="41">
        <f>+H6*$H$25</f>
        <v>9.8550000000000013E-2</v>
      </c>
      <c r="I26" s="41">
        <f>+I6*$I$25</f>
        <v>0.13100000000000001</v>
      </c>
      <c r="J26" s="41">
        <f>+J6*$J$25</f>
        <v>9.9900000000000003E-2</v>
      </c>
      <c r="K26" s="41">
        <f>+K6*$K$25</f>
        <v>2.7000000000000003E-2</v>
      </c>
      <c r="L26" s="41">
        <f>+L6*$L$25</f>
        <v>0.18079999999999999</v>
      </c>
      <c r="M26" s="41">
        <f>+M6*$M$25</f>
        <v>0.36480000000000001</v>
      </c>
      <c r="N26" s="41">
        <f>+N6*$N$25</f>
        <v>0.7681</v>
      </c>
      <c r="O26" s="41">
        <f>+O6*$O$25</f>
        <v>9.4120000000000009E-2</v>
      </c>
      <c r="P26" s="50">
        <f>+P6*$P$25</f>
        <v>1.8200000000000001E-2</v>
      </c>
      <c r="Q26" s="87">
        <v>0.14050000000000001</v>
      </c>
      <c r="R26" s="88">
        <v>0.1125</v>
      </c>
      <c r="S26" s="41">
        <f t="shared" ref="S26:S37" si="11">+S6*$S$25</f>
        <v>2.3280000000000002E-2</v>
      </c>
      <c r="T26" s="87">
        <v>0.14050000000000001</v>
      </c>
      <c r="U26" s="88">
        <v>0.1125</v>
      </c>
      <c r="V26" s="41">
        <f t="shared" ref="V26:Y37" si="12">+V6*$S$25</f>
        <v>1.7979999999999999E-2</v>
      </c>
      <c r="W26" s="87">
        <v>0.14050000000000001</v>
      </c>
      <c r="X26" s="88">
        <v>0.1125</v>
      </c>
      <c r="Y26" s="41">
        <f t="shared" si="12"/>
        <v>0.06</v>
      </c>
      <c r="AE26" s="88">
        <v>0.1125</v>
      </c>
      <c r="AF26" s="41">
        <f t="shared" ref="AF26:AF37" si="13">+AF6*$S$25</f>
        <v>1.3430000000000001E-2</v>
      </c>
      <c r="AI26" s="129">
        <f t="shared" si="9"/>
        <v>-0.1125</v>
      </c>
      <c r="AM26" s="130">
        <f t="shared" si="10"/>
        <v>1.3430000000000001E-2</v>
      </c>
    </row>
    <row r="27" spans="1:44" ht="16.5" hidden="1" x14ac:dyDescent="0.3">
      <c r="A27" s="31">
        <v>18</v>
      </c>
      <c r="B27" s="32" t="s">
        <v>209</v>
      </c>
      <c r="C27" s="33">
        <v>5</v>
      </c>
      <c r="D27" s="34" t="s">
        <v>212</v>
      </c>
      <c r="E27" s="35">
        <v>4302</v>
      </c>
      <c r="F27" s="34" t="s">
        <v>211</v>
      </c>
      <c r="G27" s="41">
        <f t="shared" ref="G27:G37" si="14">+G7*$G$25</f>
        <v>3.4630000000000001E-2</v>
      </c>
      <c r="H27" s="41">
        <f t="shared" ref="H27:H37" si="15">+H7*$H$25</f>
        <v>9.8260000000000014E-2</v>
      </c>
      <c r="I27" s="41">
        <f t="shared" ref="I27:I37" si="16">+I7*$I$25</f>
        <v>0.1</v>
      </c>
      <c r="J27" s="41">
        <f t="shared" ref="J27:J37" si="17">+J7*$J$25</f>
        <v>9.9900000000000003E-2</v>
      </c>
      <c r="K27" s="41">
        <f t="shared" ref="K27:K37" si="18">+K7*$K$25</f>
        <v>0.05</v>
      </c>
      <c r="L27" s="41">
        <f t="shared" ref="L27:L37" si="19">+L7*$L$25</f>
        <v>0.1653</v>
      </c>
      <c r="M27" s="41">
        <f t="shared" ref="M27:M37" si="20">+M7*$M$25</f>
        <v>0.32500000000000001</v>
      </c>
      <c r="N27" s="41">
        <f t="shared" ref="N27:N37" si="21">+N7*$N$25</f>
        <v>0.64359999999999995</v>
      </c>
      <c r="O27" s="41">
        <f t="shared" ref="O27:O37" si="22">+O7*$O$25</f>
        <v>9.4E-2</v>
      </c>
      <c r="P27" s="50">
        <f t="shared" ref="P27:P37" si="23">+P7*$P$25</f>
        <v>1.8920000000000003E-2</v>
      </c>
      <c r="Q27" s="87">
        <v>0.14649999999999999</v>
      </c>
      <c r="R27" s="88">
        <v>0.155</v>
      </c>
      <c r="S27" s="41">
        <f t="shared" si="11"/>
        <v>2.2120000000000001E-2</v>
      </c>
      <c r="T27" s="87">
        <v>0.14649999999999999</v>
      </c>
      <c r="U27" s="88">
        <v>0.155</v>
      </c>
      <c r="V27" s="41">
        <f t="shared" si="12"/>
        <v>1.4000000000000002E-2</v>
      </c>
      <c r="W27" s="87">
        <v>0.14649999999999999</v>
      </c>
      <c r="X27" s="88">
        <v>0.155</v>
      </c>
      <c r="Y27" s="41">
        <f t="shared" si="12"/>
        <v>6.0609999999999997E-2</v>
      </c>
      <c r="AE27" s="88">
        <v>0.155</v>
      </c>
      <c r="AF27" s="41">
        <f t="shared" si="13"/>
        <v>1.7630000000000003E-2</v>
      </c>
      <c r="AI27" s="129">
        <f t="shared" si="9"/>
        <v>-0.155</v>
      </c>
      <c r="AM27" s="130">
        <f t="shared" si="10"/>
        <v>1.7630000000000003E-2</v>
      </c>
    </row>
    <row r="28" spans="1:44" ht="16.5" hidden="1" x14ac:dyDescent="0.3">
      <c r="A28" s="31">
        <v>19</v>
      </c>
      <c r="B28" s="32" t="s">
        <v>209</v>
      </c>
      <c r="C28" s="33">
        <v>5</v>
      </c>
      <c r="D28" s="34" t="s">
        <v>209</v>
      </c>
      <c r="E28" s="35">
        <v>4102</v>
      </c>
      <c r="F28" s="34" t="s">
        <v>213</v>
      </c>
      <c r="G28" s="41">
        <f t="shared" si="14"/>
        <v>1.14E-2</v>
      </c>
      <c r="H28" s="41">
        <f t="shared" si="15"/>
        <v>9.8070000000000004E-2</v>
      </c>
      <c r="I28" s="41">
        <f t="shared" si="16"/>
        <v>0.1</v>
      </c>
      <c r="J28" s="41">
        <f t="shared" si="17"/>
        <v>9.9900000000000003E-2</v>
      </c>
      <c r="K28" s="41">
        <f t="shared" si="18"/>
        <v>2.5000000000000001E-2</v>
      </c>
      <c r="L28" s="41">
        <f t="shared" si="19"/>
        <v>0.17380000000000001</v>
      </c>
      <c r="M28" s="41">
        <f t="shared" si="20"/>
        <v>0.27510000000000001</v>
      </c>
      <c r="N28" s="41">
        <f t="shared" si="21"/>
        <v>0.51500000000000001</v>
      </c>
      <c r="O28" s="41">
        <f t="shared" si="22"/>
        <v>9.4020000000000006E-2</v>
      </c>
      <c r="P28" s="50">
        <f t="shared" si="23"/>
        <v>1.8350000000000002E-2</v>
      </c>
      <c r="Q28" s="87">
        <v>0.14649999999999999</v>
      </c>
      <c r="R28" s="88">
        <v>0.17</v>
      </c>
      <c r="S28" s="41">
        <f t="shared" si="11"/>
        <v>1.983E-2</v>
      </c>
      <c r="T28" s="87">
        <v>0.14649999999999999</v>
      </c>
      <c r="U28" s="88">
        <v>0.17</v>
      </c>
      <c r="V28" s="41">
        <f t="shared" si="12"/>
        <v>1.8179999999999998E-2</v>
      </c>
      <c r="W28" s="87">
        <v>0.14649999999999999</v>
      </c>
      <c r="X28" s="88">
        <v>0.17</v>
      </c>
      <c r="Y28" s="41">
        <f t="shared" si="12"/>
        <v>0.06</v>
      </c>
      <c r="AE28" s="88">
        <v>0.17</v>
      </c>
      <c r="AF28" s="41">
        <f t="shared" si="13"/>
        <v>1.575E-2</v>
      </c>
      <c r="AI28" s="129">
        <f t="shared" si="9"/>
        <v>-0.17</v>
      </c>
      <c r="AM28" s="130">
        <f t="shared" si="10"/>
        <v>1.575E-2</v>
      </c>
    </row>
    <row r="29" spans="1:44" ht="16.5" hidden="1" x14ac:dyDescent="0.3">
      <c r="A29" s="31">
        <v>20</v>
      </c>
      <c r="B29" s="32" t="s">
        <v>209</v>
      </c>
      <c r="C29" s="33">
        <v>5</v>
      </c>
      <c r="D29" s="34" t="s">
        <v>214</v>
      </c>
      <c r="E29" s="35">
        <v>4201</v>
      </c>
      <c r="F29" s="34" t="s">
        <v>211</v>
      </c>
      <c r="G29" s="41">
        <f t="shared" si="14"/>
        <v>1.5010000000000003E-2</v>
      </c>
      <c r="H29" s="41">
        <f t="shared" si="15"/>
        <v>9.8260000000000014E-2</v>
      </c>
      <c r="I29" s="41">
        <f t="shared" si="16"/>
        <v>0.1</v>
      </c>
      <c r="J29" s="41">
        <f t="shared" si="17"/>
        <v>9.9900000000000003E-2</v>
      </c>
      <c r="K29" s="41">
        <f t="shared" si="18"/>
        <v>3.8000000000000006E-2</v>
      </c>
      <c r="L29" s="41">
        <f t="shared" si="19"/>
        <v>0.18459999999999999</v>
      </c>
      <c r="M29" s="41">
        <f t="shared" si="20"/>
        <v>0.44579999999999997</v>
      </c>
      <c r="N29" s="41">
        <f t="shared" si="21"/>
        <v>0.55030000000000001</v>
      </c>
      <c r="O29" s="41">
        <f t="shared" si="22"/>
        <v>9.444000000000001E-2</v>
      </c>
      <c r="P29" s="50">
        <f t="shared" si="23"/>
        <v>2.5040000000000003E-2</v>
      </c>
      <c r="Q29" s="87">
        <v>0.13750000000000001</v>
      </c>
      <c r="R29" s="88">
        <v>0.14000000000000001</v>
      </c>
      <c r="S29" s="41">
        <f t="shared" si="11"/>
        <v>2.1010000000000001E-2</v>
      </c>
      <c r="T29" s="87">
        <v>0.13750000000000001</v>
      </c>
      <c r="U29" s="88">
        <v>0.14000000000000001</v>
      </c>
      <c r="V29" s="41">
        <f t="shared" si="12"/>
        <v>2.0780000000000003E-2</v>
      </c>
      <c r="W29" s="87">
        <v>0.13750000000000001</v>
      </c>
      <c r="X29" s="88">
        <v>0.14000000000000001</v>
      </c>
      <c r="Y29" s="41">
        <f t="shared" si="12"/>
        <v>6.004000000000001E-2</v>
      </c>
      <c r="AE29" s="88">
        <v>0.14000000000000001</v>
      </c>
      <c r="AF29" s="41">
        <f t="shared" si="13"/>
        <v>2.1360000000000004E-2</v>
      </c>
      <c r="AI29" s="129">
        <f t="shared" si="9"/>
        <v>-0.14000000000000001</v>
      </c>
      <c r="AM29" s="130">
        <f t="shared" si="10"/>
        <v>2.1360000000000004E-2</v>
      </c>
    </row>
    <row r="30" spans="1:44" ht="16.5" hidden="1" x14ac:dyDescent="0.3">
      <c r="A30" s="31">
        <v>21</v>
      </c>
      <c r="B30" s="32" t="s">
        <v>209</v>
      </c>
      <c r="C30" s="33">
        <v>5</v>
      </c>
      <c r="D30" s="34" t="s">
        <v>215</v>
      </c>
      <c r="E30" s="35">
        <v>4101</v>
      </c>
      <c r="F30" s="34" t="s">
        <v>213</v>
      </c>
      <c r="G30" s="41">
        <f t="shared" si="14"/>
        <v>1.4499999999999999E-2</v>
      </c>
      <c r="H30" s="41">
        <f t="shared" si="15"/>
        <v>9.8090000000000011E-2</v>
      </c>
      <c r="I30" s="41">
        <f t="shared" si="16"/>
        <v>9.1000000000000011E-2</v>
      </c>
      <c r="J30" s="41">
        <f t="shared" si="17"/>
        <v>9.9900000000000003E-2</v>
      </c>
      <c r="K30" s="41">
        <f t="shared" si="18"/>
        <v>2.7000000000000003E-2</v>
      </c>
      <c r="L30" s="41">
        <f t="shared" si="19"/>
        <v>0.16930000000000001</v>
      </c>
      <c r="M30" s="41">
        <f t="shared" si="20"/>
        <v>0.2412</v>
      </c>
      <c r="N30" s="41">
        <f t="shared" si="21"/>
        <v>0.5</v>
      </c>
      <c r="O30" s="41">
        <f t="shared" si="22"/>
        <v>9.4030000000000002E-2</v>
      </c>
      <c r="P30" s="50">
        <f>+P10*$P$25</f>
        <v>1.7649999999999999E-2</v>
      </c>
      <c r="Q30" s="87">
        <v>0.13750000000000001</v>
      </c>
      <c r="R30" s="88">
        <v>0.14750000000000002</v>
      </c>
      <c r="S30" s="41">
        <f t="shared" si="11"/>
        <v>1.9050000000000001E-2</v>
      </c>
      <c r="T30" s="87">
        <v>0.13750000000000001</v>
      </c>
      <c r="U30" s="88">
        <v>0.14750000000000002</v>
      </c>
      <c r="V30" s="41">
        <f t="shared" si="12"/>
        <v>1.9640000000000001E-2</v>
      </c>
      <c r="W30" s="87">
        <v>0.13750000000000001</v>
      </c>
      <c r="X30" s="88">
        <v>0.14750000000000002</v>
      </c>
      <c r="Y30" s="41">
        <f t="shared" si="12"/>
        <v>0.06</v>
      </c>
      <c r="AE30" s="88">
        <v>0.14750000000000002</v>
      </c>
      <c r="AF30" s="41">
        <f t="shared" si="13"/>
        <v>1.2930000000000001E-2</v>
      </c>
      <c r="AI30" s="129">
        <f t="shared" si="9"/>
        <v>-0.14750000000000002</v>
      </c>
      <c r="AM30" s="130">
        <f t="shared" si="10"/>
        <v>1.2930000000000001E-2</v>
      </c>
    </row>
    <row r="31" spans="1:44" ht="16.5" hidden="1" x14ac:dyDescent="0.3">
      <c r="A31" s="31">
        <v>22</v>
      </c>
      <c r="B31" s="32" t="s">
        <v>209</v>
      </c>
      <c r="C31" s="33">
        <v>5</v>
      </c>
      <c r="D31" s="34" t="s">
        <v>216</v>
      </c>
      <c r="E31" s="35">
        <v>4203</v>
      </c>
      <c r="F31" s="34" t="s">
        <v>211</v>
      </c>
      <c r="G31" s="41">
        <f t="shared" si="14"/>
        <v>1.2830000000000001E-2</v>
      </c>
      <c r="H31" s="41">
        <f t="shared" si="15"/>
        <v>9.8000000000000004E-2</v>
      </c>
      <c r="I31" s="41">
        <f t="shared" si="16"/>
        <v>8.5000000000000006E-2</v>
      </c>
      <c r="J31" s="41">
        <f t="shared" si="17"/>
        <v>9.9900000000000003E-2</v>
      </c>
      <c r="K31" s="41">
        <f t="shared" si="18"/>
        <v>6.0999999999999999E-2</v>
      </c>
      <c r="L31" s="41">
        <f t="shared" si="19"/>
        <v>0.17799999999999999</v>
      </c>
      <c r="M31" s="41">
        <f t="shared" si="20"/>
        <v>0.30909999999999999</v>
      </c>
      <c r="N31" s="41">
        <f t="shared" si="21"/>
        <v>0.56479999999999997</v>
      </c>
      <c r="O31" s="41">
        <f t="shared" si="22"/>
        <v>9.4E-2</v>
      </c>
      <c r="P31" s="50">
        <f t="shared" si="23"/>
        <v>2.0330000000000001E-2</v>
      </c>
      <c r="Q31" s="87">
        <v>0.13750000000000001</v>
      </c>
      <c r="R31" s="88">
        <v>0.17500000000000002</v>
      </c>
      <c r="S31" s="41">
        <f t="shared" si="11"/>
        <v>1.8780000000000002E-2</v>
      </c>
      <c r="T31" s="87">
        <v>0.13750000000000001</v>
      </c>
      <c r="U31" s="88">
        <v>0.17500000000000002</v>
      </c>
      <c r="V31" s="41">
        <f t="shared" si="12"/>
        <v>1.7610000000000001E-2</v>
      </c>
      <c r="W31" s="87">
        <v>0.13750000000000001</v>
      </c>
      <c r="X31" s="88">
        <v>0.17500000000000002</v>
      </c>
      <c r="Y31" s="41">
        <f t="shared" si="12"/>
        <v>0.06</v>
      </c>
      <c r="AE31" s="88">
        <v>0.17500000000000002</v>
      </c>
      <c r="AF31" s="41">
        <f t="shared" si="13"/>
        <v>1.805E-2</v>
      </c>
      <c r="AI31" s="129">
        <f t="shared" si="9"/>
        <v>-0.17500000000000002</v>
      </c>
      <c r="AM31" s="130">
        <f t="shared" si="10"/>
        <v>1.805E-2</v>
      </c>
    </row>
    <row r="32" spans="1:44" ht="16.5" hidden="1" x14ac:dyDescent="0.3">
      <c r="A32" s="31">
        <v>23</v>
      </c>
      <c r="B32" s="32" t="s">
        <v>209</v>
      </c>
      <c r="C32" s="33">
        <v>5</v>
      </c>
      <c r="D32" s="34" t="s">
        <v>217</v>
      </c>
      <c r="E32" s="35">
        <v>4303</v>
      </c>
      <c r="F32" s="34" t="s">
        <v>211</v>
      </c>
      <c r="G32" s="41">
        <f t="shared" si="14"/>
        <v>1.9210000000000001E-2</v>
      </c>
      <c r="H32" s="41">
        <f t="shared" si="15"/>
        <v>9.8000000000000004E-2</v>
      </c>
      <c r="I32" s="41">
        <f t="shared" si="16"/>
        <v>9.5000000000000001E-2</v>
      </c>
      <c r="J32" s="41">
        <f t="shared" si="17"/>
        <v>9.9900000000000003E-2</v>
      </c>
      <c r="K32" s="41">
        <f t="shared" si="18"/>
        <v>2.5000000000000001E-2</v>
      </c>
      <c r="L32" s="41">
        <f t="shared" si="19"/>
        <v>0.1653</v>
      </c>
      <c r="M32" s="41">
        <f t="shared" si="20"/>
        <v>0.2465</v>
      </c>
      <c r="N32" s="41">
        <f t="shared" si="21"/>
        <v>0.53</v>
      </c>
      <c r="O32" s="41">
        <f t="shared" si="22"/>
        <v>9.418E-2</v>
      </c>
      <c r="P32" s="50">
        <f t="shared" si="23"/>
        <v>1.8920000000000003E-2</v>
      </c>
      <c r="Q32" s="87">
        <v>0.13750000000000001</v>
      </c>
      <c r="R32" s="88">
        <v>0.14750000000000002</v>
      </c>
      <c r="S32" s="41">
        <f t="shared" si="11"/>
        <v>1.8620000000000001E-2</v>
      </c>
      <c r="T32" s="87">
        <v>0.13750000000000001</v>
      </c>
      <c r="U32" s="88">
        <v>0.14750000000000002</v>
      </c>
      <c r="V32" s="41">
        <f t="shared" si="12"/>
        <v>2.5819999999999999E-2</v>
      </c>
      <c r="W32" s="87">
        <v>0.13750000000000001</v>
      </c>
      <c r="X32" s="88">
        <v>0.14750000000000002</v>
      </c>
      <c r="Y32" s="41">
        <f t="shared" si="12"/>
        <v>6.0019999999999997E-2</v>
      </c>
      <c r="AE32" s="88">
        <v>0.14750000000000002</v>
      </c>
      <c r="AF32" s="41">
        <f t="shared" si="13"/>
        <v>1.6760000000000001E-2</v>
      </c>
      <c r="AI32" s="129">
        <f t="shared" si="9"/>
        <v>-0.14750000000000002</v>
      </c>
      <c r="AM32" s="130">
        <f t="shared" si="10"/>
        <v>1.6760000000000001E-2</v>
      </c>
    </row>
    <row r="33" spans="1:39" ht="16.5" hidden="1" x14ac:dyDescent="0.3">
      <c r="A33" s="31">
        <v>24</v>
      </c>
      <c r="B33" s="32" t="s">
        <v>209</v>
      </c>
      <c r="C33" s="33">
        <v>5</v>
      </c>
      <c r="D33" s="34" t="s">
        <v>218</v>
      </c>
      <c r="E33" s="35">
        <v>4301</v>
      </c>
      <c r="F33" s="34" t="s">
        <v>211</v>
      </c>
      <c r="G33" s="41">
        <f t="shared" si="14"/>
        <v>1.3800000000000002E-2</v>
      </c>
      <c r="H33" s="41">
        <f t="shared" si="15"/>
        <v>9.8280000000000006E-2</v>
      </c>
      <c r="I33" s="41">
        <f t="shared" si="16"/>
        <v>0.1</v>
      </c>
      <c r="J33" s="41">
        <f t="shared" si="17"/>
        <v>9.9900000000000003E-2</v>
      </c>
      <c r="K33" s="41">
        <f t="shared" si="18"/>
        <v>2.2000000000000002E-2</v>
      </c>
      <c r="L33" s="41">
        <f t="shared" si="19"/>
        <v>0.18260000000000001</v>
      </c>
      <c r="M33" s="41">
        <f t="shared" si="20"/>
        <v>0.31519999999999998</v>
      </c>
      <c r="N33" s="41">
        <f t="shared" si="21"/>
        <v>0.5756</v>
      </c>
      <c r="O33" s="41">
        <f t="shared" si="22"/>
        <v>9.4030000000000002E-2</v>
      </c>
      <c r="P33" s="50">
        <f t="shared" si="23"/>
        <v>2.9210000000000003E-2</v>
      </c>
      <c r="Q33" s="87">
        <v>0.13750000000000001</v>
      </c>
      <c r="R33" s="88">
        <v>0.16250000000000001</v>
      </c>
      <c r="S33" s="41">
        <f t="shared" si="11"/>
        <v>2.019E-2</v>
      </c>
      <c r="T33" s="87">
        <v>0.13750000000000001</v>
      </c>
      <c r="U33" s="88">
        <v>0.16250000000000001</v>
      </c>
      <c r="V33" s="41">
        <f t="shared" si="12"/>
        <v>2.0750000000000001E-2</v>
      </c>
      <c r="W33" s="87">
        <v>0.13750000000000001</v>
      </c>
      <c r="X33" s="88">
        <v>0.16250000000000001</v>
      </c>
      <c r="Y33" s="41">
        <f t="shared" si="12"/>
        <v>0.06</v>
      </c>
      <c r="AE33" s="88">
        <v>0.16250000000000001</v>
      </c>
      <c r="AF33" s="41">
        <f t="shared" si="13"/>
        <v>1.7430000000000001E-2</v>
      </c>
      <c r="AI33" s="129">
        <f t="shared" si="9"/>
        <v>-0.16250000000000001</v>
      </c>
      <c r="AM33" s="130">
        <f t="shared" si="10"/>
        <v>1.7430000000000001E-2</v>
      </c>
    </row>
    <row r="34" spans="1:39" ht="16.5" hidden="1" x14ac:dyDescent="0.3">
      <c r="A34" s="31">
        <v>25</v>
      </c>
      <c r="B34" s="32" t="s">
        <v>209</v>
      </c>
      <c r="C34" s="33">
        <v>5</v>
      </c>
      <c r="D34" s="34" t="s">
        <v>219</v>
      </c>
      <c r="E34" s="35">
        <v>4304</v>
      </c>
      <c r="F34" s="34" t="s">
        <v>211</v>
      </c>
      <c r="G34" s="41">
        <f t="shared" si="14"/>
        <v>1.2460000000000001E-2</v>
      </c>
      <c r="H34" s="41">
        <f t="shared" si="15"/>
        <v>9.8060000000000008E-2</v>
      </c>
      <c r="I34" s="41">
        <f t="shared" si="16"/>
        <v>0.11000000000000001</v>
      </c>
      <c r="J34" s="41">
        <f t="shared" si="17"/>
        <v>9.9900000000000003E-2</v>
      </c>
      <c r="K34" s="41">
        <f t="shared" si="18"/>
        <v>2.6000000000000002E-2</v>
      </c>
      <c r="L34" s="41">
        <f t="shared" si="19"/>
        <v>0.1673</v>
      </c>
      <c r="M34" s="41">
        <f t="shared" si="20"/>
        <v>0.25719999999999998</v>
      </c>
      <c r="N34" s="41">
        <f t="shared" si="21"/>
        <v>0.50449999999999995</v>
      </c>
      <c r="O34" s="41">
        <f t="shared" si="22"/>
        <v>9.444000000000001E-2</v>
      </c>
      <c r="P34" s="50">
        <f t="shared" si="23"/>
        <v>1.7639999999999999E-2</v>
      </c>
      <c r="Q34" s="87">
        <v>0.16</v>
      </c>
      <c r="R34" s="88">
        <v>0.13250000000000001</v>
      </c>
      <c r="S34" s="41">
        <f t="shared" si="11"/>
        <v>2.3440000000000003E-2</v>
      </c>
      <c r="T34" s="87">
        <v>0.16</v>
      </c>
      <c r="U34" s="88">
        <v>0.13250000000000001</v>
      </c>
      <c r="V34" s="41">
        <f t="shared" si="12"/>
        <v>2.1670000000000002E-2</v>
      </c>
      <c r="W34" s="87">
        <v>0.16</v>
      </c>
      <c r="X34" s="88">
        <v>0.13250000000000001</v>
      </c>
      <c r="Y34" s="41">
        <f t="shared" si="12"/>
        <v>0.06</v>
      </c>
      <c r="AE34" s="88">
        <v>0.13250000000000001</v>
      </c>
      <c r="AF34" s="41">
        <f t="shared" si="13"/>
        <v>2.0470000000000002E-2</v>
      </c>
      <c r="AI34" s="129">
        <f t="shared" si="9"/>
        <v>-0.13250000000000001</v>
      </c>
      <c r="AM34" s="130">
        <f t="shared" si="10"/>
        <v>2.0470000000000002E-2</v>
      </c>
    </row>
    <row r="35" spans="1:39" ht="16.5" hidden="1" x14ac:dyDescent="0.3">
      <c r="A35" s="31">
        <v>26</v>
      </c>
      <c r="B35" s="32" t="s">
        <v>209</v>
      </c>
      <c r="C35" s="33">
        <v>5</v>
      </c>
      <c r="D35" s="34" t="s">
        <v>220</v>
      </c>
      <c r="E35" s="35">
        <v>4305</v>
      </c>
      <c r="F35" s="34" t="s">
        <v>211</v>
      </c>
      <c r="G35" s="41">
        <f t="shared" si="14"/>
        <v>4.6530000000000002E-2</v>
      </c>
      <c r="H35" s="41">
        <f t="shared" si="15"/>
        <v>9.8330000000000001E-2</v>
      </c>
      <c r="I35" s="41">
        <f t="shared" si="16"/>
        <v>0.1</v>
      </c>
      <c r="J35" s="41">
        <f t="shared" si="17"/>
        <v>9.9900000000000003E-2</v>
      </c>
      <c r="K35" s="41">
        <f t="shared" si="18"/>
        <v>4.9000000000000002E-2</v>
      </c>
      <c r="L35" s="41">
        <f t="shared" si="19"/>
        <v>0.17949999999999999</v>
      </c>
      <c r="M35" s="41">
        <f t="shared" si="20"/>
        <v>0.5635</v>
      </c>
      <c r="N35" s="41">
        <f t="shared" si="21"/>
        <v>0.58819999999999995</v>
      </c>
      <c r="O35" s="41">
        <f t="shared" si="22"/>
        <v>9.4289999999999999E-2</v>
      </c>
      <c r="P35" s="50">
        <f t="shared" si="23"/>
        <v>2.3780000000000003E-2</v>
      </c>
      <c r="Q35" s="87">
        <v>0.2525</v>
      </c>
      <c r="R35" s="88">
        <v>0.20750000000000002</v>
      </c>
      <c r="S35" s="41">
        <f t="shared" si="11"/>
        <v>3.2570000000000002E-2</v>
      </c>
      <c r="T35" s="87">
        <v>0.2525</v>
      </c>
      <c r="U35" s="88">
        <v>0.20750000000000002</v>
      </c>
      <c r="V35" s="41">
        <f t="shared" si="12"/>
        <v>2.0710000000000003E-2</v>
      </c>
      <c r="W35" s="87">
        <v>0.2525</v>
      </c>
      <c r="X35" s="88">
        <v>0.20750000000000002</v>
      </c>
      <c r="Y35" s="41">
        <f t="shared" si="12"/>
        <v>6.0219999999999996E-2</v>
      </c>
      <c r="AE35" s="88">
        <v>0.20750000000000002</v>
      </c>
      <c r="AF35" s="41">
        <f t="shared" si="13"/>
        <v>3.4700000000000002E-2</v>
      </c>
      <c r="AI35" s="129">
        <f t="shared" si="9"/>
        <v>-0.20750000000000002</v>
      </c>
      <c r="AM35" s="130">
        <f t="shared" si="10"/>
        <v>3.4700000000000002E-2</v>
      </c>
    </row>
    <row r="36" spans="1:39" ht="16.5" hidden="1" x14ac:dyDescent="0.3">
      <c r="A36" s="31">
        <v>27</v>
      </c>
      <c r="B36" s="32" t="s">
        <v>209</v>
      </c>
      <c r="C36" s="33">
        <v>5</v>
      </c>
      <c r="D36" s="34" t="s">
        <v>221</v>
      </c>
      <c r="E36" s="35">
        <v>4204</v>
      </c>
      <c r="F36" s="34" t="s">
        <v>211</v>
      </c>
      <c r="G36" s="41">
        <f t="shared" si="14"/>
        <v>3.0009999999999998E-2</v>
      </c>
      <c r="H36" s="41">
        <f t="shared" si="15"/>
        <v>9.8000000000000004E-2</v>
      </c>
      <c r="I36" s="41">
        <f t="shared" si="16"/>
        <v>0.1</v>
      </c>
      <c r="J36" s="41">
        <f t="shared" si="17"/>
        <v>9.9900000000000003E-2</v>
      </c>
      <c r="K36" s="41">
        <f t="shared" si="18"/>
        <v>0.03</v>
      </c>
      <c r="L36" s="41">
        <f t="shared" si="19"/>
        <v>0.18149999999999999</v>
      </c>
      <c r="M36" s="41">
        <f t="shared" si="20"/>
        <v>0.59079999999999999</v>
      </c>
      <c r="N36" s="41">
        <f t="shared" si="21"/>
        <v>0.64439999999999997</v>
      </c>
      <c r="O36" s="41">
        <f t="shared" si="22"/>
        <v>9.4399999999999998E-2</v>
      </c>
      <c r="P36" s="50">
        <f t="shared" si="23"/>
        <v>2.4360000000000003E-2</v>
      </c>
      <c r="Q36" s="87">
        <v>0.13750000000000001</v>
      </c>
      <c r="R36" s="88">
        <v>0.1825</v>
      </c>
      <c r="S36" s="41">
        <f t="shared" si="11"/>
        <v>2.2239999999999999E-2</v>
      </c>
      <c r="T36" s="87">
        <v>0.13750000000000001</v>
      </c>
      <c r="U36" s="88">
        <v>0.1825</v>
      </c>
      <c r="V36" s="41">
        <f t="shared" si="12"/>
        <v>1.857E-2</v>
      </c>
      <c r="W36" s="87">
        <v>0.13750000000000001</v>
      </c>
      <c r="X36" s="88">
        <v>0.1825</v>
      </c>
      <c r="Y36" s="41">
        <f t="shared" si="12"/>
        <v>0.06</v>
      </c>
      <c r="AE36" s="88">
        <v>0.1825</v>
      </c>
      <c r="AF36" s="41">
        <f t="shared" si="13"/>
        <v>2.2220000000000004E-2</v>
      </c>
      <c r="AI36" s="129">
        <f t="shared" si="9"/>
        <v>-0.1825</v>
      </c>
      <c r="AM36" s="130">
        <f t="shared" si="10"/>
        <v>2.2220000000000004E-2</v>
      </c>
    </row>
    <row r="37" spans="1:39" ht="16.5" hidden="1" x14ac:dyDescent="0.3">
      <c r="A37" s="31">
        <v>28</v>
      </c>
      <c r="B37" s="36" t="s">
        <v>209</v>
      </c>
      <c r="C37" s="33">
        <v>5</v>
      </c>
      <c r="D37" s="37" t="s">
        <v>222</v>
      </c>
      <c r="E37" s="35">
        <v>4106</v>
      </c>
      <c r="F37" s="37" t="s">
        <v>211</v>
      </c>
      <c r="G37" s="41">
        <f t="shared" si="14"/>
        <v>3.0009999999999998E-2</v>
      </c>
      <c r="H37" s="41">
        <f t="shared" si="15"/>
        <v>9.8160000000000011E-2</v>
      </c>
      <c r="I37" s="41">
        <f t="shared" si="16"/>
        <v>9.0000000000000011E-2</v>
      </c>
      <c r="J37" s="41">
        <f t="shared" si="17"/>
        <v>9.9900000000000003E-2</v>
      </c>
      <c r="K37" s="41">
        <f t="shared" si="18"/>
        <v>4.9000000000000002E-2</v>
      </c>
      <c r="L37" s="41">
        <f t="shared" si="19"/>
        <v>0.17469999999999999</v>
      </c>
      <c r="M37" s="41">
        <f t="shared" si="20"/>
        <v>0.3765</v>
      </c>
      <c r="N37" s="41">
        <f t="shared" si="21"/>
        <v>0.54</v>
      </c>
      <c r="O37" s="41">
        <f t="shared" si="22"/>
        <v>9.4689999999999996E-2</v>
      </c>
      <c r="P37" s="50">
        <f t="shared" si="23"/>
        <v>1.78E-2</v>
      </c>
      <c r="Q37" s="87">
        <v>0.13750000000000001</v>
      </c>
      <c r="R37" s="88">
        <v>0.185</v>
      </c>
      <c r="S37" s="41">
        <f t="shared" si="11"/>
        <v>2.095E-2</v>
      </c>
      <c r="T37" s="87">
        <v>0.13750000000000001</v>
      </c>
      <c r="U37" s="88">
        <v>0.185</v>
      </c>
      <c r="V37" s="41">
        <f t="shared" si="12"/>
        <v>2.0400000000000001E-2</v>
      </c>
      <c r="W37" s="87">
        <v>0.13750000000000001</v>
      </c>
      <c r="X37" s="88">
        <v>0.185</v>
      </c>
      <c r="Y37" s="41">
        <f t="shared" si="12"/>
        <v>0.06</v>
      </c>
      <c r="AE37" s="88">
        <v>0.185</v>
      </c>
      <c r="AF37" s="41">
        <f t="shared" si="13"/>
        <v>2.0880000000000003E-2</v>
      </c>
      <c r="AI37" s="129">
        <f t="shared" si="9"/>
        <v>-0.185</v>
      </c>
      <c r="AM37" s="130">
        <f t="shared" si="10"/>
        <v>2.0880000000000003E-2</v>
      </c>
    </row>
    <row r="38" spans="1:39" ht="16.5" hidden="1" x14ac:dyDescent="0.3">
      <c r="AI38" s="129">
        <f t="shared" si="9"/>
        <v>0</v>
      </c>
      <c r="AM38" s="130">
        <f t="shared" si="10"/>
        <v>0</v>
      </c>
    </row>
    <row r="39" spans="1:39" ht="16.5" hidden="1" x14ac:dyDescent="0.3">
      <c r="AI39" s="129">
        <f t="shared" si="9"/>
        <v>0</v>
      </c>
      <c r="AM39" s="130">
        <f t="shared" si="10"/>
        <v>0</v>
      </c>
    </row>
    <row r="40" spans="1:39" ht="16.5" hidden="1" x14ac:dyDescent="0.3">
      <c r="AI40" s="129">
        <f t="shared" si="9"/>
        <v>0</v>
      </c>
      <c r="AM40" s="130">
        <f t="shared" si="10"/>
        <v>0</v>
      </c>
    </row>
    <row r="41" spans="1:39" ht="18" hidden="1" x14ac:dyDescent="0.35">
      <c r="A41" s="471" t="s">
        <v>366</v>
      </c>
      <c r="B41" s="471"/>
      <c r="C41" s="471"/>
      <c r="D41" s="471"/>
      <c r="E41" s="471"/>
      <c r="F41" s="471"/>
      <c r="G41" s="472"/>
      <c r="H41" s="472"/>
      <c r="I41" s="472"/>
      <c r="J41" s="472"/>
      <c r="K41" s="472"/>
      <c r="L41" s="472"/>
      <c r="M41" s="472"/>
      <c r="N41" s="472"/>
      <c r="O41" s="472"/>
      <c r="P41" s="472"/>
      <c r="Q41" s="16"/>
      <c r="R41" s="17"/>
      <c r="T41" s="16"/>
      <c r="U41" s="17"/>
      <c r="W41" s="16"/>
      <c r="X41" s="17"/>
      <c r="AE41" s="17"/>
    </row>
    <row r="42" spans="1:39" s="20" customFormat="1" ht="16.5" hidden="1" customHeight="1" x14ac:dyDescent="0.3">
      <c r="A42" s="19"/>
      <c r="B42" s="19"/>
      <c r="C42" s="19"/>
      <c r="D42" s="19"/>
      <c r="E42" s="461" t="s">
        <v>202</v>
      </c>
      <c r="F42" s="464" t="s">
        <v>203</v>
      </c>
      <c r="G42" s="467" t="s">
        <v>204</v>
      </c>
      <c r="H42" s="468"/>
      <c r="I42" s="468"/>
      <c r="J42" s="468"/>
      <c r="K42" s="468"/>
      <c r="L42" s="468"/>
      <c r="M42" s="468"/>
      <c r="N42" s="468"/>
      <c r="O42" s="468"/>
      <c r="P42" s="468"/>
      <c r="Q42" s="468"/>
      <c r="R42" s="468"/>
      <c r="S42" s="468"/>
      <c r="T42" s="468"/>
      <c r="U42" s="468"/>
      <c r="V42" s="468"/>
      <c r="W42" s="468"/>
      <c r="X42" s="468"/>
      <c r="Y42" s="468"/>
    </row>
    <row r="43" spans="1:39" s="18" customFormat="1" ht="16.5" hidden="1" x14ac:dyDescent="0.3">
      <c r="A43" s="21"/>
      <c r="B43" s="22"/>
      <c r="C43" s="21"/>
      <c r="D43" s="21"/>
      <c r="E43" s="462"/>
      <c r="F43" s="465"/>
      <c r="G43" s="23" t="s">
        <v>345</v>
      </c>
      <c r="H43" s="24" t="s">
        <v>344</v>
      </c>
      <c r="I43" s="24" t="s">
        <v>343</v>
      </c>
      <c r="J43" s="24" t="s">
        <v>346</v>
      </c>
      <c r="K43" s="24" t="s">
        <v>347</v>
      </c>
      <c r="L43" s="24" t="s">
        <v>348</v>
      </c>
      <c r="M43" s="24" t="s">
        <v>349</v>
      </c>
      <c r="N43" s="24" t="s">
        <v>350</v>
      </c>
      <c r="O43" s="24" t="s">
        <v>251</v>
      </c>
      <c r="P43" s="24" t="s">
        <v>252</v>
      </c>
      <c r="Q43" s="24" t="s">
        <v>231</v>
      </c>
      <c r="R43" s="24" t="s">
        <v>232</v>
      </c>
      <c r="S43" s="24" t="s">
        <v>259</v>
      </c>
      <c r="T43" s="24" t="s">
        <v>299</v>
      </c>
      <c r="U43" s="24" t="s">
        <v>300</v>
      </c>
      <c r="V43" s="24" t="s">
        <v>301</v>
      </c>
      <c r="W43" s="24" t="s">
        <v>302</v>
      </c>
      <c r="X43" s="24" t="s">
        <v>303</v>
      </c>
      <c r="Y43" s="24" t="s">
        <v>304</v>
      </c>
      <c r="AE43" s="24" t="s">
        <v>232</v>
      </c>
      <c r="AF43" s="24" t="s">
        <v>259</v>
      </c>
    </row>
    <row r="44" spans="1:39" s="26" customFormat="1" ht="165" hidden="1" customHeight="1" x14ac:dyDescent="0.3">
      <c r="A44" s="21" t="s">
        <v>205</v>
      </c>
      <c r="B44" s="22" t="s">
        <v>206</v>
      </c>
      <c r="C44" s="21" t="s">
        <v>205</v>
      </c>
      <c r="D44" s="21" t="s">
        <v>0</v>
      </c>
      <c r="E44" s="462"/>
      <c r="F44" s="465"/>
      <c r="G44" s="25" t="s">
        <v>351</v>
      </c>
      <c r="H44" s="25" t="s">
        <v>352</v>
      </c>
      <c r="I44" s="25" t="s">
        <v>353</v>
      </c>
      <c r="J44" s="25" t="s">
        <v>365</v>
      </c>
      <c r="K44" s="25" t="s">
        <v>354</v>
      </c>
      <c r="L44" s="25" t="s">
        <v>384</v>
      </c>
      <c r="M44" s="25" t="s">
        <v>260</v>
      </c>
      <c r="N44" s="25" t="s">
        <v>385</v>
      </c>
      <c r="O44" s="25" t="s">
        <v>355</v>
      </c>
      <c r="P44" s="40" t="s">
        <v>356</v>
      </c>
      <c r="Q44" s="40" t="s">
        <v>357</v>
      </c>
      <c r="R44" s="40" t="s">
        <v>358</v>
      </c>
      <c r="S44" s="40" t="s">
        <v>359</v>
      </c>
      <c r="T44" s="40" t="s">
        <v>360</v>
      </c>
      <c r="U44" s="40" t="s">
        <v>361</v>
      </c>
      <c r="V44" s="40" t="s">
        <v>362</v>
      </c>
      <c r="W44" s="40" t="s">
        <v>363</v>
      </c>
      <c r="X44" s="40" t="s">
        <v>387</v>
      </c>
      <c r="Y44" s="40" t="s">
        <v>364</v>
      </c>
      <c r="AE44" s="40" t="s">
        <v>358</v>
      </c>
      <c r="AF44" s="40" t="s">
        <v>359</v>
      </c>
    </row>
    <row r="45" spans="1:39" s="20" customFormat="1" ht="23.25" hidden="1" customHeight="1" x14ac:dyDescent="0.3">
      <c r="A45" s="27"/>
      <c r="B45" s="28"/>
      <c r="C45" s="27"/>
      <c r="D45" s="27"/>
      <c r="E45" s="463"/>
      <c r="F45" s="466"/>
      <c r="G45" s="127">
        <v>0.15</v>
      </c>
      <c r="H45" s="82">
        <v>1</v>
      </c>
      <c r="I45" s="127">
        <v>0.15</v>
      </c>
      <c r="J45" s="82">
        <v>1</v>
      </c>
      <c r="K45" s="127">
        <v>0.15</v>
      </c>
      <c r="L45" s="127">
        <v>0.15</v>
      </c>
      <c r="M45" s="127">
        <v>0.15</v>
      </c>
      <c r="N45" s="127">
        <v>0.15</v>
      </c>
      <c r="O45" s="82">
        <v>0.15</v>
      </c>
      <c r="P45" s="127">
        <v>0.15</v>
      </c>
      <c r="Q45" s="127">
        <v>0.15</v>
      </c>
      <c r="R45" s="127"/>
      <c r="S45" s="127"/>
      <c r="T45" s="127">
        <v>0.15</v>
      </c>
      <c r="U45" s="82">
        <v>1</v>
      </c>
      <c r="V45" s="127">
        <v>0.15</v>
      </c>
      <c r="W45" s="82">
        <v>1</v>
      </c>
      <c r="X45" s="82">
        <v>1</v>
      </c>
      <c r="Y45" s="82"/>
      <c r="AE45" s="127">
        <v>0.15</v>
      </c>
      <c r="AF45" s="127">
        <v>0.15</v>
      </c>
    </row>
    <row r="46" spans="1:39" ht="16.5" hidden="1" x14ac:dyDescent="0.3">
      <c r="A46" s="31">
        <v>17</v>
      </c>
      <c r="B46" s="32" t="s">
        <v>209</v>
      </c>
      <c r="C46" s="33">
        <v>5</v>
      </c>
      <c r="D46" s="34" t="s">
        <v>210</v>
      </c>
      <c r="E46" s="35">
        <v>4202</v>
      </c>
      <c r="F46" s="34" t="s">
        <v>211</v>
      </c>
      <c r="G46" s="121">
        <f>+$G6*$G$45</f>
        <v>1.7069999999999998E-2</v>
      </c>
      <c r="H46" s="121">
        <f>+$H6*$H$45</f>
        <v>0.98550000000000004</v>
      </c>
      <c r="I46" s="122">
        <f>+$I6*$I$45</f>
        <v>0.19650000000000001</v>
      </c>
      <c r="J46" s="121">
        <f t="shared" ref="J46:J57" si="24">+$J6*$J$45</f>
        <v>9.9900000000000003E-2</v>
      </c>
      <c r="K46" s="122">
        <f>+$K6*$K$45</f>
        <v>4.0500000000000001E-2</v>
      </c>
      <c r="L46" s="121">
        <f t="shared" ref="L46:L57" si="25">+$L6*$L$45</f>
        <v>2.7119999999999998E-2</v>
      </c>
      <c r="M46" s="121">
        <f t="shared" ref="M46:M57" si="26">+$M6*$M$45</f>
        <v>5.4719999999999998E-2</v>
      </c>
      <c r="N46" s="121">
        <f t="shared" ref="N46:N57" si="27">+$N6*$N$45</f>
        <v>0.115215</v>
      </c>
      <c r="O46" s="121">
        <f>+$O6*$O$45</f>
        <v>0.14118</v>
      </c>
      <c r="P46" s="121">
        <f t="shared" ref="P46:P51" si="28">+$P6*$P$45</f>
        <v>2.7299999999999998E-2</v>
      </c>
      <c r="Q46" s="121">
        <f>+$Q6*$Q$45</f>
        <v>6.4454999999999998E-2</v>
      </c>
      <c r="R46" s="121">
        <v>0.11753380131779016</v>
      </c>
      <c r="S46" s="121">
        <v>0.14715611947260401</v>
      </c>
      <c r="T46" s="121">
        <f t="shared" ref="T46:T57" si="29">+$T6*$T$45</f>
        <v>0.11538</v>
      </c>
      <c r="U46" s="121">
        <f t="shared" ref="U46:U57" si="30">+$U6*$U$45</f>
        <v>0.90629999999999999</v>
      </c>
      <c r="V46" s="121">
        <f t="shared" ref="V46:V57" si="31">+$V6*$V$45</f>
        <v>2.6969999999999997E-2</v>
      </c>
      <c r="W46" s="121">
        <f t="shared" ref="W46:W57" si="32">+$W6*$W$45</f>
        <v>0.2913</v>
      </c>
      <c r="X46" s="121">
        <f t="shared" ref="X46:X57" si="33">+$X6*$X$45</f>
        <v>0.53600000000000003</v>
      </c>
      <c r="Y46" s="121"/>
      <c r="AE46" s="121">
        <f t="shared" ref="AE46:AE57" si="34">+$R6*$R$45</f>
        <v>0</v>
      </c>
      <c r="AF46" s="121">
        <f t="shared" ref="AF46:AF57" si="35">+$S6*$S$45</f>
        <v>0</v>
      </c>
    </row>
    <row r="47" spans="1:39" ht="16.5" hidden="1" x14ac:dyDescent="0.3">
      <c r="A47" s="31">
        <v>18</v>
      </c>
      <c r="B47" s="32" t="s">
        <v>209</v>
      </c>
      <c r="C47" s="33">
        <v>5</v>
      </c>
      <c r="D47" s="34" t="s">
        <v>212</v>
      </c>
      <c r="E47" s="35">
        <v>4302</v>
      </c>
      <c r="F47" s="34" t="s">
        <v>211</v>
      </c>
      <c r="G47" s="121">
        <f>+$G7*$G$45</f>
        <v>5.1944999999999998E-2</v>
      </c>
      <c r="H47" s="121">
        <f t="shared" ref="H47:H57" si="36">+$H7*$H$45</f>
        <v>0.98260000000000003</v>
      </c>
      <c r="I47" s="122">
        <f t="shared" ref="I47:I57" si="37">+$I7*$I$45</f>
        <v>0.15</v>
      </c>
      <c r="J47" s="121">
        <f t="shared" si="24"/>
        <v>9.9900000000000003E-2</v>
      </c>
      <c r="K47" s="122">
        <f t="shared" ref="K47:K57" si="38">+$K7*$K$45</f>
        <v>7.4999999999999997E-2</v>
      </c>
      <c r="L47" s="121">
        <f t="shared" si="25"/>
        <v>2.4795000000000001E-2</v>
      </c>
      <c r="M47" s="121">
        <f t="shared" si="26"/>
        <v>4.8750000000000002E-2</v>
      </c>
      <c r="N47" s="121">
        <f t="shared" si="27"/>
        <v>9.6539999999999987E-2</v>
      </c>
      <c r="O47" s="121">
        <f t="shared" ref="O47:O57" si="39">+$O7*$O$45</f>
        <v>0.14099999999999999</v>
      </c>
      <c r="P47" s="121">
        <f t="shared" si="28"/>
        <v>2.8379999999999999E-2</v>
      </c>
      <c r="Q47" s="121">
        <f t="shared" ref="Q47:Q57" si="40">+$Q7*$Q$45</f>
        <v>4.0784999999999995E-2</v>
      </c>
      <c r="R47" s="121">
        <v>0.16525381998582564</v>
      </c>
      <c r="S47" s="121">
        <v>0.18291153145959757</v>
      </c>
      <c r="T47" s="121">
        <f t="shared" si="29"/>
        <v>0.11290500000000001</v>
      </c>
      <c r="U47" s="121">
        <f t="shared" si="30"/>
        <v>0.91669999999999996</v>
      </c>
      <c r="V47" s="121">
        <f t="shared" si="31"/>
        <v>2.1000000000000001E-2</v>
      </c>
      <c r="W47" s="121">
        <f t="shared" si="32"/>
        <v>0.2301</v>
      </c>
      <c r="X47" s="121">
        <f t="shared" si="33"/>
        <v>0.4637</v>
      </c>
      <c r="Y47" s="121"/>
      <c r="AE47" s="121">
        <f t="shared" si="34"/>
        <v>0</v>
      </c>
      <c r="AF47" s="121">
        <f t="shared" si="35"/>
        <v>0</v>
      </c>
    </row>
    <row r="48" spans="1:39" ht="16.5" hidden="1" x14ac:dyDescent="0.3">
      <c r="A48" s="31">
        <v>19</v>
      </c>
      <c r="B48" s="32" t="s">
        <v>209</v>
      </c>
      <c r="C48" s="33">
        <v>5</v>
      </c>
      <c r="D48" s="34" t="s">
        <v>209</v>
      </c>
      <c r="E48" s="35">
        <v>4102</v>
      </c>
      <c r="F48" s="34" t="s">
        <v>213</v>
      </c>
      <c r="G48" s="121">
        <f t="shared" ref="G48:G57" si="41">+$G8*$G$45</f>
        <v>1.7100000000000001E-2</v>
      </c>
      <c r="H48" s="121">
        <f t="shared" si="36"/>
        <v>0.98070000000000002</v>
      </c>
      <c r="I48" s="122">
        <f t="shared" si="37"/>
        <v>0.15</v>
      </c>
      <c r="J48" s="121">
        <f t="shared" si="24"/>
        <v>9.9900000000000003E-2</v>
      </c>
      <c r="K48" s="122">
        <f t="shared" si="38"/>
        <v>3.7499999999999999E-2</v>
      </c>
      <c r="L48" s="121">
        <f t="shared" si="25"/>
        <v>2.6069999999999999E-2</v>
      </c>
      <c r="M48" s="121">
        <f t="shared" si="26"/>
        <v>4.1265000000000003E-2</v>
      </c>
      <c r="N48" s="121">
        <f t="shared" si="27"/>
        <v>7.7249999999999999E-2</v>
      </c>
      <c r="O48" s="121">
        <f t="shared" si="39"/>
        <v>0.14102999999999999</v>
      </c>
      <c r="P48" s="121">
        <f t="shared" si="28"/>
        <v>2.7524999999999997E-2</v>
      </c>
      <c r="Q48" s="121">
        <f t="shared" si="40"/>
        <v>3.7739999999999996E-2</v>
      </c>
      <c r="R48" s="121">
        <v>0.14781615192119271</v>
      </c>
      <c r="S48" s="121">
        <v>0.16688180269826103</v>
      </c>
      <c r="T48" s="121">
        <f t="shared" si="29"/>
        <v>0.11255999999999999</v>
      </c>
      <c r="U48" s="121">
        <f t="shared" si="30"/>
        <v>0.90010000000000001</v>
      </c>
      <c r="V48" s="121">
        <f t="shared" si="31"/>
        <v>2.7269999999999999E-2</v>
      </c>
      <c r="W48" s="121">
        <f t="shared" si="32"/>
        <v>0.3024</v>
      </c>
      <c r="X48" s="121">
        <f t="shared" si="33"/>
        <v>0.45140000000000002</v>
      </c>
      <c r="Y48" s="121"/>
      <c r="AE48" s="121">
        <f t="shared" si="34"/>
        <v>0</v>
      </c>
      <c r="AF48" s="121">
        <f t="shared" si="35"/>
        <v>0</v>
      </c>
    </row>
    <row r="49" spans="1:32" ht="16.5" hidden="1" x14ac:dyDescent="0.3">
      <c r="A49" s="31">
        <v>20</v>
      </c>
      <c r="B49" s="32" t="s">
        <v>209</v>
      </c>
      <c r="C49" s="33">
        <v>5</v>
      </c>
      <c r="D49" s="34" t="s">
        <v>214</v>
      </c>
      <c r="E49" s="35">
        <v>4201</v>
      </c>
      <c r="F49" s="34" t="s">
        <v>211</v>
      </c>
      <c r="G49" s="121">
        <f t="shared" si="41"/>
        <v>2.2515E-2</v>
      </c>
      <c r="H49" s="121">
        <f t="shared" si="36"/>
        <v>0.98260000000000003</v>
      </c>
      <c r="I49" s="122">
        <f t="shared" si="37"/>
        <v>0.15</v>
      </c>
      <c r="J49" s="121">
        <f t="shared" si="24"/>
        <v>9.9900000000000003E-2</v>
      </c>
      <c r="K49" s="122">
        <f t="shared" si="38"/>
        <v>5.6999999999999995E-2</v>
      </c>
      <c r="L49" s="121">
        <f t="shared" si="25"/>
        <v>2.7689999999999996E-2</v>
      </c>
      <c r="M49" s="121">
        <f t="shared" si="26"/>
        <v>6.6869999999999999E-2</v>
      </c>
      <c r="N49" s="121">
        <f t="shared" si="27"/>
        <v>8.2544999999999993E-2</v>
      </c>
      <c r="O49" s="121">
        <f t="shared" si="39"/>
        <v>0.14166000000000001</v>
      </c>
      <c r="P49" s="121">
        <f t="shared" si="28"/>
        <v>3.7560000000000003E-2</v>
      </c>
      <c r="Q49" s="121">
        <f t="shared" si="40"/>
        <v>5.3099999999999994E-2</v>
      </c>
      <c r="R49" s="121">
        <v>0.21239207814269537</v>
      </c>
      <c r="S49" s="121">
        <v>0.21460043862379391</v>
      </c>
      <c r="T49" s="121">
        <f t="shared" si="29"/>
        <v>0.11311499999999999</v>
      </c>
      <c r="U49" s="121">
        <f t="shared" si="30"/>
        <v>0.90839999999999999</v>
      </c>
      <c r="V49" s="121">
        <f t="shared" si="31"/>
        <v>3.117E-2</v>
      </c>
      <c r="W49" s="121">
        <f t="shared" si="32"/>
        <v>0.28199999999999997</v>
      </c>
      <c r="X49" s="121">
        <f t="shared" si="33"/>
        <v>0.57520000000000004</v>
      </c>
      <c r="Y49" s="121"/>
      <c r="AE49" s="121">
        <f t="shared" si="34"/>
        <v>0</v>
      </c>
      <c r="AF49" s="121">
        <f t="shared" si="35"/>
        <v>0</v>
      </c>
    </row>
    <row r="50" spans="1:32" ht="16.5" hidden="1" x14ac:dyDescent="0.3">
      <c r="A50" s="31">
        <v>21</v>
      </c>
      <c r="B50" s="32" t="s">
        <v>209</v>
      </c>
      <c r="C50" s="33">
        <v>5</v>
      </c>
      <c r="D50" s="34" t="s">
        <v>215</v>
      </c>
      <c r="E50" s="35">
        <v>4101</v>
      </c>
      <c r="F50" s="34" t="s">
        <v>213</v>
      </c>
      <c r="G50" s="121">
        <f t="shared" si="41"/>
        <v>2.1749999999999999E-2</v>
      </c>
      <c r="H50" s="121">
        <f t="shared" si="36"/>
        <v>0.98089999999999999</v>
      </c>
      <c r="I50" s="122">
        <f t="shared" si="37"/>
        <v>0.13650000000000001</v>
      </c>
      <c r="J50" s="121">
        <f t="shared" si="24"/>
        <v>9.9900000000000003E-2</v>
      </c>
      <c r="K50" s="122">
        <f t="shared" si="38"/>
        <v>4.0500000000000001E-2</v>
      </c>
      <c r="L50" s="121">
        <f t="shared" si="25"/>
        <v>2.5395000000000001E-2</v>
      </c>
      <c r="M50" s="121">
        <f t="shared" si="26"/>
        <v>3.6179999999999997E-2</v>
      </c>
      <c r="N50" s="121">
        <f t="shared" si="27"/>
        <v>7.4999999999999997E-2</v>
      </c>
      <c r="O50" s="121">
        <f t="shared" si="39"/>
        <v>0.141045</v>
      </c>
      <c r="P50" s="121">
        <f t="shared" si="28"/>
        <v>2.6474999999999999E-2</v>
      </c>
      <c r="Q50" s="121">
        <f t="shared" si="40"/>
        <v>3.9119999999999995E-2</v>
      </c>
      <c r="R50" s="121">
        <v>0.17485014804504617</v>
      </c>
      <c r="S50" s="121">
        <v>0.14290282339430235</v>
      </c>
      <c r="T50" s="121">
        <f t="shared" si="29"/>
        <v>0.11249999999999999</v>
      </c>
      <c r="U50" s="121">
        <f t="shared" si="30"/>
        <v>0.91090000000000004</v>
      </c>
      <c r="V50" s="121">
        <f t="shared" si="31"/>
        <v>2.9459999999999997E-2</v>
      </c>
      <c r="W50" s="121">
        <f t="shared" si="32"/>
        <v>0.2621</v>
      </c>
      <c r="X50" s="121">
        <f t="shared" si="33"/>
        <v>0.44950000000000001</v>
      </c>
      <c r="Y50" s="121"/>
      <c r="AE50" s="121">
        <f t="shared" si="34"/>
        <v>0</v>
      </c>
      <c r="AF50" s="121">
        <f t="shared" si="35"/>
        <v>0</v>
      </c>
    </row>
    <row r="51" spans="1:32" ht="16.5" hidden="1" x14ac:dyDescent="0.3">
      <c r="A51" s="31">
        <v>22</v>
      </c>
      <c r="B51" s="32" t="s">
        <v>209</v>
      </c>
      <c r="C51" s="33">
        <v>5</v>
      </c>
      <c r="D51" s="34" t="s">
        <v>216</v>
      </c>
      <c r="E51" s="35">
        <v>4203</v>
      </c>
      <c r="F51" s="34" t="s">
        <v>211</v>
      </c>
      <c r="G51" s="121">
        <f t="shared" si="41"/>
        <v>1.9244999999999998E-2</v>
      </c>
      <c r="H51" s="121">
        <f t="shared" si="36"/>
        <v>0.98</v>
      </c>
      <c r="I51" s="122">
        <f t="shared" si="37"/>
        <v>0.1275</v>
      </c>
      <c r="J51" s="121">
        <f t="shared" si="24"/>
        <v>9.9900000000000003E-2</v>
      </c>
      <c r="K51" s="122">
        <f t="shared" si="38"/>
        <v>9.1499999999999998E-2</v>
      </c>
      <c r="L51" s="121">
        <f t="shared" si="25"/>
        <v>2.6699999999999998E-2</v>
      </c>
      <c r="M51" s="121">
        <f t="shared" si="26"/>
        <v>4.6364999999999996E-2</v>
      </c>
      <c r="N51" s="121">
        <f t="shared" si="27"/>
        <v>8.471999999999999E-2</v>
      </c>
      <c r="O51" s="121">
        <f t="shared" si="39"/>
        <v>0.14099999999999999</v>
      </c>
      <c r="P51" s="121">
        <f t="shared" si="28"/>
        <v>3.0495000000000001E-2</v>
      </c>
      <c r="Q51" s="121">
        <f t="shared" si="40"/>
        <v>4.2765000000000004E-2</v>
      </c>
      <c r="R51" s="121">
        <v>0.1913767955801105</v>
      </c>
      <c r="S51" s="121">
        <v>0.18648580232472234</v>
      </c>
      <c r="T51" s="121">
        <f t="shared" si="29"/>
        <v>0.11329499999999999</v>
      </c>
      <c r="U51" s="121">
        <f t="shared" si="30"/>
        <v>0.9</v>
      </c>
      <c r="V51" s="121">
        <f t="shared" si="31"/>
        <v>2.6415000000000001E-2</v>
      </c>
      <c r="W51" s="121">
        <f t="shared" si="32"/>
        <v>0.26569999999999999</v>
      </c>
      <c r="X51" s="121">
        <f t="shared" si="33"/>
        <v>0.53339999999999999</v>
      </c>
      <c r="Y51" s="121"/>
      <c r="AE51" s="121">
        <f t="shared" si="34"/>
        <v>0</v>
      </c>
      <c r="AF51" s="121">
        <f t="shared" si="35"/>
        <v>0</v>
      </c>
    </row>
    <row r="52" spans="1:32" ht="16.5" hidden="1" x14ac:dyDescent="0.3">
      <c r="A52" s="31">
        <v>23</v>
      </c>
      <c r="B52" s="32" t="s">
        <v>209</v>
      </c>
      <c r="C52" s="33">
        <v>5</v>
      </c>
      <c r="D52" s="34" t="s">
        <v>217</v>
      </c>
      <c r="E52" s="35">
        <v>4303</v>
      </c>
      <c r="F52" s="34" t="s">
        <v>211</v>
      </c>
      <c r="G52" s="121">
        <f t="shared" si="41"/>
        <v>2.8814999999999997E-2</v>
      </c>
      <c r="H52" s="121">
        <f t="shared" si="36"/>
        <v>0.98</v>
      </c>
      <c r="I52" s="122">
        <f t="shared" si="37"/>
        <v>0.14249999999999999</v>
      </c>
      <c r="J52" s="121">
        <f t="shared" si="24"/>
        <v>9.9900000000000003E-2</v>
      </c>
      <c r="K52" s="122">
        <f t="shared" si="38"/>
        <v>3.7499999999999999E-2</v>
      </c>
      <c r="L52" s="121">
        <f t="shared" si="25"/>
        <v>2.4795000000000001E-2</v>
      </c>
      <c r="M52" s="121">
        <f t="shared" si="26"/>
        <v>3.6975000000000001E-2</v>
      </c>
      <c r="N52" s="121">
        <f t="shared" si="27"/>
        <v>7.9500000000000001E-2</v>
      </c>
      <c r="O52" s="121">
        <f t="shared" si="39"/>
        <v>0.14126999999999998</v>
      </c>
      <c r="P52" s="121">
        <f t="shared" ref="P52:P57" si="42">+$P12*$P$45</f>
        <v>2.8379999999999999E-2</v>
      </c>
      <c r="Q52" s="121">
        <f t="shared" si="40"/>
        <v>3.372E-2</v>
      </c>
      <c r="R52" s="121">
        <v>0.1644663294797688</v>
      </c>
      <c r="S52" s="121">
        <v>0.17546142117921434</v>
      </c>
      <c r="T52" s="121">
        <f t="shared" si="29"/>
        <v>0.11249999999999999</v>
      </c>
      <c r="U52" s="121">
        <f t="shared" si="30"/>
        <v>0.90059999999999996</v>
      </c>
      <c r="V52" s="121">
        <f t="shared" si="31"/>
        <v>3.8729999999999994E-2</v>
      </c>
      <c r="W52" s="121">
        <f t="shared" si="32"/>
        <v>0.27210000000000001</v>
      </c>
      <c r="X52" s="121">
        <f t="shared" si="33"/>
        <v>0.47289999999999999</v>
      </c>
      <c r="Y52" s="121"/>
      <c r="AE52" s="121">
        <f t="shared" si="34"/>
        <v>0</v>
      </c>
      <c r="AF52" s="121">
        <f t="shared" si="35"/>
        <v>0</v>
      </c>
    </row>
    <row r="53" spans="1:32" ht="16.5" hidden="1" x14ac:dyDescent="0.3">
      <c r="A53" s="31">
        <v>24</v>
      </c>
      <c r="B53" s="32" t="s">
        <v>209</v>
      </c>
      <c r="C53" s="33">
        <v>5</v>
      </c>
      <c r="D53" s="34" t="s">
        <v>218</v>
      </c>
      <c r="E53" s="35">
        <v>4301</v>
      </c>
      <c r="F53" s="34" t="s">
        <v>211</v>
      </c>
      <c r="G53" s="121">
        <f t="shared" si="41"/>
        <v>2.07E-2</v>
      </c>
      <c r="H53" s="121">
        <f t="shared" si="36"/>
        <v>0.98280000000000001</v>
      </c>
      <c r="I53" s="122">
        <f t="shared" si="37"/>
        <v>0.15</v>
      </c>
      <c r="J53" s="121">
        <f t="shared" si="24"/>
        <v>9.9900000000000003E-2</v>
      </c>
      <c r="K53" s="122">
        <f t="shared" si="38"/>
        <v>3.3000000000000002E-2</v>
      </c>
      <c r="L53" s="121">
        <f t="shared" si="25"/>
        <v>2.7390000000000001E-2</v>
      </c>
      <c r="M53" s="121">
        <f t="shared" si="26"/>
        <v>4.7279999999999996E-2</v>
      </c>
      <c r="N53" s="121">
        <f t="shared" si="27"/>
        <v>8.634E-2</v>
      </c>
      <c r="O53" s="121">
        <f t="shared" si="39"/>
        <v>0.141045</v>
      </c>
      <c r="P53" s="121">
        <f t="shared" si="42"/>
        <v>4.3815E-2</v>
      </c>
      <c r="Q53" s="121">
        <f t="shared" si="40"/>
        <v>4.1640000000000003E-2</v>
      </c>
      <c r="R53" s="121">
        <v>0.18072703305149884</v>
      </c>
      <c r="S53" s="121">
        <v>0.1811548689229186</v>
      </c>
      <c r="T53" s="121">
        <f t="shared" si="29"/>
        <v>0.11270999999999999</v>
      </c>
      <c r="U53" s="121">
        <f t="shared" si="30"/>
        <v>0.91449999999999998</v>
      </c>
      <c r="V53" s="121">
        <f t="shared" si="31"/>
        <v>3.1124999999999996E-2</v>
      </c>
      <c r="W53" s="121">
        <f t="shared" si="32"/>
        <v>0.2954</v>
      </c>
      <c r="X53" s="121">
        <f t="shared" si="33"/>
        <v>0.50819999999999999</v>
      </c>
      <c r="Y53" s="121"/>
      <c r="AE53" s="121">
        <f t="shared" si="34"/>
        <v>0</v>
      </c>
      <c r="AF53" s="121">
        <f t="shared" si="35"/>
        <v>0</v>
      </c>
    </row>
    <row r="54" spans="1:32" ht="16.5" hidden="1" x14ac:dyDescent="0.3">
      <c r="A54" s="31">
        <v>25</v>
      </c>
      <c r="B54" s="32" t="s">
        <v>209</v>
      </c>
      <c r="C54" s="33">
        <v>5</v>
      </c>
      <c r="D54" s="34" t="s">
        <v>219</v>
      </c>
      <c r="E54" s="35">
        <v>4304</v>
      </c>
      <c r="F54" s="34" t="s">
        <v>211</v>
      </c>
      <c r="G54" s="121">
        <f t="shared" si="41"/>
        <v>1.8689999999999998E-2</v>
      </c>
      <c r="H54" s="121">
        <f t="shared" si="36"/>
        <v>0.98060000000000003</v>
      </c>
      <c r="I54" s="122">
        <f t="shared" si="37"/>
        <v>0.16500000000000001</v>
      </c>
      <c r="J54" s="121">
        <f t="shared" si="24"/>
        <v>9.9900000000000003E-2</v>
      </c>
      <c r="K54" s="122">
        <f t="shared" si="38"/>
        <v>3.9E-2</v>
      </c>
      <c r="L54" s="121">
        <f t="shared" si="25"/>
        <v>2.5094999999999999E-2</v>
      </c>
      <c r="M54" s="121">
        <f t="shared" si="26"/>
        <v>3.8579999999999996E-2</v>
      </c>
      <c r="N54" s="121">
        <f t="shared" si="27"/>
        <v>7.5674999999999992E-2</v>
      </c>
      <c r="O54" s="121">
        <f t="shared" si="39"/>
        <v>0.14166000000000001</v>
      </c>
      <c r="P54" s="121">
        <f t="shared" si="42"/>
        <v>2.6460000000000001E-2</v>
      </c>
      <c r="Q54" s="121">
        <f t="shared" si="40"/>
        <v>3.8295000000000003E-2</v>
      </c>
      <c r="R54" s="121">
        <v>0.16598149301143583</v>
      </c>
      <c r="S54" s="121">
        <v>0.20770174134826966</v>
      </c>
      <c r="T54" s="121">
        <f t="shared" si="29"/>
        <v>0.11379</v>
      </c>
      <c r="U54" s="121">
        <f t="shared" si="30"/>
        <v>0.90129999999999999</v>
      </c>
      <c r="V54" s="121">
        <f t="shared" si="31"/>
        <v>3.2504999999999999E-2</v>
      </c>
      <c r="W54" s="121">
        <f t="shared" si="32"/>
        <v>0.3034</v>
      </c>
      <c r="X54" s="121">
        <f t="shared" si="33"/>
        <v>0.51149999999999995</v>
      </c>
      <c r="Y54" s="121"/>
      <c r="AE54" s="121">
        <f t="shared" si="34"/>
        <v>0</v>
      </c>
      <c r="AF54" s="121">
        <f t="shared" si="35"/>
        <v>0</v>
      </c>
    </row>
    <row r="55" spans="1:32" ht="16.5" hidden="1" x14ac:dyDescent="0.3">
      <c r="A55" s="31">
        <v>26</v>
      </c>
      <c r="B55" s="32" t="s">
        <v>209</v>
      </c>
      <c r="C55" s="33">
        <v>5</v>
      </c>
      <c r="D55" s="34" t="s">
        <v>220</v>
      </c>
      <c r="E55" s="35">
        <v>4305</v>
      </c>
      <c r="F55" s="34" t="s">
        <v>211</v>
      </c>
      <c r="G55" s="121">
        <f t="shared" si="41"/>
        <v>6.9794999999999996E-2</v>
      </c>
      <c r="H55" s="121">
        <f t="shared" si="36"/>
        <v>0.98329999999999995</v>
      </c>
      <c r="I55" s="122">
        <f t="shared" si="37"/>
        <v>0.15</v>
      </c>
      <c r="J55" s="121">
        <f t="shared" si="24"/>
        <v>9.9900000000000003E-2</v>
      </c>
      <c r="K55" s="122">
        <f t="shared" si="38"/>
        <v>7.3499999999999996E-2</v>
      </c>
      <c r="L55" s="121">
        <f t="shared" si="25"/>
        <v>2.6924999999999998E-2</v>
      </c>
      <c r="M55" s="121">
        <f t="shared" si="26"/>
        <v>8.4525000000000003E-2</v>
      </c>
      <c r="N55" s="121">
        <f t="shared" si="27"/>
        <v>8.8229999999999989E-2</v>
      </c>
      <c r="O55" s="121">
        <f t="shared" si="39"/>
        <v>0.14143499999999998</v>
      </c>
      <c r="P55" s="121">
        <f t="shared" si="42"/>
        <v>3.567E-2</v>
      </c>
      <c r="Q55" s="121">
        <f t="shared" si="40"/>
        <v>5.7749999999999996E-2</v>
      </c>
      <c r="R55" s="121">
        <v>0.28029549019607847</v>
      </c>
      <c r="S55" s="121">
        <v>0.34787590373477129</v>
      </c>
      <c r="T55" s="121">
        <f t="shared" si="29"/>
        <v>0.11249999999999999</v>
      </c>
      <c r="U55" s="121">
        <f t="shared" si="30"/>
        <v>0.89739999999999998</v>
      </c>
      <c r="V55" s="121">
        <f t="shared" si="31"/>
        <v>3.1064999999999999E-2</v>
      </c>
      <c r="W55" s="121">
        <f t="shared" si="32"/>
        <v>0.31559999999999999</v>
      </c>
      <c r="X55" s="121">
        <f t="shared" si="33"/>
        <v>0.60350000000000004</v>
      </c>
      <c r="Y55" s="121"/>
      <c r="AE55" s="121">
        <f t="shared" si="34"/>
        <v>0</v>
      </c>
      <c r="AF55" s="121">
        <f t="shared" si="35"/>
        <v>0</v>
      </c>
    </row>
    <row r="56" spans="1:32" ht="16.5" hidden="1" x14ac:dyDescent="0.3">
      <c r="A56" s="31">
        <v>27</v>
      </c>
      <c r="B56" s="32" t="s">
        <v>209</v>
      </c>
      <c r="C56" s="33">
        <v>5</v>
      </c>
      <c r="D56" s="34" t="s">
        <v>221</v>
      </c>
      <c r="E56" s="35">
        <v>4204</v>
      </c>
      <c r="F56" s="34" t="s">
        <v>211</v>
      </c>
      <c r="G56" s="121">
        <f t="shared" si="41"/>
        <v>4.5014999999999993E-2</v>
      </c>
      <c r="H56" s="121">
        <f t="shared" si="36"/>
        <v>0.98</v>
      </c>
      <c r="I56" s="122">
        <f t="shared" si="37"/>
        <v>0.15</v>
      </c>
      <c r="J56" s="121">
        <f t="shared" si="24"/>
        <v>9.9900000000000003E-2</v>
      </c>
      <c r="K56" s="122">
        <f t="shared" si="38"/>
        <v>4.4999999999999998E-2</v>
      </c>
      <c r="L56" s="121">
        <f t="shared" si="25"/>
        <v>2.7224999999999999E-2</v>
      </c>
      <c r="M56" s="121">
        <f t="shared" si="26"/>
        <v>8.861999999999999E-2</v>
      </c>
      <c r="N56" s="121">
        <f t="shared" si="27"/>
        <v>9.6659999999999996E-2</v>
      </c>
      <c r="O56" s="121">
        <f t="shared" si="39"/>
        <v>0.14159999999999998</v>
      </c>
      <c r="P56" s="121">
        <f t="shared" si="42"/>
        <v>3.6540000000000003E-2</v>
      </c>
      <c r="Q56" s="121">
        <f t="shared" si="40"/>
        <v>7.2660000000000002E-2</v>
      </c>
      <c r="R56" s="121">
        <v>0.2334827341389728</v>
      </c>
      <c r="S56" s="121">
        <v>0.22189839561265473</v>
      </c>
      <c r="T56" s="121">
        <f t="shared" si="29"/>
        <v>0.11249999999999999</v>
      </c>
      <c r="U56" s="121">
        <f t="shared" si="30"/>
        <v>0.92369999999999997</v>
      </c>
      <c r="V56" s="121">
        <f t="shared" si="31"/>
        <v>2.7855000000000001E-2</v>
      </c>
      <c r="W56" s="121">
        <f t="shared" si="32"/>
        <v>0.31590000000000001</v>
      </c>
      <c r="X56" s="121">
        <f t="shared" si="33"/>
        <v>0.62409999999999999</v>
      </c>
      <c r="Y56" s="121"/>
      <c r="AE56" s="121">
        <f t="shared" si="34"/>
        <v>0</v>
      </c>
      <c r="AF56" s="121">
        <f t="shared" si="35"/>
        <v>0</v>
      </c>
    </row>
    <row r="57" spans="1:32" ht="16.5" hidden="1" x14ac:dyDescent="0.3">
      <c r="A57" s="31">
        <v>28</v>
      </c>
      <c r="B57" s="36" t="s">
        <v>209</v>
      </c>
      <c r="C57" s="33">
        <v>5</v>
      </c>
      <c r="D57" s="37" t="s">
        <v>222</v>
      </c>
      <c r="E57" s="35">
        <v>4106</v>
      </c>
      <c r="F57" s="37" t="s">
        <v>211</v>
      </c>
      <c r="G57" s="121">
        <f t="shared" si="41"/>
        <v>4.5014999999999993E-2</v>
      </c>
      <c r="H57" s="121">
        <f t="shared" si="36"/>
        <v>0.98160000000000003</v>
      </c>
      <c r="I57" s="122">
        <f t="shared" si="37"/>
        <v>0.13500000000000001</v>
      </c>
      <c r="J57" s="121">
        <f t="shared" si="24"/>
        <v>9.9900000000000003E-2</v>
      </c>
      <c r="K57" s="122">
        <f t="shared" si="38"/>
        <v>7.3499999999999996E-2</v>
      </c>
      <c r="L57" s="121">
        <f t="shared" si="25"/>
        <v>2.6204999999999999E-2</v>
      </c>
      <c r="M57" s="121">
        <f t="shared" si="26"/>
        <v>5.6474999999999997E-2</v>
      </c>
      <c r="N57" s="121">
        <f t="shared" si="27"/>
        <v>8.1000000000000003E-2</v>
      </c>
      <c r="O57" s="121">
        <f t="shared" si="39"/>
        <v>0.14203499999999999</v>
      </c>
      <c r="P57" s="121">
        <f t="shared" si="42"/>
        <v>2.6699999999999998E-2</v>
      </c>
      <c r="Q57" s="121">
        <f t="shared" si="40"/>
        <v>3.6705000000000002E-2</v>
      </c>
      <c r="R57" s="121">
        <v>0.29677660957707097</v>
      </c>
      <c r="S57" s="121">
        <v>0.21042761411930505</v>
      </c>
      <c r="T57" s="121">
        <f t="shared" si="29"/>
        <v>0.11249999999999999</v>
      </c>
      <c r="U57" s="121">
        <f t="shared" si="30"/>
        <v>0.90290000000000004</v>
      </c>
      <c r="V57" s="121">
        <f t="shared" si="31"/>
        <v>3.0599999999999995E-2</v>
      </c>
      <c r="W57" s="121">
        <f t="shared" si="32"/>
        <v>0.29049999999999998</v>
      </c>
      <c r="X57" s="121">
        <f t="shared" si="33"/>
        <v>0.48020000000000002</v>
      </c>
      <c r="Y57" s="121"/>
      <c r="AE57" s="121">
        <f t="shared" si="34"/>
        <v>0</v>
      </c>
      <c r="AF57" s="121">
        <f t="shared" si="35"/>
        <v>0</v>
      </c>
    </row>
    <row r="58" spans="1:32" hidden="1" x14ac:dyDescent="0.25"/>
    <row r="59" spans="1:32" hidden="1" x14ac:dyDescent="0.25"/>
    <row r="60" spans="1:32" s="175" customFormat="1" ht="18" hidden="1" x14ac:dyDescent="0.35">
      <c r="A60" s="471" t="s">
        <v>367</v>
      </c>
      <c r="B60" s="471"/>
      <c r="C60" s="471"/>
      <c r="D60" s="471"/>
      <c r="E60" s="471"/>
      <c r="F60" s="471"/>
      <c r="G60" s="472"/>
      <c r="H60" s="472"/>
      <c r="I60" s="472"/>
      <c r="J60" s="472"/>
      <c r="K60" s="472"/>
      <c r="L60" s="472"/>
      <c r="M60" s="472"/>
      <c r="N60" s="472"/>
      <c r="O60" s="472"/>
      <c r="P60" s="472"/>
      <c r="Q60" s="16"/>
      <c r="R60" s="17"/>
      <c r="T60" s="16"/>
      <c r="U60" s="17"/>
      <c r="W60" s="16"/>
      <c r="X60" s="17"/>
      <c r="AE60" s="17"/>
    </row>
    <row r="61" spans="1:32" s="20" customFormat="1" ht="16.5" hidden="1" customHeight="1" x14ac:dyDescent="0.3">
      <c r="A61" s="19"/>
      <c r="B61" s="19"/>
      <c r="C61" s="19"/>
      <c r="D61" s="19"/>
      <c r="E61" s="461" t="s">
        <v>202</v>
      </c>
      <c r="F61" s="464" t="s">
        <v>203</v>
      </c>
      <c r="G61" s="467" t="s">
        <v>204</v>
      </c>
      <c r="H61" s="468"/>
      <c r="I61" s="468"/>
      <c r="J61" s="468"/>
      <c r="K61" s="468"/>
      <c r="L61" s="468"/>
      <c r="M61" s="468"/>
      <c r="N61" s="468"/>
      <c r="O61" s="468"/>
      <c r="P61" s="468"/>
      <c r="Q61" s="468"/>
      <c r="R61" s="468"/>
      <c r="S61" s="468"/>
      <c r="T61" s="468"/>
      <c r="U61" s="468"/>
      <c r="V61" s="468"/>
      <c r="W61" s="468"/>
      <c r="X61" s="468"/>
      <c r="Y61" s="468"/>
    </row>
    <row r="62" spans="1:32" s="18" customFormat="1" ht="16.5" hidden="1" x14ac:dyDescent="0.3">
      <c r="A62" s="21"/>
      <c r="B62" s="22"/>
      <c r="C62" s="21"/>
      <c r="D62" s="21"/>
      <c r="E62" s="462"/>
      <c r="F62" s="465"/>
      <c r="G62" s="23" t="s">
        <v>345</v>
      </c>
      <c r="H62" s="24" t="s">
        <v>344</v>
      </c>
      <c r="I62" s="24" t="s">
        <v>343</v>
      </c>
      <c r="J62" s="24" t="s">
        <v>346</v>
      </c>
      <c r="K62" s="24" t="s">
        <v>347</v>
      </c>
      <c r="L62" s="24" t="s">
        <v>348</v>
      </c>
      <c r="M62" s="24" t="s">
        <v>349</v>
      </c>
      <c r="N62" s="24" t="s">
        <v>350</v>
      </c>
      <c r="O62" s="24" t="s">
        <v>251</v>
      </c>
      <c r="P62" s="24" t="s">
        <v>252</v>
      </c>
      <c r="Q62" s="24" t="s">
        <v>231</v>
      </c>
      <c r="R62" s="24" t="s">
        <v>232</v>
      </c>
      <c r="S62" s="24" t="s">
        <v>259</v>
      </c>
      <c r="T62" s="24" t="s">
        <v>299</v>
      </c>
      <c r="U62" s="24" t="s">
        <v>300</v>
      </c>
      <c r="V62" s="24" t="s">
        <v>301</v>
      </c>
      <c r="W62" s="24" t="s">
        <v>302</v>
      </c>
      <c r="X62" s="24" t="s">
        <v>303</v>
      </c>
      <c r="Y62" s="24" t="s">
        <v>304</v>
      </c>
      <c r="AE62" s="24" t="s">
        <v>232</v>
      </c>
      <c r="AF62" s="24" t="s">
        <v>259</v>
      </c>
    </row>
    <row r="63" spans="1:32" s="26" customFormat="1" ht="165" hidden="1" customHeight="1" x14ac:dyDescent="0.3">
      <c r="A63" s="21" t="s">
        <v>205</v>
      </c>
      <c r="B63" s="22" t="s">
        <v>206</v>
      </c>
      <c r="C63" s="21" t="s">
        <v>205</v>
      </c>
      <c r="D63" s="21" t="s">
        <v>0</v>
      </c>
      <c r="E63" s="462"/>
      <c r="F63" s="465"/>
      <c r="G63" s="25" t="s">
        <v>351</v>
      </c>
      <c r="H63" s="25" t="s">
        <v>352</v>
      </c>
      <c r="I63" s="25" t="s">
        <v>353</v>
      </c>
      <c r="J63" s="25" t="s">
        <v>365</v>
      </c>
      <c r="K63" s="25" t="s">
        <v>354</v>
      </c>
      <c r="L63" s="25" t="s">
        <v>384</v>
      </c>
      <c r="M63" s="25" t="s">
        <v>260</v>
      </c>
      <c r="N63" s="25" t="s">
        <v>385</v>
      </c>
      <c r="O63" s="25" t="s">
        <v>355</v>
      </c>
      <c r="P63" s="40" t="s">
        <v>356</v>
      </c>
      <c r="Q63" s="40" t="s">
        <v>357</v>
      </c>
      <c r="R63" s="40" t="s">
        <v>358</v>
      </c>
      <c r="S63" s="40" t="s">
        <v>359</v>
      </c>
      <c r="T63" s="40" t="s">
        <v>360</v>
      </c>
      <c r="U63" s="40" t="s">
        <v>361</v>
      </c>
      <c r="V63" s="40" t="s">
        <v>362</v>
      </c>
      <c r="W63" s="40" t="s">
        <v>363</v>
      </c>
      <c r="X63" s="40" t="s">
        <v>387</v>
      </c>
      <c r="Y63" s="40" t="s">
        <v>364</v>
      </c>
      <c r="AE63" s="40" t="s">
        <v>358</v>
      </c>
      <c r="AF63" s="40" t="s">
        <v>359</v>
      </c>
    </row>
    <row r="64" spans="1:32" s="20" customFormat="1" ht="23.25" hidden="1" customHeight="1" x14ac:dyDescent="0.3">
      <c r="A64" s="27"/>
      <c r="B64" s="28"/>
      <c r="C64" s="27"/>
      <c r="D64" s="27"/>
      <c r="E64" s="463"/>
      <c r="F64" s="466"/>
      <c r="G64" s="127">
        <v>0.5</v>
      </c>
      <c r="H64" s="82">
        <v>1</v>
      </c>
      <c r="I64" s="127">
        <v>0.5</v>
      </c>
      <c r="J64" s="82">
        <v>1</v>
      </c>
      <c r="K64" s="127">
        <v>0.5</v>
      </c>
      <c r="L64" s="127">
        <v>0.5</v>
      </c>
      <c r="M64" s="127">
        <v>0.5</v>
      </c>
      <c r="N64" s="127">
        <v>0.5</v>
      </c>
      <c r="O64" s="127">
        <v>0.5</v>
      </c>
      <c r="P64" s="127">
        <v>0.5</v>
      </c>
      <c r="Q64" s="127">
        <v>0.5</v>
      </c>
      <c r="R64" s="127"/>
      <c r="S64" s="127"/>
      <c r="T64" s="127">
        <v>0.5</v>
      </c>
      <c r="U64" s="82">
        <v>1</v>
      </c>
      <c r="V64" s="127">
        <v>0.5</v>
      </c>
      <c r="W64" s="82">
        <v>1</v>
      </c>
      <c r="X64" s="82">
        <v>1</v>
      </c>
      <c r="Y64" s="82"/>
      <c r="AE64" s="127">
        <v>0.15</v>
      </c>
      <c r="AF64" s="127">
        <v>0.15</v>
      </c>
    </row>
    <row r="65" spans="1:32" s="175" customFormat="1" ht="16.5" hidden="1" x14ac:dyDescent="0.3">
      <c r="A65" s="31">
        <v>17</v>
      </c>
      <c r="B65" s="32" t="s">
        <v>209</v>
      </c>
      <c r="C65" s="33">
        <v>5</v>
      </c>
      <c r="D65" s="34" t="s">
        <v>210</v>
      </c>
      <c r="E65" s="35">
        <v>4202</v>
      </c>
      <c r="F65" s="34" t="s">
        <v>211</v>
      </c>
      <c r="G65" s="121">
        <f>+$G6*$G$64</f>
        <v>5.6899999999999999E-2</v>
      </c>
      <c r="H65" s="121">
        <f>+$H6*$H$64</f>
        <v>0.98550000000000004</v>
      </c>
      <c r="I65" s="122">
        <f>+$I6*$I$64</f>
        <v>0.65500000000000003</v>
      </c>
      <c r="J65" s="121">
        <f t="shared" ref="J65:J76" si="43">+$J6*$J$64</f>
        <v>9.9900000000000003E-2</v>
      </c>
      <c r="K65" s="122">
        <f t="shared" ref="K65:K76" si="44">+$K6*$K$64</f>
        <v>0.13500000000000001</v>
      </c>
      <c r="L65" s="121">
        <f t="shared" ref="L65:L76" si="45">+$L6*$L$64</f>
        <v>9.0399999999999994E-2</v>
      </c>
      <c r="M65" s="121">
        <f t="shared" ref="M65:M76" si="46">+$M6*$M$64</f>
        <v>0.18240000000000001</v>
      </c>
      <c r="N65" s="121">
        <f t="shared" ref="N65:N76" si="47">+$N6*$N$64</f>
        <v>0.38405</v>
      </c>
      <c r="O65" s="121">
        <f t="shared" ref="O65:O76" si="48">+$O6*$O$64</f>
        <v>0.47060000000000002</v>
      </c>
      <c r="P65" s="121">
        <f t="shared" ref="P65:P76" si="49">+$P6*$P$64</f>
        <v>9.0999999999999998E-2</v>
      </c>
      <c r="Q65" s="121">
        <f t="shared" ref="Q65:Q76" si="50">+$Q6*$Q$64</f>
        <v>0.21485000000000001</v>
      </c>
      <c r="R65" s="121">
        <v>0.13091267105930054</v>
      </c>
      <c r="S65" s="121">
        <v>0.17715373157534675</v>
      </c>
      <c r="T65" s="121">
        <f>+$T6*$T$64</f>
        <v>0.3846</v>
      </c>
      <c r="U65" s="121">
        <f t="shared" ref="U65:U76" si="51">+$U6*$U$64</f>
        <v>0.90629999999999999</v>
      </c>
      <c r="V65" s="121">
        <f t="shared" ref="V65:V76" si="52">+$V6*$V$64</f>
        <v>8.9899999999999994E-2</v>
      </c>
      <c r="W65" s="121">
        <f t="shared" ref="W65:W76" si="53">+$W6*$W$64</f>
        <v>0.2913</v>
      </c>
      <c r="X65" s="121">
        <f t="shared" ref="X65:X76" si="54">+$X6*$X$64</f>
        <v>0.53600000000000003</v>
      </c>
      <c r="Y65" s="121"/>
      <c r="AE65" s="121">
        <f t="shared" ref="AE65:AE76" si="55">+$R25*$R$45</f>
        <v>0</v>
      </c>
      <c r="AF65" s="121">
        <f t="shared" ref="AF65:AF76" si="56">+$S25*$S$45</f>
        <v>0</v>
      </c>
    </row>
    <row r="66" spans="1:32" s="175" customFormat="1" ht="16.5" hidden="1" x14ac:dyDescent="0.3">
      <c r="A66" s="31">
        <v>18</v>
      </c>
      <c r="B66" s="32" t="s">
        <v>209</v>
      </c>
      <c r="C66" s="33">
        <v>5</v>
      </c>
      <c r="D66" s="34" t="s">
        <v>212</v>
      </c>
      <c r="E66" s="35">
        <v>4302</v>
      </c>
      <c r="F66" s="34" t="s">
        <v>211</v>
      </c>
      <c r="G66" s="121">
        <f t="shared" ref="G66:G76" si="57">+$G7*$G$64</f>
        <v>0.17315</v>
      </c>
      <c r="H66" s="121">
        <f t="shared" ref="H66:H76" si="58">+$H7*$H$64</f>
        <v>0.98260000000000003</v>
      </c>
      <c r="I66" s="122">
        <f t="shared" ref="I66:I75" si="59">+$I7*$I$64</f>
        <v>0.5</v>
      </c>
      <c r="J66" s="121">
        <f t="shared" si="43"/>
        <v>9.9900000000000003E-2</v>
      </c>
      <c r="K66" s="122">
        <f t="shared" si="44"/>
        <v>0.25</v>
      </c>
      <c r="L66" s="121">
        <f t="shared" si="45"/>
        <v>8.2650000000000001E-2</v>
      </c>
      <c r="M66" s="121">
        <f t="shared" si="46"/>
        <v>0.16250000000000001</v>
      </c>
      <c r="N66" s="121">
        <f t="shared" si="47"/>
        <v>0.32179999999999997</v>
      </c>
      <c r="O66" s="121">
        <f t="shared" si="48"/>
        <v>0.47</v>
      </c>
      <c r="P66" s="121">
        <f t="shared" si="49"/>
        <v>9.4600000000000004E-2</v>
      </c>
      <c r="Q66" s="121">
        <f t="shared" si="50"/>
        <v>0.13594999999999999</v>
      </c>
      <c r="R66" s="121">
        <v>0.16724606661941885</v>
      </c>
      <c r="S66" s="121">
        <v>0.1983384381986586</v>
      </c>
      <c r="T66" s="121">
        <f t="shared" ref="T66:T76" si="60">+$T7*$T$64</f>
        <v>0.37635000000000002</v>
      </c>
      <c r="U66" s="121">
        <f t="shared" si="51"/>
        <v>0.91669999999999996</v>
      </c>
      <c r="V66" s="121">
        <f t="shared" si="52"/>
        <v>7.0000000000000007E-2</v>
      </c>
      <c r="W66" s="121">
        <f t="shared" si="53"/>
        <v>0.2301</v>
      </c>
      <c r="X66" s="121">
        <f t="shared" si="54"/>
        <v>0.4637</v>
      </c>
      <c r="Y66" s="121"/>
      <c r="AE66" s="121">
        <f t="shared" si="55"/>
        <v>0</v>
      </c>
      <c r="AF66" s="121">
        <f t="shared" si="56"/>
        <v>0</v>
      </c>
    </row>
    <row r="67" spans="1:32" s="175" customFormat="1" ht="16.5" hidden="1" x14ac:dyDescent="0.3">
      <c r="A67" s="31">
        <v>19</v>
      </c>
      <c r="B67" s="32" t="s">
        <v>209</v>
      </c>
      <c r="C67" s="33">
        <v>5</v>
      </c>
      <c r="D67" s="34" t="s">
        <v>209</v>
      </c>
      <c r="E67" s="35">
        <v>4102</v>
      </c>
      <c r="F67" s="34" t="s">
        <v>213</v>
      </c>
      <c r="G67" s="121">
        <f t="shared" si="57"/>
        <v>5.7000000000000002E-2</v>
      </c>
      <c r="H67" s="121">
        <f t="shared" si="58"/>
        <v>0.98070000000000002</v>
      </c>
      <c r="I67" s="122">
        <f t="shared" si="59"/>
        <v>0.5</v>
      </c>
      <c r="J67" s="121">
        <f t="shared" si="43"/>
        <v>9.9900000000000003E-2</v>
      </c>
      <c r="K67" s="122">
        <f t="shared" si="44"/>
        <v>0.125</v>
      </c>
      <c r="L67" s="121">
        <f t="shared" si="45"/>
        <v>8.6900000000000005E-2</v>
      </c>
      <c r="M67" s="121">
        <f t="shared" si="46"/>
        <v>0.13755000000000001</v>
      </c>
      <c r="N67" s="121">
        <f t="shared" si="47"/>
        <v>0.25750000000000001</v>
      </c>
      <c r="O67" s="121">
        <f t="shared" si="48"/>
        <v>0.47010000000000002</v>
      </c>
      <c r="P67" s="121">
        <f t="shared" si="49"/>
        <v>9.1749999999999998E-2</v>
      </c>
      <c r="Q67" s="121">
        <f t="shared" si="50"/>
        <v>0.1258</v>
      </c>
      <c r="R67" s="121">
        <v>0.156953839737309</v>
      </c>
      <c r="S67" s="121">
        <v>0.18877267566087008</v>
      </c>
      <c r="T67" s="121">
        <f t="shared" si="60"/>
        <v>0.37519999999999998</v>
      </c>
      <c r="U67" s="121">
        <f t="shared" si="51"/>
        <v>0.90010000000000001</v>
      </c>
      <c r="V67" s="121">
        <f t="shared" si="52"/>
        <v>9.0899999999999995E-2</v>
      </c>
      <c r="W67" s="121">
        <f t="shared" si="53"/>
        <v>0.3024</v>
      </c>
      <c r="X67" s="121">
        <f t="shared" si="54"/>
        <v>0.45140000000000002</v>
      </c>
      <c r="Y67" s="121"/>
      <c r="AE67" s="121">
        <f t="shared" si="55"/>
        <v>0</v>
      </c>
      <c r="AF67" s="121">
        <f t="shared" si="56"/>
        <v>0</v>
      </c>
    </row>
    <row r="68" spans="1:32" s="175" customFormat="1" ht="16.5" hidden="1" x14ac:dyDescent="0.3">
      <c r="A68" s="31">
        <v>20</v>
      </c>
      <c r="B68" s="32" t="s">
        <v>209</v>
      </c>
      <c r="C68" s="33">
        <v>5</v>
      </c>
      <c r="D68" s="34" t="s">
        <v>214</v>
      </c>
      <c r="E68" s="35">
        <v>4201</v>
      </c>
      <c r="F68" s="34" t="s">
        <v>211</v>
      </c>
      <c r="G68" s="121">
        <f t="shared" si="57"/>
        <v>7.5050000000000006E-2</v>
      </c>
      <c r="H68" s="121">
        <f t="shared" si="58"/>
        <v>0.98260000000000003</v>
      </c>
      <c r="I68" s="122">
        <f t="shared" si="59"/>
        <v>0.5</v>
      </c>
      <c r="J68" s="121">
        <f t="shared" si="43"/>
        <v>9.9900000000000003E-2</v>
      </c>
      <c r="K68" s="122">
        <f t="shared" si="44"/>
        <v>0.19</v>
      </c>
      <c r="L68" s="121">
        <f t="shared" si="45"/>
        <v>9.2299999999999993E-2</v>
      </c>
      <c r="M68" s="121">
        <f t="shared" si="46"/>
        <v>0.22289999999999999</v>
      </c>
      <c r="N68" s="121">
        <f t="shared" si="47"/>
        <v>0.27515000000000001</v>
      </c>
      <c r="O68" s="121">
        <f t="shared" si="48"/>
        <v>0.47220000000000001</v>
      </c>
      <c r="P68" s="121">
        <f t="shared" si="49"/>
        <v>0.12520000000000001</v>
      </c>
      <c r="Q68" s="121">
        <f t="shared" si="50"/>
        <v>0.17699999999999999</v>
      </c>
      <c r="R68" s="121">
        <v>0.2107402604756512</v>
      </c>
      <c r="S68" s="121">
        <v>0.21693479541264632</v>
      </c>
      <c r="T68" s="121">
        <f t="shared" si="60"/>
        <v>0.37705</v>
      </c>
      <c r="U68" s="121">
        <f t="shared" si="51"/>
        <v>0.90839999999999999</v>
      </c>
      <c r="V68" s="121">
        <f t="shared" si="52"/>
        <v>0.10390000000000001</v>
      </c>
      <c r="W68" s="121">
        <f t="shared" si="53"/>
        <v>0.28199999999999997</v>
      </c>
      <c r="X68" s="121">
        <f t="shared" si="54"/>
        <v>0.57520000000000004</v>
      </c>
      <c r="Y68" s="121"/>
      <c r="AE68" s="121">
        <f t="shared" si="55"/>
        <v>0</v>
      </c>
      <c r="AF68" s="121">
        <f t="shared" si="56"/>
        <v>0</v>
      </c>
    </row>
    <row r="69" spans="1:32" s="175" customFormat="1" ht="16.5" hidden="1" x14ac:dyDescent="0.3">
      <c r="A69" s="31">
        <v>21</v>
      </c>
      <c r="B69" s="32" t="s">
        <v>209</v>
      </c>
      <c r="C69" s="33">
        <v>5</v>
      </c>
      <c r="D69" s="34" t="s">
        <v>215</v>
      </c>
      <c r="E69" s="35">
        <v>4101</v>
      </c>
      <c r="F69" s="34" t="s">
        <v>213</v>
      </c>
      <c r="G69" s="121">
        <f t="shared" si="57"/>
        <v>7.2499999999999995E-2</v>
      </c>
      <c r="H69" s="121">
        <f t="shared" si="58"/>
        <v>0.98089999999999999</v>
      </c>
      <c r="I69" s="122">
        <f t="shared" si="59"/>
        <v>0.45500000000000002</v>
      </c>
      <c r="J69" s="121">
        <f t="shared" si="43"/>
        <v>9.9900000000000003E-2</v>
      </c>
      <c r="K69" s="122">
        <f t="shared" si="44"/>
        <v>0.13500000000000001</v>
      </c>
      <c r="L69" s="121">
        <f t="shared" si="45"/>
        <v>8.4650000000000003E-2</v>
      </c>
      <c r="M69" s="121">
        <f t="shared" si="46"/>
        <v>0.1206</v>
      </c>
      <c r="N69" s="121">
        <f t="shared" si="47"/>
        <v>0.25</v>
      </c>
      <c r="O69" s="121">
        <f t="shared" si="48"/>
        <v>0.47015000000000001</v>
      </c>
      <c r="P69" s="121">
        <f t="shared" si="49"/>
        <v>8.8249999999999995E-2</v>
      </c>
      <c r="Q69" s="121">
        <f t="shared" si="50"/>
        <v>0.13039999999999999</v>
      </c>
      <c r="R69" s="121">
        <v>0.1759004934834873</v>
      </c>
      <c r="S69" s="121">
        <v>0.17464274464767449</v>
      </c>
      <c r="T69" s="121">
        <f t="shared" si="60"/>
        <v>0.375</v>
      </c>
      <c r="U69" s="121">
        <f t="shared" si="51"/>
        <v>0.91090000000000004</v>
      </c>
      <c r="V69" s="121">
        <f t="shared" si="52"/>
        <v>9.8199999999999996E-2</v>
      </c>
      <c r="W69" s="121">
        <f t="shared" si="53"/>
        <v>0.2621</v>
      </c>
      <c r="X69" s="121">
        <f t="shared" si="54"/>
        <v>0.44950000000000001</v>
      </c>
      <c r="Y69" s="121"/>
      <c r="AE69" s="121">
        <f t="shared" si="55"/>
        <v>0</v>
      </c>
      <c r="AF69" s="121">
        <f t="shared" si="56"/>
        <v>0</v>
      </c>
    </row>
    <row r="70" spans="1:32" s="175" customFormat="1" ht="16.5" hidden="1" x14ac:dyDescent="0.3">
      <c r="A70" s="31">
        <v>22</v>
      </c>
      <c r="B70" s="32" t="s">
        <v>209</v>
      </c>
      <c r="C70" s="33">
        <v>5</v>
      </c>
      <c r="D70" s="34" t="s">
        <v>216</v>
      </c>
      <c r="E70" s="35">
        <v>4203</v>
      </c>
      <c r="F70" s="34" t="s">
        <v>211</v>
      </c>
      <c r="G70" s="121">
        <f t="shared" si="57"/>
        <v>6.4149999999999999E-2</v>
      </c>
      <c r="H70" s="121">
        <f t="shared" si="58"/>
        <v>0.98</v>
      </c>
      <c r="I70" s="122">
        <f t="shared" si="59"/>
        <v>0.42499999999999999</v>
      </c>
      <c r="J70" s="121">
        <f t="shared" si="43"/>
        <v>9.9900000000000003E-2</v>
      </c>
      <c r="K70" s="122">
        <f t="shared" si="44"/>
        <v>0.30499999999999999</v>
      </c>
      <c r="L70" s="121">
        <f t="shared" si="45"/>
        <v>8.8999999999999996E-2</v>
      </c>
      <c r="M70" s="121">
        <f t="shared" si="46"/>
        <v>0.15454999999999999</v>
      </c>
      <c r="N70" s="121">
        <f t="shared" si="47"/>
        <v>0.28239999999999998</v>
      </c>
      <c r="O70" s="121">
        <f t="shared" si="48"/>
        <v>0.47</v>
      </c>
      <c r="P70" s="121">
        <f t="shared" si="49"/>
        <v>0.10165</v>
      </c>
      <c r="Q70" s="121">
        <f t="shared" si="50"/>
        <v>0.14255000000000001</v>
      </c>
      <c r="R70" s="121">
        <v>0.18992265193370167</v>
      </c>
      <c r="S70" s="121">
        <v>0.20045267441574111</v>
      </c>
      <c r="T70" s="121">
        <f t="shared" si="60"/>
        <v>0.37764999999999999</v>
      </c>
      <c r="U70" s="121">
        <f t="shared" si="51"/>
        <v>0.9</v>
      </c>
      <c r="V70" s="121">
        <f t="shared" si="52"/>
        <v>8.8050000000000003E-2</v>
      </c>
      <c r="W70" s="121">
        <f t="shared" si="53"/>
        <v>0.26569999999999999</v>
      </c>
      <c r="X70" s="121">
        <f t="shared" si="54"/>
        <v>0.53339999999999999</v>
      </c>
      <c r="Y70" s="121"/>
      <c r="AE70" s="121">
        <f t="shared" si="55"/>
        <v>0</v>
      </c>
      <c r="AF70" s="121">
        <f t="shared" si="56"/>
        <v>0</v>
      </c>
    </row>
    <row r="71" spans="1:32" s="175" customFormat="1" ht="16.5" hidden="1" x14ac:dyDescent="0.3">
      <c r="A71" s="31">
        <v>23</v>
      </c>
      <c r="B71" s="32" t="s">
        <v>209</v>
      </c>
      <c r="C71" s="33">
        <v>5</v>
      </c>
      <c r="D71" s="34" t="s">
        <v>217</v>
      </c>
      <c r="E71" s="35">
        <v>4303</v>
      </c>
      <c r="F71" s="34" t="s">
        <v>211</v>
      </c>
      <c r="G71" s="121">
        <f t="shared" si="57"/>
        <v>9.6049999999999996E-2</v>
      </c>
      <c r="H71" s="121">
        <f t="shared" si="58"/>
        <v>0.98</v>
      </c>
      <c r="I71" s="122">
        <f t="shared" si="59"/>
        <v>0.47499999999999998</v>
      </c>
      <c r="J71" s="121">
        <f t="shared" si="43"/>
        <v>9.9900000000000003E-2</v>
      </c>
      <c r="K71" s="122">
        <f t="shared" si="44"/>
        <v>0.125</v>
      </c>
      <c r="L71" s="121">
        <f t="shared" si="45"/>
        <v>8.2650000000000001E-2</v>
      </c>
      <c r="M71" s="121">
        <f t="shared" si="46"/>
        <v>0.12325</v>
      </c>
      <c r="N71" s="121">
        <f t="shared" si="47"/>
        <v>0.26500000000000001</v>
      </c>
      <c r="O71" s="121">
        <f t="shared" si="48"/>
        <v>0.47089999999999999</v>
      </c>
      <c r="P71" s="121">
        <f t="shared" si="49"/>
        <v>9.4600000000000004E-2</v>
      </c>
      <c r="Q71" s="121">
        <f t="shared" si="50"/>
        <v>0.1124</v>
      </c>
      <c r="R71" s="121">
        <v>0.16672109826589596</v>
      </c>
      <c r="S71" s="121">
        <v>0.19380473726404779</v>
      </c>
      <c r="T71" s="121">
        <f t="shared" si="60"/>
        <v>0.375</v>
      </c>
      <c r="U71" s="121">
        <f t="shared" si="51"/>
        <v>0.90059999999999996</v>
      </c>
      <c r="V71" s="121">
        <f t="shared" si="52"/>
        <v>0.12909999999999999</v>
      </c>
      <c r="W71" s="121">
        <f t="shared" si="53"/>
        <v>0.27210000000000001</v>
      </c>
      <c r="X71" s="121">
        <f t="shared" si="54"/>
        <v>0.47289999999999999</v>
      </c>
      <c r="Y71" s="121"/>
      <c r="AE71" s="121">
        <f t="shared" si="55"/>
        <v>0</v>
      </c>
      <c r="AF71" s="121">
        <f t="shared" si="56"/>
        <v>0</v>
      </c>
    </row>
    <row r="72" spans="1:32" s="175" customFormat="1" ht="16.5" hidden="1" x14ac:dyDescent="0.3">
      <c r="A72" s="31">
        <v>24</v>
      </c>
      <c r="B72" s="32" t="s">
        <v>209</v>
      </c>
      <c r="C72" s="33">
        <v>5</v>
      </c>
      <c r="D72" s="34" t="s">
        <v>218</v>
      </c>
      <c r="E72" s="35">
        <v>4301</v>
      </c>
      <c r="F72" s="34" t="s">
        <v>211</v>
      </c>
      <c r="G72" s="121">
        <f t="shared" si="57"/>
        <v>6.9000000000000006E-2</v>
      </c>
      <c r="H72" s="121">
        <f>+$H13*$H$64</f>
        <v>0.98280000000000001</v>
      </c>
      <c r="I72" s="122">
        <f t="shared" si="59"/>
        <v>0.5</v>
      </c>
      <c r="J72" s="121">
        <f t="shared" si="43"/>
        <v>9.9900000000000003E-2</v>
      </c>
      <c r="K72" s="122">
        <f t="shared" si="44"/>
        <v>0.11</v>
      </c>
      <c r="L72" s="121">
        <f t="shared" si="45"/>
        <v>9.1300000000000006E-2</v>
      </c>
      <c r="M72" s="121">
        <f t="shared" si="46"/>
        <v>0.15759999999999999</v>
      </c>
      <c r="N72" s="121">
        <f t="shared" si="47"/>
        <v>0.2878</v>
      </c>
      <c r="O72" s="121">
        <f t="shared" si="48"/>
        <v>0.47015000000000001</v>
      </c>
      <c r="P72" s="121">
        <f t="shared" si="49"/>
        <v>0.14605000000000001</v>
      </c>
      <c r="Q72" s="121">
        <f t="shared" si="50"/>
        <v>0.13880000000000001</v>
      </c>
      <c r="R72" s="121">
        <v>0.17729011017166282</v>
      </c>
      <c r="S72" s="121">
        <v>0.19714956307639531</v>
      </c>
      <c r="T72" s="121">
        <f t="shared" si="60"/>
        <v>0.37569999999999998</v>
      </c>
      <c r="U72" s="121">
        <f t="shared" si="51"/>
        <v>0.91449999999999998</v>
      </c>
      <c r="V72" s="121">
        <f t="shared" si="52"/>
        <v>0.10375</v>
      </c>
      <c r="W72" s="121">
        <f t="shared" si="53"/>
        <v>0.2954</v>
      </c>
      <c r="X72" s="121">
        <f t="shared" si="54"/>
        <v>0.50819999999999999</v>
      </c>
      <c r="Y72" s="121"/>
      <c r="AE72" s="121">
        <f t="shared" si="55"/>
        <v>0</v>
      </c>
      <c r="AF72" s="121">
        <f t="shared" si="56"/>
        <v>0</v>
      </c>
    </row>
    <row r="73" spans="1:32" s="175" customFormat="1" ht="16.5" hidden="1" x14ac:dyDescent="0.3">
      <c r="A73" s="31">
        <v>25</v>
      </c>
      <c r="B73" s="32" t="s">
        <v>209</v>
      </c>
      <c r="C73" s="33">
        <v>5</v>
      </c>
      <c r="D73" s="34" t="s">
        <v>219</v>
      </c>
      <c r="E73" s="35">
        <v>4304</v>
      </c>
      <c r="F73" s="34" t="s">
        <v>211</v>
      </c>
      <c r="G73" s="121">
        <f t="shared" si="57"/>
        <v>6.2300000000000001E-2</v>
      </c>
      <c r="H73" s="121">
        <f t="shared" si="58"/>
        <v>0.98060000000000003</v>
      </c>
      <c r="I73" s="122">
        <f t="shared" si="59"/>
        <v>0.55000000000000004</v>
      </c>
      <c r="J73" s="121">
        <f t="shared" si="43"/>
        <v>9.9900000000000003E-2</v>
      </c>
      <c r="K73" s="122">
        <f t="shared" si="44"/>
        <v>0.13</v>
      </c>
      <c r="L73" s="121">
        <f t="shared" si="45"/>
        <v>8.3650000000000002E-2</v>
      </c>
      <c r="M73" s="121">
        <f t="shared" si="46"/>
        <v>0.12859999999999999</v>
      </c>
      <c r="N73" s="121">
        <f t="shared" si="47"/>
        <v>0.25224999999999997</v>
      </c>
      <c r="O73" s="121">
        <f t="shared" si="48"/>
        <v>0.47220000000000001</v>
      </c>
      <c r="P73" s="121">
        <f t="shared" si="49"/>
        <v>8.8200000000000001E-2</v>
      </c>
      <c r="Q73" s="121">
        <f t="shared" si="50"/>
        <v>0.12765000000000001</v>
      </c>
      <c r="R73" s="121">
        <v>0.16757164337145278</v>
      </c>
      <c r="S73" s="121">
        <v>0.21470580449423216</v>
      </c>
      <c r="T73" s="121">
        <f t="shared" si="60"/>
        <v>0.37930000000000003</v>
      </c>
      <c r="U73" s="121">
        <f t="shared" si="51"/>
        <v>0.90129999999999999</v>
      </c>
      <c r="V73" s="121">
        <f t="shared" si="52"/>
        <v>0.10835</v>
      </c>
      <c r="W73" s="121">
        <f t="shared" si="53"/>
        <v>0.3034</v>
      </c>
      <c r="X73" s="121">
        <f t="shared" si="54"/>
        <v>0.51149999999999995</v>
      </c>
      <c r="Y73" s="121"/>
      <c r="AE73" s="121">
        <f t="shared" si="55"/>
        <v>0</v>
      </c>
      <c r="AF73" s="121">
        <f t="shared" si="56"/>
        <v>0</v>
      </c>
    </row>
    <row r="74" spans="1:32" s="175" customFormat="1" ht="16.5" hidden="1" x14ac:dyDescent="0.3">
      <c r="A74" s="31">
        <v>26</v>
      </c>
      <c r="B74" s="32" t="s">
        <v>209</v>
      </c>
      <c r="C74" s="33">
        <v>5</v>
      </c>
      <c r="D74" s="34" t="s">
        <v>220</v>
      </c>
      <c r="E74" s="35">
        <v>4305</v>
      </c>
      <c r="F74" s="34" t="s">
        <v>211</v>
      </c>
      <c r="G74" s="121">
        <f t="shared" si="57"/>
        <v>0.23265</v>
      </c>
      <c r="H74" s="121">
        <f t="shared" si="58"/>
        <v>0.98329999999999995</v>
      </c>
      <c r="I74" s="122">
        <f t="shared" si="59"/>
        <v>0.5</v>
      </c>
      <c r="J74" s="121">
        <f t="shared" si="43"/>
        <v>9.9900000000000003E-2</v>
      </c>
      <c r="K74" s="122">
        <f t="shared" si="44"/>
        <v>0.245</v>
      </c>
      <c r="L74" s="121">
        <f t="shared" si="45"/>
        <v>8.9749999999999996E-2</v>
      </c>
      <c r="M74" s="121">
        <f t="shared" si="46"/>
        <v>0.28175</v>
      </c>
      <c r="N74" s="121">
        <f t="shared" si="47"/>
        <v>0.29409999999999997</v>
      </c>
      <c r="O74" s="121">
        <f t="shared" si="48"/>
        <v>0.47144999999999998</v>
      </c>
      <c r="P74" s="121">
        <f t="shared" si="49"/>
        <v>0.11890000000000001</v>
      </c>
      <c r="Q74" s="121">
        <f t="shared" si="50"/>
        <v>0.1925</v>
      </c>
      <c r="R74" s="121">
        <v>0.27118496732026143</v>
      </c>
      <c r="S74" s="121">
        <v>0.34991967911590438</v>
      </c>
      <c r="T74" s="121">
        <f t="shared" si="60"/>
        <v>0.375</v>
      </c>
      <c r="U74" s="121">
        <f t="shared" si="51"/>
        <v>0.89739999999999998</v>
      </c>
      <c r="V74" s="121">
        <f t="shared" si="52"/>
        <v>0.10355</v>
      </c>
      <c r="W74" s="121">
        <f t="shared" si="53"/>
        <v>0.31559999999999999</v>
      </c>
      <c r="X74" s="121">
        <f t="shared" si="54"/>
        <v>0.60350000000000004</v>
      </c>
      <c r="Y74" s="121"/>
      <c r="AE74" s="121">
        <f t="shared" si="55"/>
        <v>0</v>
      </c>
      <c r="AF74" s="121">
        <f t="shared" si="56"/>
        <v>0</v>
      </c>
    </row>
    <row r="75" spans="1:32" s="175" customFormat="1" ht="16.5" hidden="1" x14ac:dyDescent="0.3">
      <c r="A75" s="31">
        <v>27</v>
      </c>
      <c r="B75" s="32" t="s">
        <v>209</v>
      </c>
      <c r="C75" s="33">
        <v>5</v>
      </c>
      <c r="D75" s="34" t="s">
        <v>221</v>
      </c>
      <c r="E75" s="35">
        <v>4204</v>
      </c>
      <c r="F75" s="34" t="s">
        <v>211</v>
      </c>
      <c r="G75" s="121">
        <f t="shared" si="57"/>
        <v>0.15004999999999999</v>
      </c>
      <c r="H75" s="121">
        <f t="shared" si="58"/>
        <v>0.98</v>
      </c>
      <c r="I75" s="122">
        <f t="shared" si="59"/>
        <v>0.5</v>
      </c>
      <c r="J75" s="121">
        <f t="shared" si="43"/>
        <v>9.9900000000000003E-2</v>
      </c>
      <c r="K75" s="122">
        <f t="shared" si="44"/>
        <v>0.15</v>
      </c>
      <c r="L75" s="121">
        <f t="shared" si="45"/>
        <v>9.0749999999999997E-2</v>
      </c>
      <c r="M75" s="121">
        <f t="shared" si="46"/>
        <v>0.2954</v>
      </c>
      <c r="N75" s="121">
        <f t="shared" si="47"/>
        <v>0.32219999999999999</v>
      </c>
      <c r="O75" s="121">
        <f t="shared" si="48"/>
        <v>0.47199999999999998</v>
      </c>
      <c r="P75" s="121">
        <f t="shared" si="49"/>
        <v>0.12180000000000001</v>
      </c>
      <c r="Q75" s="121">
        <f t="shared" si="50"/>
        <v>0.2422</v>
      </c>
      <c r="R75" s="121">
        <v>0.23204244712990935</v>
      </c>
      <c r="S75" s="121">
        <v>0.22119465204218239</v>
      </c>
      <c r="T75" s="121">
        <f t="shared" si="60"/>
        <v>0.375</v>
      </c>
      <c r="U75" s="121">
        <f t="shared" si="51"/>
        <v>0.92369999999999997</v>
      </c>
      <c r="V75" s="121">
        <f t="shared" si="52"/>
        <v>9.2850000000000002E-2</v>
      </c>
      <c r="W75" s="121">
        <f t="shared" si="53"/>
        <v>0.31590000000000001</v>
      </c>
      <c r="X75" s="121">
        <f t="shared" si="54"/>
        <v>0.62409999999999999</v>
      </c>
      <c r="Y75" s="121"/>
      <c r="AE75" s="121">
        <f t="shared" si="55"/>
        <v>0</v>
      </c>
      <c r="AF75" s="121">
        <f t="shared" si="56"/>
        <v>0</v>
      </c>
    </row>
    <row r="76" spans="1:32" s="175" customFormat="1" ht="16.5" hidden="1" x14ac:dyDescent="0.3">
      <c r="A76" s="31">
        <v>28</v>
      </c>
      <c r="B76" s="36" t="s">
        <v>209</v>
      </c>
      <c r="C76" s="33">
        <v>5</v>
      </c>
      <c r="D76" s="37" t="s">
        <v>222</v>
      </c>
      <c r="E76" s="35">
        <v>4106</v>
      </c>
      <c r="F76" s="37" t="s">
        <v>211</v>
      </c>
      <c r="G76" s="121">
        <f t="shared" si="57"/>
        <v>0.15004999999999999</v>
      </c>
      <c r="H76" s="121">
        <f t="shared" si="58"/>
        <v>0.98160000000000003</v>
      </c>
      <c r="I76" s="122">
        <f>+$I17*$I$64</f>
        <v>0.45</v>
      </c>
      <c r="J76" s="121">
        <f t="shared" si="43"/>
        <v>9.9900000000000003E-2</v>
      </c>
      <c r="K76" s="122">
        <f t="shared" si="44"/>
        <v>0.245</v>
      </c>
      <c r="L76" s="121">
        <f t="shared" si="45"/>
        <v>8.7349999999999997E-2</v>
      </c>
      <c r="M76" s="121">
        <f t="shared" si="46"/>
        <v>0.18825</v>
      </c>
      <c r="N76" s="121">
        <f t="shared" si="47"/>
        <v>0.27</v>
      </c>
      <c r="O76" s="121">
        <f t="shared" si="48"/>
        <v>0.47344999999999998</v>
      </c>
      <c r="P76" s="121">
        <f t="shared" si="49"/>
        <v>8.8999999999999996E-2</v>
      </c>
      <c r="Q76" s="121">
        <f t="shared" si="50"/>
        <v>0.12235</v>
      </c>
      <c r="R76" s="121">
        <v>0.27805536525690322</v>
      </c>
      <c r="S76" s="121">
        <v>0.21422538039768349</v>
      </c>
      <c r="T76" s="121">
        <f t="shared" si="60"/>
        <v>0.375</v>
      </c>
      <c r="U76" s="121">
        <f t="shared" si="51"/>
        <v>0.90290000000000004</v>
      </c>
      <c r="V76" s="121">
        <f t="shared" si="52"/>
        <v>0.10199999999999999</v>
      </c>
      <c r="W76" s="121">
        <f t="shared" si="53"/>
        <v>0.29049999999999998</v>
      </c>
      <c r="X76" s="121">
        <f t="shared" si="54"/>
        <v>0.48020000000000002</v>
      </c>
      <c r="Y76" s="121"/>
      <c r="AE76" s="121">
        <f t="shared" si="55"/>
        <v>0</v>
      </c>
      <c r="AF76" s="121">
        <f t="shared" si="56"/>
        <v>0</v>
      </c>
    </row>
    <row r="77" spans="1:32" ht="16.5" hidden="1" x14ac:dyDescent="0.3">
      <c r="A77" s="31">
        <v>28</v>
      </c>
      <c r="B77" s="36" t="s">
        <v>209</v>
      </c>
      <c r="C77" s="33">
        <v>5</v>
      </c>
      <c r="D77" s="37" t="s">
        <v>222</v>
      </c>
      <c r="E77" s="35">
        <v>4106</v>
      </c>
      <c r="F77" s="37" t="s">
        <v>211</v>
      </c>
      <c r="G77" s="121"/>
      <c r="H77" s="121"/>
      <c r="I77" s="121"/>
      <c r="J77" s="121"/>
      <c r="K77" s="121"/>
      <c r="L77" s="121"/>
      <c r="M77" s="121"/>
      <c r="N77" s="121"/>
      <c r="O77" s="121"/>
      <c r="P77" s="122"/>
      <c r="Q77" s="121"/>
      <c r="R77" s="121"/>
      <c r="S77" s="123"/>
      <c r="T77" s="121"/>
      <c r="U77" s="121"/>
      <c r="V77" s="123"/>
      <c r="W77" s="121"/>
      <c r="X77" s="121"/>
      <c r="Y77" s="123"/>
      <c r="AE77" s="121"/>
      <c r="AF77" s="123"/>
    </row>
    <row r="78" spans="1:32" hidden="1" x14ac:dyDescent="0.25"/>
    <row r="79" spans="1:32" hidden="1" x14ac:dyDescent="0.25"/>
    <row r="80" spans="1:32" ht="18" hidden="1" x14ac:dyDescent="0.35">
      <c r="A80" s="471" t="s">
        <v>255</v>
      </c>
      <c r="B80" s="471"/>
      <c r="C80" s="471"/>
      <c r="D80" s="471"/>
      <c r="E80" s="471"/>
      <c r="F80" s="471"/>
      <c r="G80" s="472"/>
      <c r="H80" s="472"/>
      <c r="I80" s="472"/>
      <c r="J80" s="472"/>
      <c r="K80" s="472"/>
      <c r="L80" s="472"/>
      <c r="M80" s="472"/>
      <c r="N80" s="472"/>
      <c r="O80" s="472"/>
      <c r="P80" s="472"/>
      <c r="Q80" s="16"/>
      <c r="R80" s="17"/>
      <c r="T80" s="16"/>
      <c r="U80" s="17"/>
      <c r="W80" s="16"/>
      <c r="X80" s="17"/>
      <c r="AE80" s="17"/>
    </row>
    <row r="81" spans="1:32" s="20" customFormat="1" ht="16.5" hidden="1" customHeight="1" x14ac:dyDescent="0.3">
      <c r="A81" s="19"/>
      <c r="B81" s="19"/>
      <c r="C81" s="19"/>
      <c r="D81" s="19"/>
      <c r="E81" s="461" t="s">
        <v>202</v>
      </c>
      <c r="F81" s="464" t="s">
        <v>203</v>
      </c>
      <c r="G81" s="467" t="s">
        <v>204</v>
      </c>
      <c r="H81" s="468"/>
      <c r="I81" s="468"/>
      <c r="J81" s="468"/>
      <c r="K81" s="468"/>
      <c r="L81" s="468"/>
      <c r="M81" s="468"/>
      <c r="N81" s="468"/>
      <c r="O81" s="468"/>
      <c r="P81" s="468"/>
      <c r="Q81" s="468"/>
      <c r="R81" s="468"/>
      <c r="S81" s="468"/>
      <c r="T81" s="468"/>
      <c r="U81" s="468"/>
      <c r="V81" s="468"/>
      <c r="W81" s="468"/>
      <c r="X81" s="468"/>
      <c r="Y81" s="468"/>
    </row>
    <row r="82" spans="1:32" s="18" customFormat="1" ht="16.5" hidden="1" x14ac:dyDescent="0.3">
      <c r="A82" s="21"/>
      <c r="B82" s="22"/>
      <c r="C82" s="21"/>
      <c r="D82" s="21"/>
      <c r="E82" s="462"/>
      <c r="F82" s="465"/>
      <c r="G82" s="23" t="s">
        <v>345</v>
      </c>
      <c r="H82" s="24" t="s">
        <v>344</v>
      </c>
      <c r="I82" s="24" t="s">
        <v>343</v>
      </c>
      <c r="J82" s="24" t="s">
        <v>346</v>
      </c>
      <c r="K82" s="24" t="s">
        <v>347</v>
      </c>
      <c r="L82" s="24" t="s">
        <v>348</v>
      </c>
      <c r="M82" s="24" t="s">
        <v>349</v>
      </c>
      <c r="N82" s="24" t="s">
        <v>350</v>
      </c>
      <c r="O82" s="24" t="s">
        <v>251</v>
      </c>
      <c r="P82" s="24" t="s">
        <v>252</v>
      </c>
      <c r="Q82" s="24" t="s">
        <v>231</v>
      </c>
      <c r="R82" s="24" t="s">
        <v>232</v>
      </c>
      <c r="S82" s="24" t="s">
        <v>259</v>
      </c>
      <c r="T82" s="24" t="s">
        <v>299</v>
      </c>
      <c r="U82" s="24" t="s">
        <v>300</v>
      </c>
      <c r="V82" s="24" t="s">
        <v>301</v>
      </c>
      <c r="W82" s="24" t="s">
        <v>302</v>
      </c>
      <c r="X82" s="24" t="s">
        <v>303</v>
      </c>
      <c r="Y82" s="24" t="s">
        <v>304</v>
      </c>
      <c r="AE82" s="24" t="s">
        <v>232</v>
      </c>
      <c r="AF82" s="24" t="s">
        <v>259</v>
      </c>
    </row>
    <row r="83" spans="1:32" s="26" customFormat="1" ht="165" hidden="1" customHeight="1" x14ac:dyDescent="0.3">
      <c r="A83" s="21" t="s">
        <v>205</v>
      </c>
      <c r="B83" s="22" t="s">
        <v>206</v>
      </c>
      <c r="C83" s="21" t="s">
        <v>205</v>
      </c>
      <c r="D83" s="21" t="s">
        <v>0</v>
      </c>
      <c r="E83" s="462"/>
      <c r="F83" s="465"/>
      <c r="G83" s="25" t="s">
        <v>351</v>
      </c>
      <c r="H83" s="25" t="s">
        <v>352</v>
      </c>
      <c r="I83" s="25" t="s">
        <v>353</v>
      </c>
      <c r="J83" s="25" t="s">
        <v>365</v>
      </c>
      <c r="K83" s="25" t="s">
        <v>354</v>
      </c>
      <c r="L83" s="25" t="s">
        <v>384</v>
      </c>
      <c r="M83" s="25" t="s">
        <v>260</v>
      </c>
      <c r="N83" s="25" t="s">
        <v>385</v>
      </c>
      <c r="O83" s="25" t="s">
        <v>355</v>
      </c>
      <c r="P83" s="40" t="s">
        <v>356</v>
      </c>
      <c r="Q83" s="40" t="s">
        <v>357</v>
      </c>
      <c r="R83" s="40" t="s">
        <v>358</v>
      </c>
      <c r="S83" s="40" t="s">
        <v>359</v>
      </c>
      <c r="T83" s="40" t="s">
        <v>360</v>
      </c>
      <c r="U83" s="40" t="s">
        <v>361</v>
      </c>
      <c r="V83" s="40" t="s">
        <v>362</v>
      </c>
      <c r="W83" s="40" t="s">
        <v>363</v>
      </c>
      <c r="X83" s="40" t="s">
        <v>387</v>
      </c>
      <c r="Y83" s="40" t="s">
        <v>364</v>
      </c>
      <c r="AE83" s="40" t="s">
        <v>358</v>
      </c>
      <c r="AF83" s="40" t="s">
        <v>359</v>
      </c>
    </row>
    <row r="84" spans="1:32" s="20" customFormat="1" ht="23.25" hidden="1" customHeight="1" x14ac:dyDescent="0.3">
      <c r="A84" s="27"/>
      <c r="B84" s="28"/>
      <c r="C84" s="27"/>
      <c r="D84" s="27"/>
      <c r="E84" s="463"/>
      <c r="F84" s="466"/>
      <c r="G84" s="127">
        <v>0.8</v>
      </c>
      <c r="H84" s="82">
        <v>1</v>
      </c>
      <c r="I84" s="127">
        <v>0.8</v>
      </c>
      <c r="J84" s="82">
        <v>1</v>
      </c>
      <c r="K84" s="127">
        <v>0.8</v>
      </c>
      <c r="L84" s="127">
        <v>0.8</v>
      </c>
      <c r="M84" s="127">
        <v>0.8</v>
      </c>
      <c r="N84" s="127">
        <v>0.8</v>
      </c>
      <c r="O84" s="127">
        <v>0.8</v>
      </c>
      <c r="P84" s="127">
        <v>0.8</v>
      </c>
      <c r="Q84" s="127">
        <v>0.8</v>
      </c>
      <c r="R84" s="127"/>
      <c r="S84" s="127"/>
      <c r="T84" s="127">
        <v>0.8</v>
      </c>
      <c r="U84" s="82">
        <v>1</v>
      </c>
      <c r="V84" s="127">
        <v>0.8</v>
      </c>
      <c r="W84" s="82">
        <v>1</v>
      </c>
      <c r="X84" s="82">
        <v>1</v>
      </c>
      <c r="Y84" s="82"/>
      <c r="AE84" s="82">
        <v>0.17</v>
      </c>
      <c r="AF84" s="82">
        <v>0.22</v>
      </c>
    </row>
    <row r="85" spans="1:32" ht="16.5" hidden="1" x14ac:dyDescent="0.3">
      <c r="A85" s="31">
        <v>17</v>
      </c>
      <c r="B85" s="32" t="s">
        <v>209</v>
      </c>
      <c r="C85" s="33">
        <v>5</v>
      </c>
      <c r="D85" s="34" t="s">
        <v>210</v>
      </c>
      <c r="E85" s="35">
        <v>4202</v>
      </c>
      <c r="F85" s="34" t="s">
        <v>211</v>
      </c>
      <c r="G85" s="41">
        <f t="shared" ref="G85:G96" si="61">+G6*$G$84</f>
        <v>9.104000000000001E-2</v>
      </c>
      <c r="H85" s="41">
        <f t="shared" ref="H85:H96" si="62">+H6*$H$84</f>
        <v>0.98550000000000004</v>
      </c>
      <c r="I85" s="122">
        <f t="shared" ref="I85:I96" si="63">+I6*$I$84</f>
        <v>1.048</v>
      </c>
      <c r="J85" s="41">
        <f t="shared" ref="J85:J96" si="64">+J6*$J$84</f>
        <v>9.9900000000000003E-2</v>
      </c>
      <c r="K85" s="122">
        <f t="shared" ref="K85:K96" si="65">+K6*$K$84</f>
        <v>0.21600000000000003</v>
      </c>
      <c r="L85" s="41">
        <f t="shared" ref="L85:L96" si="66">+L6*$L$84</f>
        <v>0.14463999999999999</v>
      </c>
      <c r="M85" s="41">
        <f t="shared" ref="M85:M96" si="67">+M6*$M$84</f>
        <v>0.29184000000000004</v>
      </c>
      <c r="N85" s="41">
        <f t="shared" ref="N85:N96" si="68">+N6*$N$84</f>
        <v>0.61448000000000003</v>
      </c>
      <c r="O85" s="41">
        <f t="shared" ref="O85:O96" si="69">+O6*$O$84</f>
        <v>0.75296000000000007</v>
      </c>
      <c r="P85" s="41">
        <f t="shared" ref="P85:P96" si="70">+P6*$P$84</f>
        <v>0.14560000000000001</v>
      </c>
      <c r="Q85" s="121">
        <f>$Q6*$Q$84</f>
        <v>0.34376000000000007</v>
      </c>
      <c r="R85" s="88">
        <v>0.14238027369488088</v>
      </c>
      <c r="S85" s="88">
        <v>0.20286597052055477</v>
      </c>
      <c r="T85" s="121">
        <f>+$T6*$T$84</f>
        <v>0.61536000000000002</v>
      </c>
      <c r="U85" s="121">
        <f>+$U6*$U$84</f>
        <v>0.90629999999999999</v>
      </c>
      <c r="V85" s="121">
        <f>+$V6*$V$84</f>
        <v>0.14384</v>
      </c>
      <c r="W85" s="121">
        <f>+$W6*$W$84</f>
        <v>0.2913</v>
      </c>
      <c r="X85" s="121">
        <f>+$X6*$X$84</f>
        <v>0.53600000000000003</v>
      </c>
      <c r="Y85" s="90"/>
      <c r="AE85" s="88">
        <v>0.15</v>
      </c>
      <c r="AF85" s="90">
        <f>+AF66*$S$84</f>
        <v>0</v>
      </c>
    </row>
    <row r="86" spans="1:32" ht="16.5" hidden="1" x14ac:dyDescent="0.3">
      <c r="A86" s="31">
        <v>18</v>
      </c>
      <c r="B86" s="32" t="s">
        <v>209</v>
      </c>
      <c r="C86" s="33">
        <v>5</v>
      </c>
      <c r="D86" s="34" t="s">
        <v>212</v>
      </c>
      <c r="E86" s="35">
        <v>4302</v>
      </c>
      <c r="F86" s="34" t="s">
        <v>211</v>
      </c>
      <c r="G86" s="41">
        <f t="shared" si="61"/>
        <v>0.27704000000000001</v>
      </c>
      <c r="H86" s="41">
        <f t="shared" si="62"/>
        <v>0.98260000000000003</v>
      </c>
      <c r="I86" s="122">
        <f t="shared" si="63"/>
        <v>0.8</v>
      </c>
      <c r="J86" s="41">
        <f t="shared" si="64"/>
        <v>9.9900000000000003E-2</v>
      </c>
      <c r="K86" s="122">
        <f t="shared" si="65"/>
        <v>0.4</v>
      </c>
      <c r="L86" s="41">
        <f t="shared" si="66"/>
        <v>0.13224</v>
      </c>
      <c r="M86" s="41">
        <f t="shared" si="67"/>
        <v>0.26</v>
      </c>
      <c r="N86" s="41">
        <f t="shared" si="68"/>
        <v>0.51488</v>
      </c>
      <c r="O86" s="41">
        <f t="shared" si="69"/>
        <v>0.752</v>
      </c>
      <c r="P86" s="41">
        <f t="shared" si="70"/>
        <v>0.15136000000000002</v>
      </c>
      <c r="Q86" s="121">
        <f t="shared" ref="Q86:Q96" si="71">$Q7*$Q$84</f>
        <v>0.21751999999999999</v>
      </c>
      <c r="R86" s="88">
        <v>0.16895370659107017</v>
      </c>
      <c r="S86" s="88">
        <v>0.21156150111785371</v>
      </c>
      <c r="T86" s="121">
        <f t="shared" ref="T86:T96" si="72">+$T7*$T$84</f>
        <v>0.60216000000000003</v>
      </c>
      <c r="U86" s="121">
        <f t="shared" ref="U86:U96" si="73">+$U7*$U$84</f>
        <v>0.91669999999999996</v>
      </c>
      <c r="V86" s="121">
        <f>+$V7*$V$84</f>
        <v>0.11200000000000002</v>
      </c>
      <c r="W86" s="121">
        <f t="shared" ref="W86:W96" si="74">+$W7*$W$84</f>
        <v>0.2301</v>
      </c>
      <c r="X86" s="121">
        <f t="shared" ref="X86:X96" si="75">+$X7*$X$84</f>
        <v>0.4637</v>
      </c>
      <c r="Y86" s="90"/>
      <c r="AE86" s="88">
        <v>0.17</v>
      </c>
      <c r="AF86" s="90">
        <f t="shared" ref="AF86:AF96" si="76">+AF7*$S$84</f>
        <v>0</v>
      </c>
    </row>
    <row r="87" spans="1:32" ht="16.5" hidden="1" x14ac:dyDescent="0.3">
      <c r="A87" s="31">
        <v>19</v>
      </c>
      <c r="B87" s="32" t="s">
        <v>209</v>
      </c>
      <c r="C87" s="33">
        <v>5</v>
      </c>
      <c r="D87" s="34" t="s">
        <v>209</v>
      </c>
      <c r="E87" s="35">
        <v>4102</v>
      </c>
      <c r="F87" s="34" t="s">
        <v>213</v>
      </c>
      <c r="G87" s="41">
        <f t="shared" si="61"/>
        <v>9.1200000000000003E-2</v>
      </c>
      <c r="H87" s="41">
        <f t="shared" si="62"/>
        <v>0.98070000000000002</v>
      </c>
      <c r="I87" s="122">
        <f t="shared" si="63"/>
        <v>0.8</v>
      </c>
      <c r="J87" s="41">
        <f t="shared" si="64"/>
        <v>9.9900000000000003E-2</v>
      </c>
      <c r="K87" s="122">
        <f t="shared" si="65"/>
        <v>0.2</v>
      </c>
      <c r="L87" s="41">
        <f t="shared" si="66"/>
        <v>0.13904000000000002</v>
      </c>
      <c r="M87" s="41">
        <f t="shared" si="67"/>
        <v>0.22008000000000003</v>
      </c>
      <c r="N87" s="41">
        <f t="shared" si="68"/>
        <v>0.41200000000000003</v>
      </c>
      <c r="O87" s="41">
        <f t="shared" si="69"/>
        <v>0.75216000000000005</v>
      </c>
      <c r="P87" s="41">
        <f t="shared" si="70"/>
        <v>0.14680000000000001</v>
      </c>
      <c r="Q87" s="121">
        <f t="shared" si="71"/>
        <v>0.20128000000000001</v>
      </c>
      <c r="R87" s="88">
        <v>0.1647861435796944</v>
      </c>
      <c r="S87" s="88">
        <v>0.20753628105739216</v>
      </c>
      <c r="T87" s="121">
        <f t="shared" si="72"/>
        <v>0.60031999999999996</v>
      </c>
      <c r="U87" s="121">
        <f t="shared" si="73"/>
        <v>0.90010000000000001</v>
      </c>
      <c r="V87" s="121">
        <f t="shared" ref="V87:V96" si="77">+$V8*$V$84</f>
        <v>0.14543999999999999</v>
      </c>
      <c r="W87" s="121">
        <f t="shared" si="74"/>
        <v>0.3024</v>
      </c>
      <c r="X87" s="121">
        <f t="shared" si="75"/>
        <v>0.45140000000000002</v>
      </c>
      <c r="Y87" s="90"/>
      <c r="AE87" s="88">
        <v>0.17</v>
      </c>
      <c r="AF87" s="90">
        <f t="shared" si="76"/>
        <v>0</v>
      </c>
    </row>
    <row r="88" spans="1:32" ht="16.5" hidden="1" x14ac:dyDescent="0.3">
      <c r="A88" s="31">
        <v>20</v>
      </c>
      <c r="B88" s="32" t="s">
        <v>209</v>
      </c>
      <c r="C88" s="33">
        <v>5</v>
      </c>
      <c r="D88" s="34" t="s">
        <v>214</v>
      </c>
      <c r="E88" s="35">
        <v>4201</v>
      </c>
      <c r="F88" s="34" t="s">
        <v>211</v>
      </c>
      <c r="G88" s="41">
        <f t="shared" si="61"/>
        <v>0.12008000000000002</v>
      </c>
      <c r="H88" s="41">
        <f t="shared" si="62"/>
        <v>0.98260000000000003</v>
      </c>
      <c r="I88" s="122">
        <f t="shared" si="63"/>
        <v>0.8</v>
      </c>
      <c r="J88" s="41">
        <f t="shared" si="64"/>
        <v>9.9900000000000003E-2</v>
      </c>
      <c r="K88" s="122">
        <f t="shared" si="65"/>
        <v>0.30400000000000005</v>
      </c>
      <c r="L88" s="41">
        <f t="shared" si="66"/>
        <v>0.14768000000000001</v>
      </c>
      <c r="M88" s="41">
        <f t="shared" si="67"/>
        <v>0.35664000000000001</v>
      </c>
      <c r="N88" s="41">
        <f t="shared" si="68"/>
        <v>0.44024000000000002</v>
      </c>
      <c r="O88" s="41">
        <f t="shared" si="69"/>
        <v>0.75552000000000008</v>
      </c>
      <c r="P88" s="41">
        <f t="shared" si="70"/>
        <v>0.20032000000000003</v>
      </c>
      <c r="Q88" s="121">
        <f t="shared" si="71"/>
        <v>0.28320000000000001</v>
      </c>
      <c r="R88" s="88">
        <v>0.20932441676104191</v>
      </c>
      <c r="S88" s="88">
        <v>0.21893567266023412</v>
      </c>
      <c r="T88" s="121">
        <f t="shared" si="72"/>
        <v>0.60328000000000004</v>
      </c>
      <c r="U88" s="121">
        <f t="shared" si="73"/>
        <v>0.90839999999999999</v>
      </c>
      <c r="V88" s="121">
        <f t="shared" si="77"/>
        <v>0.16624000000000003</v>
      </c>
      <c r="W88" s="121">
        <f t="shared" si="74"/>
        <v>0.28199999999999997</v>
      </c>
      <c r="X88" s="121">
        <f t="shared" si="75"/>
        <v>0.57520000000000004</v>
      </c>
      <c r="Y88" s="90"/>
      <c r="AE88" s="88">
        <v>0.17</v>
      </c>
      <c r="AF88" s="90">
        <f t="shared" si="76"/>
        <v>0</v>
      </c>
    </row>
    <row r="89" spans="1:32" ht="16.5" hidden="1" x14ac:dyDescent="0.3">
      <c r="A89" s="31">
        <v>21</v>
      </c>
      <c r="B89" s="32" t="s">
        <v>209</v>
      </c>
      <c r="C89" s="33">
        <v>5</v>
      </c>
      <c r="D89" s="34" t="s">
        <v>215</v>
      </c>
      <c r="E89" s="35">
        <v>4101</v>
      </c>
      <c r="F89" s="34" t="s">
        <v>213</v>
      </c>
      <c r="G89" s="41">
        <f t="shared" si="61"/>
        <v>0.11599999999999999</v>
      </c>
      <c r="H89" s="41">
        <f t="shared" si="62"/>
        <v>0.98089999999999999</v>
      </c>
      <c r="I89" s="122">
        <f t="shared" si="63"/>
        <v>0.72800000000000009</v>
      </c>
      <c r="J89" s="41">
        <f t="shared" si="64"/>
        <v>9.9900000000000003E-2</v>
      </c>
      <c r="K89" s="122">
        <f t="shared" si="65"/>
        <v>0.21600000000000003</v>
      </c>
      <c r="L89" s="41">
        <f t="shared" si="66"/>
        <v>0.13544</v>
      </c>
      <c r="M89" s="41">
        <f t="shared" si="67"/>
        <v>0.19296000000000002</v>
      </c>
      <c r="N89" s="41">
        <f t="shared" si="68"/>
        <v>0.4</v>
      </c>
      <c r="O89" s="41">
        <f t="shared" si="69"/>
        <v>0.75224000000000002</v>
      </c>
      <c r="P89" s="41">
        <f t="shared" si="70"/>
        <v>0.14119999999999999</v>
      </c>
      <c r="Q89" s="121">
        <f t="shared" si="71"/>
        <v>0.20863999999999999</v>
      </c>
      <c r="R89" s="88">
        <v>0.17680078957357964</v>
      </c>
      <c r="S89" s="88">
        <v>0.2018483914362792</v>
      </c>
      <c r="T89" s="121">
        <f t="shared" si="72"/>
        <v>0.60000000000000009</v>
      </c>
      <c r="U89" s="121">
        <f t="shared" si="73"/>
        <v>0.91090000000000004</v>
      </c>
      <c r="V89" s="121">
        <f t="shared" si="77"/>
        <v>0.15712000000000001</v>
      </c>
      <c r="W89" s="121">
        <f t="shared" si="74"/>
        <v>0.2621</v>
      </c>
      <c r="X89" s="121">
        <f t="shared" si="75"/>
        <v>0.44950000000000001</v>
      </c>
      <c r="Y89" s="90"/>
      <c r="AE89" s="88">
        <v>0.17</v>
      </c>
      <c r="AF89" s="90">
        <f t="shared" si="76"/>
        <v>0</v>
      </c>
    </row>
    <row r="90" spans="1:32" ht="16.5" hidden="1" x14ac:dyDescent="0.3">
      <c r="A90" s="31">
        <v>22</v>
      </c>
      <c r="B90" s="32" t="s">
        <v>209</v>
      </c>
      <c r="C90" s="33">
        <v>5</v>
      </c>
      <c r="D90" s="34" t="s">
        <v>216</v>
      </c>
      <c r="E90" s="35">
        <v>4203</v>
      </c>
      <c r="F90" s="34" t="s">
        <v>211</v>
      </c>
      <c r="G90" s="41">
        <f t="shared" si="61"/>
        <v>0.10264000000000001</v>
      </c>
      <c r="H90" s="41">
        <f t="shared" si="62"/>
        <v>0.98</v>
      </c>
      <c r="I90" s="122">
        <f t="shared" si="63"/>
        <v>0.68</v>
      </c>
      <c r="J90" s="41">
        <f t="shared" si="64"/>
        <v>9.9900000000000003E-2</v>
      </c>
      <c r="K90" s="122">
        <f t="shared" si="65"/>
        <v>0.48799999999999999</v>
      </c>
      <c r="L90" s="41">
        <f t="shared" si="66"/>
        <v>0.1424</v>
      </c>
      <c r="M90" s="41">
        <f t="shared" si="67"/>
        <v>0.24728</v>
      </c>
      <c r="N90" s="41">
        <f t="shared" si="68"/>
        <v>0.45184000000000002</v>
      </c>
      <c r="O90" s="41">
        <f t="shared" si="69"/>
        <v>0.752</v>
      </c>
      <c r="P90" s="41">
        <f t="shared" si="70"/>
        <v>0.16264000000000001</v>
      </c>
      <c r="Q90" s="121">
        <f t="shared" si="71"/>
        <v>0.22808000000000003</v>
      </c>
      <c r="R90" s="88">
        <v>0.18867624309392264</v>
      </c>
      <c r="S90" s="88">
        <v>0.21242427906518577</v>
      </c>
      <c r="T90" s="121">
        <f t="shared" si="72"/>
        <v>0.60424</v>
      </c>
      <c r="U90" s="121">
        <f t="shared" si="73"/>
        <v>0.9</v>
      </c>
      <c r="V90" s="121">
        <f t="shared" si="77"/>
        <v>0.14088000000000001</v>
      </c>
      <c r="W90" s="121">
        <f t="shared" si="74"/>
        <v>0.26569999999999999</v>
      </c>
      <c r="X90" s="121">
        <f t="shared" si="75"/>
        <v>0.53339999999999999</v>
      </c>
      <c r="Y90" s="90"/>
      <c r="AE90" s="88">
        <v>0.19</v>
      </c>
      <c r="AF90" s="90">
        <f t="shared" si="76"/>
        <v>0</v>
      </c>
    </row>
    <row r="91" spans="1:32" ht="16.5" hidden="1" x14ac:dyDescent="0.3">
      <c r="A91" s="31">
        <v>23</v>
      </c>
      <c r="B91" s="32" t="s">
        <v>209</v>
      </c>
      <c r="C91" s="33">
        <v>5</v>
      </c>
      <c r="D91" s="34" t="s">
        <v>217</v>
      </c>
      <c r="E91" s="35">
        <v>4303</v>
      </c>
      <c r="F91" s="34" t="s">
        <v>211</v>
      </c>
      <c r="G91" s="41">
        <f t="shared" si="61"/>
        <v>0.15368000000000001</v>
      </c>
      <c r="H91" s="41">
        <f t="shared" si="62"/>
        <v>0.98</v>
      </c>
      <c r="I91" s="122">
        <f t="shared" si="63"/>
        <v>0.76</v>
      </c>
      <c r="J91" s="41">
        <f t="shared" si="64"/>
        <v>9.9900000000000003E-2</v>
      </c>
      <c r="K91" s="122">
        <f t="shared" si="65"/>
        <v>0.2</v>
      </c>
      <c r="L91" s="41">
        <f t="shared" si="66"/>
        <v>0.13224</v>
      </c>
      <c r="M91" s="41">
        <f t="shared" si="67"/>
        <v>0.19720000000000001</v>
      </c>
      <c r="N91" s="41">
        <f t="shared" si="68"/>
        <v>0.42400000000000004</v>
      </c>
      <c r="O91" s="41">
        <f t="shared" si="69"/>
        <v>0.75344</v>
      </c>
      <c r="P91" s="41">
        <f t="shared" si="70"/>
        <v>0.15136000000000002</v>
      </c>
      <c r="Q91" s="121">
        <f t="shared" si="71"/>
        <v>0.17984</v>
      </c>
      <c r="R91" s="88">
        <v>0.16865375722543352</v>
      </c>
      <c r="S91" s="88">
        <v>0.20952757962247648</v>
      </c>
      <c r="T91" s="121">
        <f t="shared" si="72"/>
        <v>0.60000000000000009</v>
      </c>
      <c r="U91" s="121">
        <f t="shared" si="73"/>
        <v>0.90059999999999996</v>
      </c>
      <c r="V91" s="121">
        <f t="shared" si="77"/>
        <v>0.20655999999999999</v>
      </c>
      <c r="W91" s="121">
        <f t="shared" si="74"/>
        <v>0.27210000000000001</v>
      </c>
      <c r="X91" s="121">
        <f t="shared" si="75"/>
        <v>0.47289999999999999</v>
      </c>
      <c r="Y91" s="90"/>
      <c r="AE91" s="88">
        <v>0.17</v>
      </c>
      <c r="AF91" s="90">
        <f t="shared" si="76"/>
        <v>0</v>
      </c>
    </row>
    <row r="92" spans="1:32" ht="16.5" hidden="1" x14ac:dyDescent="0.3">
      <c r="A92" s="31">
        <v>24</v>
      </c>
      <c r="B92" s="32" t="s">
        <v>209</v>
      </c>
      <c r="C92" s="33">
        <v>5</v>
      </c>
      <c r="D92" s="34" t="s">
        <v>218</v>
      </c>
      <c r="E92" s="35">
        <v>4301</v>
      </c>
      <c r="F92" s="34" t="s">
        <v>211</v>
      </c>
      <c r="G92" s="41">
        <f t="shared" si="61"/>
        <v>0.11040000000000001</v>
      </c>
      <c r="H92" s="41">
        <f t="shared" si="62"/>
        <v>0.98280000000000001</v>
      </c>
      <c r="I92" s="122">
        <f t="shared" si="63"/>
        <v>0.8</v>
      </c>
      <c r="J92" s="41">
        <f t="shared" si="64"/>
        <v>9.9900000000000003E-2</v>
      </c>
      <c r="K92" s="122">
        <f t="shared" si="65"/>
        <v>0.17600000000000002</v>
      </c>
      <c r="L92" s="41">
        <f t="shared" si="66"/>
        <v>0.14608000000000002</v>
      </c>
      <c r="M92" s="41">
        <f t="shared" si="67"/>
        <v>0.25216</v>
      </c>
      <c r="N92" s="41">
        <f t="shared" si="68"/>
        <v>0.46048</v>
      </c>
      <c r="O92" s="41">
        <f t="shared" si="69"/>
        <v>0.75224000000000002</v>
      </c>
      <c r="P92" s="41">
        <f t="shared" si="70"/>
        <v>0.23368000000000003</v>
      </c>
      <c r="Q92" s="121">
        <f t="shared" si="71"/>
        <v>0.22208000000000003</v>
      </c>
      <c r="R92" s="88">
        <v>0.17434417627466051</v>
      </c>
      <c r="S92" s="88">
        <v>0.21085930092223246</v>
      </c>
      <c r="T92" s="121">
        <f t="shared" si="72"/>
        <v>0.60111999999999999</v>
      </c>
      <c r="U92" s="121">
        <f t="shared" si="73"/>
        <v>0.91449999999999998</v>
      </c>
      <c r="V92" s="121">
        <f t="shared" si="77"/>
        <v>0.16600000000000001</v>
      </c>
      <c r="W92" s="121">
        <f t="shared" si="74"/>
        <v>0.2954</v>
      </c>
      <c r="X92" s="121">
        <f t="shared" si="75"/>
        <v>0.50819999999999999</v>
      </c>
      <c r="Y92" s="90"/>
      <c r="AE92" s="88">
        <v>0.17</v>
      </c>
      <c r="AF92" s="90">
        <f t="shared" si="76"/>
        <v>0</v>
      </c>
    </row>
    <row r="93" spans="1:32" ht="16.5" hidden="1" x14ac:dyDescent="0.3">
      <c r="A93" s="31">
        <v>25</v>
      </c>
      <c r="B93" s="32" t="s">
        <v>209</v>
      </c>
      <c r="C93" s="33">
        <v>5</v>
      </c>
      <c r="D93" s="34" t="s">
        <v>219</v>
      </c>
      <c r="E93" s="35">
        <v>4304</v>
      </c>
      <c r="F93" s="34" t="s">
        <v>211</v>
      </c>
      <c r="G93" s="41">
        <f t="shared" si="61"/>
        <v>9.9680000000000005E-2</v>
      </c>
      <c r="H93" s="41">
        <f t="shared" si="62"/>
        <v>0.98060000000000003</v>
      </c>
      <c r="I93" s="122">
        <f t="shared" si="63"/>
        <v>0.88000000000000012</v>
      </c>
      <c r="J93" s="41">
        <f t="shared" si="64"/>
        <v>9.9900000000000003E-2</v>
      </c>
      <c r="K93" s="122">
        <f t="shared" si="65"/>
        <v>0.20800000000000002</v>
      </c>
      <c r="L93" s="41">
        <f t="shared" si="66"/>
        <v>0.13384000000000001</v>
      </c>
      <c r="M93" s="41">
        <f t="shared" si="67"/>
        <v>0.20576</v>
      </c>
      <c r="N93" s="41">
        <f t="shared" si="68"/>
        <v>0.40359999999999996</v>
      </c>
      <c r="O93" s="41">
        <f t="shared" si="69"/>
        <v>0.75552000000000008</v>
      </c>
      <c r="P93" s="41">
        <f t="shared" si="70"/>
        <v>0.14112</v>
      </c>
      <c r="Q93" s="121">
        <f t="shared" si="71"/>
        <v>0.20424000000000003</v>
      </c>
      <c r="R93" s="88">
        <v>0.16893462939432444</v>
      </c>
      <c r="S93" s="88">
        <v>0.22070928719077149</v>
      </c>
      <c r="T93" s="121">
        <f t="shared" si="72"/>
        <v>0.60688000000000009</v>
      </c>
      <c r="U93" s="121">
        <f t="shared" si="73"/>
        <v>0.90129999999999999</v>
      </c>
      <c r="V93" s="121">
        <f t="shared" si="77"/>
        <v>0.17336000000000001</v>
      </c>
      <c r="W93" s="121">
        <f t="shared" si="74"/>
        <v>0.3034</v>
      </c>
      <c r="X93" s="121">
        <f t="shared" si="75"/>
        <v>0.51149999999999995</v>
      </c>
      <c r="Y93" s="90"/>
      <c r="AE93" s="88">
        <v>0.17</v>
      </c>
      <c r="AF93" s="90">
        <f t="shared" si="76"/>
        <v>0</v>
      </c>
    </row>
    <row r="94" spans="1:32" ht="16.5" hidden="1" x14ac:dyDescent="0.3">
      <c r="A94" s="31">
        <v>26</v>
      </c>
      <c r="B94" s="32" t="s">
        <v>209</v>
      </c>
      <c r="C94" s="33">
        <v>5</v>
      </c>
      <c r="D94" s="34" t="s">
        <v>220</v>
      </c>
      <c r="E94" s="35">
        <v>4305</v>
      </c>
      <c r="F94" s="34" t="s">
        <v>211</v>
      </c>
      <c r="G94" s="41">
        <f t="shared" si="61"/>
        <v>0.37224000000000002</v>
      </c>
      <c r="H94" s="41">
        <f t="shared" si="62"/>
        <v>0.98329999999999995</v>
      </c>
      <c r="I94" s="122">
        <f t="shared" si="63"/>
        <v>0.8</v>
      </c>
      <c r="J94" s="41">
        <f t="shared" si="64"/>
        <v>9.9900000000000003E-2</v>
      </c>
      <c r="K94" s="122">
        <f t="shared" si="65"/>
        <v>0.39200000000000002</v>
      </c>
      <c r="L94" s="41">
        <f t="shared" si="66"/>
        <v>0.14360000000000001</v>
      </c>
      <c r="M94" s="41">
        <f t="shared" si="67"/>
        <v>0.45080000000000003</v>
      </c>
      <c r="N94" s="41">
        <f t="shared" si="68"/>
        <v>0.47055999999999998</v>
      </c>
      <c r="O94" s="41">
        <f t="shared" si="69"/>
        <v>0.75431999999999999</v>
      </c>
      <c r="P94" s="41">
        <f t="shared" si="70"/>
        <v>0.19024000000000002</v>
      </c>
      <c r="Q94" s="121">
        <f t="shared" si="71"/>
        <v>0.30800000000000005</v>
      </c>
      <c r="R94" s="88">
        <v>0.26337594771241835</v>
      </c>
      <c r="S94" s="88">
        <v>0.351671486585447</v>
      </c>
      <c r="T94" s="121">
        <f t="shared" si="72"/>
        <v>0.60000000000000009</v>
      </c>
      <c r="U94" s="121">
        <f t="shared" si="73"/>
        <v>0.89739999999999998</v>
      </c>
      <c r="V94" s="121">
        <f t="shared" si="77"/>
        <v>0.16568000000000002</v>
      </c>
      <c r="W94" s="121">
        <f t="shared" si="74"/>
        <v>0.31559999999999999</v>
      </c>
      <c r="X94" s="121">
        <f t="shared" si="75"/>
        <v>0.60350000000000004</v>
      </c>
      <c r="Y94" s="90"/>
      <c r="AE94" s="88">
        <v>0.32</v>
      </c>
      <c r="AF94" s="90">
        <f t="shared" si="76"/>
        <v>0</v>
      </c>
    </row>
    <row r="95" spans="1:32" ht="16.5" hidden="1" x14ac:dyDescent="0.3">
      <c r="A95" s="31">
        <v>27</v>
      </c>
      <c r="B95" s="32" t="s">
        <v>209</v>
      </c>
      <c r="C95" s="33">
        <v>5</v>
      </c>
      <c r="D95" s="34" t="s">
        <v>221</v>
      </c>
      <c r="E95" s="35">
        <v>4204</v>
      </c>
      <c r="F95" s="34" t="s">
        <v>211</v>
      </c>
      <c r="G95" s="41">
        <f t="shared" si="61"/>
        <v>0.24007999999999999</v>
      </c>
      <c r="H95" s="41">
        <f t="shared" si="62"/>
        <v>0.98</v>
      </c>
      <c r="I95" s="122">
        <f t="shared" si="63"/>
        <v>0.8</v>
      </c>
      <c r="J95" s="41">
        <f t="shared" si="64"/>
        <v>9.9900000000000003E-2</v>
      </c>
      <c r="K95" s="122">
        <f t="shared" si="65"/>
        <v>0.24</v>
      </c>
      <c r="L95" s="41">
        <f t="shared" si="66"/>
        <v>0.1452</v>
      </c>
      <c r="M95" s="41">
        <f t="shared" si="67"/>
        <v>0.47264</v>
      </c>
      <c r="N95" s="41">
        <f t="shared" si="68"/>
        <v>0.51551999999999998</v>
      </c>
      <c r="O95" s="41">
        <f t="shared" si="69"/>
        <v>0.75519999999999998</v>
      </c>
      <c r="P95" s="41">
        <f t="shared" si="70"/>
        <v>0.19488000000000003</v>
      </c>
      <c r="Q95" s="121">
        <f t="shared" si="71"/>
        <v>0.38752000000000003</v>
      </c>
      <c r="R95" s="88">
        <v>0.23080791540785497</v>
      </c>
      <c r="S95" s="88">
        <v>0.2205914432674918</v>
      </c>
      <c r="T95" s="121">
        <f t="shared" si="72"/>
        <v>0.60000000000000009</v>
      </c>
      <c r="U95" s="121">
        <f t="shared" si="73"/>
        <v>0.92369999999999997</v>
      </c>
      <c r="V95" s="121">
        <f t="shared" si="77"/>
        <v>0.14856</v>
      </c>
      <c r="W95" s="121">
        <f t="shared" si="74"/>
        <v>0.31590000000000001</v>
      </c>
      <c r="X95" s="121">
        <f t="shared" si="75"/>
        <v>0.62409999999999999</v>
      </c>
      <c r="Y95" s="90"/>
      <c r="AE95" s="88">
        <v>0.22</v>
      </c>
      <c r="AF95" s="90">
        <f t="shared" si="76"/>
        <v>0</v>
      </c>
    </row>
    <row r="96" spans="1:32" ht="16.5" hidden="1" x14ac:dyDescent="0.3">
      <c r="A96" s="31">
        <v>28</v>
      </c>
      <c r="B96" s="36" t="s">
        <v>209</v>
      </c>
      <c r="C96" s="33">
        <v>5</v>
      </c>
      <c r="D96" s="37" t="s">
        <v>222</v>
      </c>
      <c r="E96" s="35">
        <v>4106</v>
      </c>
      <c r="F96" s="37" t="s">
        <v>211</v>
      </c>
      <c r="G96" s="41">
        <f t="shared" si="61"/>
        <v>0.24007999999999999</v>
      </c>
      <c r="H96" s="41">
        <f t="shared" si="62"/>
        <v>0.98160000000000003</v>
      </c>
      <c r="I96" s="122">
        <f t="shared" si="63"/>
        <v>0.72000000000000008</v>
      </c>
      <c r="J96" s="41">
        <f t="shared" si="64"/>
        <v>9.9900000000000003E-2</v>
      </c>
      <c r="K96" s="122">
        <f t="shared" si="65"/>
        <v>0.39200000000000002</v>
      </c>
      <c r="L96" s="41">
        <f t="shared" si="66"/>
        <v>0.13976</v>
      </c>
      <c r="M96" s="41">
        <f t="shared" si="67"/>
        <v>0.30120000000000002</v>
      </c>
      <c r="N96" s="41">
        <f t="shared" si="68"/>
        <v>0.43200000000000005</v>
      </c>
      <c r="O96" s="41">
        <f t="shared" si="69"/>
        <v>0.75751999999999997</v>
      </c>
      <c r="P96" s="41">
        <f t="shared" si="70"/>
        <v>0.1424</v>
      </c>
      <c r="Q96" s="121">
        <f t="shared" si="71"/>
        <v>0.19576000000000002</v>
      </c>
      <c r="R96" s="88">
        <v>0.26200858441104508</v>
      </c>
      <c r="S96" s="88">
        <v>0.21748060863629357</v>
      </c>
      <c r="T96" s="121">
        <f t="shared" si="72"/>
        <v>0.60000000000000009</v>
      </c>
      <c r="U96" s="121">
        <f t="shared" si="73"/>
        <v>0.90290000000000004</v>
      </c>
      <c r="V96" s="121">
        <f t="shared" si="77"/>
        <v>0.16320000000000001</v>
      </c>
      <c r="W96" s="121">
        <f t="shared" si="74"/>
        <v>0.29049999999999998</v>
      </c>
      <c r="X96" s="121">
        <f t="shared" si="75"/>
        <v>0.48020000000000002</v>
      </c>
      <c r="Y96" s="90"/>
      <c r="AE96" s="88">
        <v>0.23</v>
      </c>
      <c r="AF96" s="90">
        <f t="shared" si="76"/>
        <v>0</v>
      </c>
    </row>
    <row r="97" spans="1:32" hidden="1" x14ac:dyDescent="0.25"/>
    <row r="99" spans="1:32" hidden="1" x14ac:dyDescent="0.25"/>
    <row r="100" spans="1:32" ht="18" hidden="1" x14ac:dyDescent="0.35">
      <c r="A100" s="471" t="s">
        <v>256</v>
      </c>
      <c r="B100" s="471"/>
      <c r="C100" s="471"/>
      <c r="D100" s="471"/>
      <c r="E100" s="471"/>
      <c r="F100" s="471"/>
      <c r="G100" s="471"/>
      <c r="H100" s="471"/>
      <c r="I100" s="471"/>
      <c r="J100" s="471"/>
      <c r="K100" s="471"/>
      <c r="L100" s="471"/>
      <c r="M100" s="471"/>
      <c r="N100" s="471"/>
      <c r="O100" s="471"/>
      <c r="P100" s="471"/>
      <c r="Q100" s="16"/>
      <c r="R100" s="17"/>
      <c r="T100" s="16"/>
      <c r="U100" s="17"/>
      <c r="W100" s="16"/>
      <c r="X100" s="17"/>
      <c r="AE100" s="17"/>
    </row>
    <row r="101" spans="1:32" s="20" customFormat="1" ht="16.5" hidden="1" customHeight="1" x14ac:dyDescent="0.3">
      <c r="A101" s="19"/>
      <c r="B101" s="19"/>
      <c r="C101" s="19"/>
      <c r="D101" s="19"/>
      <c r="E101" s="461" t="s">
        <v>202</v>
      </c>
      <c r="F101" s="464" t="s">
        <v>203</v>
      </c>
      <c r="G101" s="467" t="s">
        <v>204</v>
      </c>
      <c r="H101" s="468"/>
      <c r="I101" s="468"/>
      <c r="J101" s="468"/>
      <c r="K101" s="468"/>
      <c r="L101" s="468"/>
      <c r="M101" s="468"/>
      <c r="N101" s="468"/>
      <c r="O101" s="468"/>
      <c r="P101" s="468"/>
      <c r="Q101" s="468"/>
      <c r="R101" s="468"/>
      <c r="S101" s="468"/>
      <c r="T101" s="468"/>
      <c r="U101" s="468"/>
      <c r="V101" s="468"/>
      <c r="W101" s="468"/>
      <c r="X101" s="468"/>
      <c r="Y101" s="468"/>
    </row>
    <row r="102" spans="1:32" s="18" customFormat="1" ht="16.5" hidden="1" x14ac:dyDescent="0.3">
      <c r="A102" s="21"/>
      <c r="B102" s="22"/>
      <c r="C102" s="21"/>
      <c r="D102" s="21"/>
      <c r="E102" s="462"/>
      <c r="F102" s="465"/>
      <c r="G102" s="23" t="s">
        <v>345</v>
      </c>
      <c r="H102" s="24" t="s">
        <v>344</v>
      </c>
      <c r="I102" s="24" t="s">
        <v>343</v>
      </c>
      <c r="J102" s="24" t="s">
        <v>346</v>
      </c>
      <c r="K102" s="24" t="s">
        <v>347</v>
      </c>
      <c r="L102" s="24" t="s">
        <v>348</v>
      </c>
      <c r="M102" s="24" t="s">
        <v>349</v>
      </c>
      <c r="N102" s="24" t="s">
        <v>350</v>
      </c>
      <c r="O102" s="24" t="s">
        <v>251</v>
      </c>
      <c r="P102" s="24" t="s">
        <v>252</v>
      </c>
      <c r="Q102" s="24" t="s">
        <v>231</v>
      </c>
      <c r="R102" s="24" t="s">
        <v>232</v>
      </c>
      <c r="S102" s="24" t="s">
        <v>259</v>
      </c>
      <c r="T102" s="24" t="s">
        <v>299</v>
      </c>
      <c r="U102" s="24" t="s">
        <v>300</v>
      </c>
      <c r="V102" s="24" t="s">
        <v>301</v>
      </c>
      <c r="W102" s="24" t="s">
        <v>302</v>
      </c>
      <c r="X102" s="24" t="s">
        <v>303</v>
      </c>
      <c r="Y102" s="24" t="s">
        <v>304</v>
      </c>
      <c r="AE102" s="24" t="s">
        <v>232</v>
      </c>
      <c r="AF102" s="24" t="s">
        <v>259</v>
      </c>
    </row>
    <row r="103" spans="1:32" s="26" customFormat="1" ht="165" hidden="1" customHeight="1" x14ac:dyDescent="0.3">
      <c r="A103" s="21" t="s">
        <v>205</v>
      </c>
      <c r="B103" s="22" t="s">
        <v>206</v>
      </c>
      <c r="C103" s="21" t="s">
        <v>205</v>
      </c>
      <c r="D103" s="21" t="s">
        <v>0</v>
      </c>
      <c r="E103" s="462"/>
      <c r="F103" s="465"/>
      <c r="G103" s="25" t="s">
        <v>351</v>
      </c>
      <c r="H103" s="25" t="s">
        <v>352</v>
      </c>
      <c r="I103" s="25" t="s">
        <v>353</v>
      </c>
      <c r="J103" s="25" t="s">
        <v>365</v>
      </c>
      <c r="K103" s="25" t="s">
        <v>354</v>
      </c>
      <c r="L103" s="25" t="s">
        <v>384</v>
      </c>
      <c r="M103" s="25" t="s">
        <v>260</v>
      </c>
      <c r="N103" s="25" t="s">
        <v>385</v>
      </c>
      <c r="O103" s="25" t="s">
        <v>355</v>
      </c>
      <c r="P103" s="40" t="s">
        <v>356</v>
      </c>
      <c r="Q103" s="40" t="s">
        <v>357</v>
      </c>
      <c r="R103" s="40" t="s">
        <v>358</v>
      </c>
      <c r="S103" s="40" t="s">
        <v>359</v>
      </c>
      <c r="T103" s="40" t="s">
        <v>360</v>
      </c>
      <c r="U103" s="40" t="s">
        <v>361</v>
      </c>
      <c r="V103" s="40" t="s">
        <v>362</v>
      </c>
      <c r="W103" s="40" t="s">
        <v>363</v>
      </c>
      <c r="X103" s="40" t="s">
        <v>387</v>
      </c>
      <c r="Y103" s="40" t="s">
        <v>364</v>
      </c>
      <c r="AE103" s="40" t="s">
        <v>358</v>
      </c>
      <c r="AF103" s="40" t="s">
        <v>359</v>
      </c>
    </row>
    <row r="104" spans="1:32" s="20" customFormat="1" ht="23.25" hidden="1" customHeight="1" x14ac:dyDescent="0.3">
      <c r="A104" s="27"/>
      <c r="B104" s="28"/>
      <c r="C104" s="27"/>
      <c r="D104" s="27"/>
      <c r="E104" s="463"/>
      <c r="F104" s="466"/>
      <c r="G104" s="82">
        <v>0.15</v>
      </c>
      <c r="H104" s="82">
        <v>0.97</v>
      </c>
      <c r="I104" s="116">
        <v>1</v>
      </c>
      <c r="J104" s="82">
        <v>0.1</v>
      </c>
      <c r="K104" s="85">
        <v>0.22</v>
      </c>
      <c r="L104" s="82">
        <v>0.2</v>
      </c>
      <c r="M104" s="82">
        <v>0.25</v>
      </c>
      <c r="N104" s="82">
        <v>0.55000000000000004</v>
      </c>
      <c r="O104" s="82">
        <v>0.94</v>
      </c>
      <c r="P104" s="82">
        <v>0.15</v>
      </c>
      <c r="Q104" s="82">
        <v>0.24</v>
      </c>
      <c r="R104" s="82">
        <v>0.17</v>
      </c>
      <c r="S104" s="82">
        <v>0.22</v>
      </c>
      <c r="T104" s="82">
        <v>0.9</v>
      </c>
      <c r="U104" s="82">
        <v>0.9</v>
      </c>
      <c r="V104" s="82">
        <v>0.19</v>
      </c>
      <c r="W104" s="82">
        <v>0.28999999999999998</v>
      </c>
      <c r="X104" s="82">
        <v>0.54</v>
      </c>
      <c r="Y104" s="82"/>
      <c r="AE104" s="82">
        <v>0.17</v>
      </c>
      <c r="AF104" s="82">
        <v>0.22</v>
      </c>
    </row>
    <row r="105" spans="1:32" ht="16.5" hidden="1" x14ac:dyDescent="0.3">
      <c r="A105" s="31">
        <v>17</v>
      </c>
      <c r="B105" s="32" t="s">
        <v>209</v>
      </c>
      <c r="C105" s="33">
        <v>5</v>
      </c>
      <c r="D105" s="34" t="s">
        <v>210</v>
      </c>
      <c r="E105" s="35">
        <v>4202</v>
      </c>
      <c r="F105" s="34" t="s">
        <v>211</v>
      </c>
      <c r="G105" s="41">
        <f t="shared" ref="G105:G116" si="78">+G6*$G$104</f>
        <v>1.7069999999999998E-2</v>
      </c>
      <c r="H105" s="41">
        <f t="shared" ref="H105:H116" si="79">+H6*$H$104</f>
        <v>0.95593499999999998</v>
      </c>
      <c r="I105" s="41">
        <f t="shared" ref="I105:I116" si="80">+I6*$I$104</f>
        <v>1.31</v>
      </c>
      <c r="J105" s="41">
        <f t="shared" ref="J105:J116" si="81">+J6*$J$104</f>
        <v>9.9900000000000006E-3</v>
      </c>
      <c r="K105" s="41">
        <f t="shared" ref="K105:K116" si="82">+K6*$K$104</f>
        <v>5.9400000000000001E-2</v>
      </c>
      <c r="L105" s="41">
        <f>+L6*$L$104</f>
        <v>3.6159999999999998E-2</v>
      </c>
      <c r="M105" s="41">
        <f t="shared" ref="M105:M116" si="83">+M6*$M$104</f>
        <v>9.1200000000000003E-2</v>
      </c>
      <c r="N105" s="41">
        <f t="shared" ref="N105:N116" si="84">+N6*$N$104</f>
        <v>0.42245500000000002</v>
      </c>
      <c r="O105" s="41">
        <f t="shared" ref="O105:O116" si="85">+O6*$O$104</f>
        <v>0.88472799999999996</v>
      </c>
      <c r="P105" s="121">
        <f t="shared" ref="P105:P116" si="86">+P6*$P$104</f>
        <v>2.7299999999999998E-2</v>
      </c>
      <c r="Q105" s="121">
        <v>0.22</v>
      </c>
      <c r="R105" s="121">
        <v>0.15</v>
      </c>
      <c r="S105" s="123">
        <f t="shared" ref="S105:S116" si="87">+S6*$S$104</f>
        <v>5.1216000000000005E-2</v>
      </c>
      <c r="T105" s="121">
        <v>0.22</v>
      </c>
      <c r="U105" s="121">
        <v>0.15</v>
      </c>
      <c r="V105" s="123">
        <f t="shared" ref="V105:Y116" si="88">+V6*$S$104</f>
        <v>3.9556000000000001E-2</v>
      </c>
      <c r="W105" s="121">
        <v>0.22</v>
      </c>
      <c r="X105" s="121">
        <v>0.15</v>
      </c>
      <c r="Y105" s="123">
        <f t="shared" si="88"/>
        <v>0.13200000000000001</v>
      </c>
      <c r="AE105" s="88">
        <v>0.15</v>
      </c>
      <c r="AF105" s="90">
        <f t="shared" ref="AF105:AF116" si="89">+AF6*$S$104</f>
        <v>2.9545999999999999E-2</v>
      </c>
    </row>
    <row r="106" spans="1:32" ht="16.5" hidden="1" x14ac:dyDescent="0.3">
      <c r="A106" s="31">
        <v>18</v>
      </c>
      <c r="B106" s="32" t="s">
        <v>209</v>
      </c>
      <c r="C106" s="33">
        <v>5</v>
      </c>
      <c r="D106" s="34" t="s">
        <v>212</v>
      </c>
      <c r="E106" s="35">
        <v>4302</v>
      </c>
      <c r="F106" s="34" t="s">
        <v>211</v>
      </c>
      <c r="G106" s="41">
        <f t="shared" si="78"/>
        <v>5.1944999999999998E-2</v>
      </c>
      <c r="H106" s="41">
        <f t="shared" si="79"/>
        <v>0.95312200000000002</v>
      </c>
      <c r="I106" s="41">
        <f t="shared" si="80"/>
        <v>1</v>
      </c>
      <c r="J106" s="41">
        <f t="shared" si="81"/>
        <v>9.9900000000000006E-3</v>
      </c>
      <c r="K106" s="41">
        <f t="shared" si="82"/>
        <v>0.11</v>
      </c>
      <c r="L106" s="41">
        <f t="shared" ref="L106:L116" si="90">+L7*$L$104</f>
        <v>3.3059999999999999E-2</v>
      </c>
      <c r="M106" s="41">
        <f t="shared" si="83"/>
        <v>8.1250000000000003E-2</v>
      </c>
      <c r="N106" s="41">
        <f t="shared" si="84"/>
        <v>0.35398000000000002</v>
      </c>
      <c r="O106" s="41">
        <f t="shared" si="85"/>
        <v>0.88359999999999994</v>
      </c>
      <c r="P106" s="121">
        <f t="shared" si="86"/>
        <v>2.8379999999999999E-2</v>
      </c>
      <c r="Q106" s="121">
        <v>0.22</v>
      </c>
      <c r="R106" s="121">
        <v>0.17</v>
      </c>
      <c r="S106" s="123">
        <f t="shared" si="87"/>
        <v>4.8663999999999999E-2</v>
      </c>
      <c r="T106" s="121">
        <v>0.22</v>
      </c>
      <c r="U106" s="121">
        <v>0.17</v>
      </c>
      <c r="V106" s="123">
        <f t="shared" si="88"/>
        <v>3.0800000000000004E-2</v>
      </c>
      <c r="W106" s="121">
        <v>0.22</v>
      </c>
      <c r="X106" s="121">
        <v>0.17</v>
      </c>
      <c r="Y106" s="123">
        <f t="shared" si="88"/>
        <v>0.13334199999999999</v>
      </c>
      <c r="AE106" s="88">
        <v>0.17</v>
      </c>
      <c r="AF106" s="90">
        <f t="shared" si="89"/>
        <v>3.8786000000000001E-2</v>
      </c>
    </row>
    <row r="107" spans="1:32" ht="16.5" hidden="1" x14ac:dyDescent="0.3">
      <c r="A107" s="31">
        <v>19</v>
      </c>
      <c r="B107" s="32" t="s">
        <v>209</v>
      </c>
      <c r="C107" s="33">
        <v>5</v>
      </c>
      <c r="D107" s="34" t="s">
        <v>209</v>
      </c>
      <c r="E107" s="35">
        <v>4102</v>
      </c>
      <c r="F107" s="34" t="s">
        <v>213</v>
      </c>
      <c r="G107" s="41">
        <f t="shared" si="78"/>
        <v>1.7100000000000001E-2</v>
      </c>
      <c r="H107" s="41">
        <f t="shared" si="79"/>
        <v>0.95127899999999999</v>
      </c>
      <c r="I107" s="41">
        <f t="shared" si="80"/>
        <v>1</v>
      </c>
      <c r="J107" s="41">
        <f t="shared" si="81"/>
        <v>9.9900000000000006E-3</v>
      </c>
      <c r="K107" s="41">
        <f t="shared" si="82"/>
        <v>5.5E-2</v>
      </c>
      <c r="L107" s="41">
        <f t="shared" si="90"/>
        <v>3.4760000000000006E-2</v>
      </c>
      <c r="M107" s="41">
        <f t="shared" si="83"/>
        <v>6.8775000000000003E-2</v>
      </c>
      <c r="N107" s="41">
        <f t="shared" si="84"/>
        <v>0.28325000000000006</v>
      </c>
      <c r="O107" s="41">
        <f t="shared" si="85"/>
        <v>0.88378800000000002</v>
      </c>
      <c r="P107" s="121">
        <f t="shared" si="86"/>
        <v>2.7524999999999997E-2</v>
      </c>
      <c r="Q107" s="121">
        <v>0.22</v>
      </c>
      <c r="R107" s="121">
        <v>0.17</v>
      </c>
      <c r="S107" s="123">
        <f t="shared" si="87"/>
        <v>4.3625999999999998E-2</v>
      </c>
      <c r="T107" s="121">
        <v>0.22</v>
      </c>
      <c r="U107" s="121">
        <v>0.17</v>
      </c>
      <c r="V107" s="123">
        <f t="shared" si="88"/>
        <v>3.9995999999999997E-2</v>
      </c>
      <c r="W107" s="121">
        <v>0.22</v>
      </c>
      <c r="X107" s="121">
        <v>0.17</v>
      </c>
      <c r="Y107" s="123">
        <f t="shared" si="88"/>
        <v>0.13200000000000001</v>
      </c>
      <c r="AE107" s="88">
        <v>0.17</v>
      </c>
      <c r="AF107" s="90">
        <f t="shared" si="89"/>
        <v>3.465E-2</v>
      </c>
    </row>
    <row r="108" spans="1:32" ht="16.5" hidden="1" x14ac:dyDescent="0.3">
      <c r="A108" s="31">
        <v>20</v>
      </c>
      <c r="B108" s="32" t="s">
        <v>209</v>
      </c>
      <c r="C108" s="33">
        <v>5</v>
      </c>
      <c r="D108" s="34" t="s">
        <v>214</v>
      </c>
      <c r="E108" s="35">
        <v>4201</v>
      </c>
      <c r="F108" s="34" t="s">
        <v>211</v>
      </c>
      <c r="G108" s="41">
        <f t="shared" si="78"/>
        <v>2.2515E-2</v>
      </c>
      <c r="H108" s="41">
        <f t="shared" si="79"/>
        <v>0.95312200000000002</v>
      </c>
      <c r="I108" s="41">
        <f t="shared" si="80"/>
        <v>1</v>
      </c>
      <c r="J108" s="41">
        <f t="shared" si="81"/>
        <v>9.9900000000000006E-3</v>
      </c>
      <c r="K108" s="41">
        <f t="shared" si="82"/>
        <v>8.3600000000000008E-2</v>
      </c>
      <c r="L108" s="41">
        <f t="shared" si="90"/>
        <v>3.6920000000000001E-2</v>
      </c>
      <c r="M108" s="41">
        <f t="shared" si="83"/>
        <v>0.11144999999999999</v>
      </c>
      <c r="N108" s="41">
        <f t="shared" si="84"/>
        <v>0.30266500000000002</v>
      </c>
      <c r="O108" s="41">
        <f t="shared" si="85"/>
        <v>0.88773599999999997</v>
      </c>
      <c r="P108" s="121">
        <f t="shared" si="86"/>
        <v>3.7560000000000003E-2</v>
      </c>
      <c r="Q108" s="121">
        <v>0.22</v>
      </c>
      <c r="R108" s="121">
        <v>0.17</v>
      </c>
      <c r="S108" s="123">
        <f t="shared" si="87"/>
        <v>4.6221999999999999E-2</v>
      </c>
      <c r="T108" s="121">
        <v>0.22</v>
      </c>
      <c r="U108" s="121">
        <v>0.17</v>
      </c>
      <c r="V108" s="123">
        <f t="shared" si="88"/>
        <v>4.5716E-2</v>
      </c>
      <c r="W108" s="121">
        <v>0.22</v>
      </c>
      <c r="X108" s="121">
        <v>0.17</v>
      </c>
      <c r="Y108" s="123">
        <f t="shared" si="88"/>
        <v>0.13208800000000001</v>
      </c>
      <c r="AE108" s="88">
        <v>0.17</v>
      </c>
      <c r="AF108" s="90">
        <f t="shared" si="89"/>
        <v>4.6992000000000006E-2</v>
      </c>
    </row>
    <row r="109" spans="1:32" ht="16.5" hidden="1" x14ac:dyDescent="0.3">
      <c r="A109" s="31">
        <v>21</v>
      </c>
      <c r="B109" s="32" t="s">
        <v>209</v>
      </c>
      <c r="C109" s="33">
        <v>5</v>
      </c>
      <c r="D109" s="34" t="s">
        <v>215</v>
      </c>
      <c r="E109" s="35">
        <v>4101</v>
      </c>
      <c r="F109" s="34" t="s">
        <v>213</v>
      </c>
      <c r="G109" s="41">
        <f t="shared" si="78"/>
        <v>2.1749999999999999E-2</v>
      </c>
      <c r="H109" s="41">
        <f t="shared" si="79"/>
        <v>0.95147300000000001</v>
      </c>
      <c r="I109" s="41">
        <f t="shared" si="80"/>
        <v>0.91</v>
      </c>
      <c r="J109" s="41">
        <f t="shared" si="81"/>
        <v>9.9900000000000006E-3</v>
      </c>
      <c r="K109" s="41">
        <f t="shared" si="82"/>
        <v>5.9400000000000001E-2</v>
      </c>
      <c r="L109" s="41">
        <f t="shared" si="90"/>
        <v>3.3860000000000001E-2</v>
      </c>
      <c r="M109" s="41">
        <f t="shared" si="83"/>
        <v>6.0299999999999999E-2</v>
      </c>
      <c r="N109" s="41">
        <f t="shared" si="84"/>
        <v>0.27500000000000002</v>
      </c>
      <c r="O109" s="41">
        <f t="shared" si="85"/>
        <v>0.88388199999999995</v>
      </c>
      <c r="P109" s="121">
        <f t="shared" si="86"/>
        <v>2.6474999999999999E-2</v>
      </c>
      <c r="Q109" s="121">
        <v>0.22</v>
      </c>
      <c r="R109" s="121">
        <v>0.17</v>
      </c>
      <c r="S109" s="123">
        <f t="shared" si="87"/>
        <v>4.1910000000000003E-2</v>
      </c>
      <c r="T109" s="121">
        <v>0.22</v>
      </c>
      <c r="U109" s="121">
        <v>0.17</v>
      </c>
      <c r="V109" s="123">
        <f t="shared" si="88"/>
        <v>4.3207999999999996E-2</v>
      </c>
      <c r="W109" s="121">
        <v>0.22</v>
      </c>
      <c r="X109" s="121">
        <v>0.17</v>
      </c>
      <c r="Y109" s="123">
        <f t="shared" si="88"/>
        <v>0.13200000000000001</v>
      </c>
      <c r="AE109" s="88">
        <v>0.17</v>
      </c>
      <c r="AF109" s="90">
        <f t="shared" si="89"/>
        <v>2.8445999999999999E-2</v>
      </c>
    </row>
    <row r="110" spans="1:32" ht="16.5" hidden="1" x14ac:dyDescent="0.3">
      <c r="A110" s="31">
        <v>22</v>
      </c>
      <c r="B110" s="32" t="s">
        <v>209</v>
      </c>
      <c r="C110" s="33">
        <v>5</v>
      </c>
      <c r="D110" s="34" t="s">
        <v>216</v>
      </c>
      <c r="E110" s="35">
        <v>4203</v>
      </c>
      <c r="F110" s="34" t="s">
        <v>211</v>
      </c>
      <c r="G110" s="41">
        <f t="shared" si="78"/>
        <v>1.9244999999999998E-2</v>
      </c>
      <c r="H110" s="41">
        <f t="shared" si="79"/>
        <v>0.9506</v>
      </c>
      <c r="I110" s="41">
        <f t="shared" si="80"/>
        <v>0.85</v>
      </c>
      <c r="J110" s="41">
        <f t="shared" si="81"/>
        <v>9.9900000000000006E-3</v>
      </c>
      <c r="K110" s="41">
        <f t="shared" si="82"/>
        <v>0.13419999999999999</v>
      </c>
      <c r="L110" s="41">
        <f t="shared" si="90"/>
        <v>3.56E-2</v>
      </c>
      <c r="M110" s="41">
        <f t="shared" si="83"/>
        <v>7.7274999999999996E-2</v>
      </c>
      <c r="N110" s="41">
        <f t="shared" si="84"/>
        <v>0.31064000000000003</v>
      </c>
      <c r="O110" s="41">
        <f t="shared" si="85"/>
        <v>0.88359999999999994</v>
      </c>
      <c r="P110" s="121">
        <f t="shared" si="86"/>
        <v>3.0495000000000001E-2</v>
      </c>
      <c r="Q110" s="121">
        <v>0.22</v>
      </c>
      <c r="R110" s="121">
        <v>0.19</v>
      </c>
      <c r="S110" s="123">
        <f t="shared" si="87"/>
        <v>4.1315999999999999E-2</v>
      </c>
      <c r="T110" s="121">
        <v>0.22</v>
      </c>
      <c r="U110" s="121">
        <v>0.19</v>
      </c>
      <c r="V110" s="123">
        <f t="shared" si="88"/>
        <v>3.8741999999999999E-2</v>
      </c>
      <c r="W110" s="121">
        <v>0.22</v>
      </c>
      <c r="X110" s="121">
        <v>0.19</v>
      </c>
      <c r="Y110" s="123">
        <f t="shared" si="88"/>
        <v>0.13200000000000001</v>
      </c>
      <c r="AE110" s="88">
        <v>0.19</v>
      </c>
      <c r="AF110" s="90">
        <f t="shared" si="89"/>
        <v>3.9710000000000002E-2</v>
      </c>
    </row>
    <row r="111" spans="1:32" ht="16.5" hidden="1" x14ac:dyDescent="0.3">
      <c r="A111" s="31">
        <v>23</v>
      </c>
      <c r="B111" s="32" t="s">
        <v>209</v>
      </c>
      <c r="C111" s="33">
        <v>5</v>
      </c>
      <c r="D111" s="34" t="s">
        <v>217</v>
      </c>
      <c r="E111" s="35">
        <v>4303</v>
      </c>
      <c r="F111" s="34" t="s">
        <v>211</v>
      </c>
      <c r="G111" s="41">
        <f t="shared" si="78"/>
        <v>2.8814999999999997E-2</v>
      </c>
      <c r="H111" s="41">
        <f t="shared" si="79"/>
        <v>0.9506</v>
      </c>
      <c r="I111" s="41">
        <f t="shared" si="80"/>
        <v>0.95</v>
      </c>
      <c r="J111" s="41">
        <f t="shared" si="81"/>
        <v>9.9900000000000006E-3</v>
      </c>
      <c r="K111" s="41">
        <f t="shared" si="82"/>
        <v>5.5E-2</v>
      </c>
      <c r="L111" s="41">
        <f t="shared" si="90"/>
        <v>3.3059999999999999E-2</v>
      </c>
      <c r="M111" s="41">
        <f t="shared" si="83"/>
        <v>6.1624999999999999E-2</v>
      </c>
      <c r="N111" s="41">
        <f t="shared" si="84"/>
        <v>0.29150000000000004</v>
      </c>
      <c r="O111" s="41">
        <f t="shared" si="85"/>
        <v>0.88529199999999997</v>
      </c>
      <c r="P111" s="121">
        <f t="shared" si="86"/>
        <v>2.8379999999999999E-2</v>
      </c>
      <c r="Q111" s="121">
        <v>0.22</v>
      </c>
      <c r="R111" s="121">
        <v>0.17</v>
      </c>
      <c r="S111" s="123">
        <f t="shared" si="87"/>
        <v>4.0964E-2</v>
      </c>
      <c r="T111" s="121">
        <v>0.22</v>
      </c>
      <c r="U111" s="121">
        <v>0.17</v>
      </c>
      <c r="V111" s="123">
        <f t="shared" si="88"/>
        <v>5.6804E-2</v>
      </c>
      <c r="W111" s="121">
        <v>0.22</v>
      </c>
      <c r="X111" s="121">
        <v>0.17</v>
      </c>
      <c r="Y111" s="123">
        <f t="shared" si="88"/>
        <v>0.13204399999999999</v>
      </c>
      <c r="AE111" s="88">
        <v>0.17</v>
      </c>
      <c r="AF111" s="90">
        <f t="shared" si="89"/>
        <v>3.6872000000000002E-2</v>
      </c>
    </row>
    <row r="112" spans="1:32" ht="16.5" hidden="1" x14ac:dyDescent="0.3">
      <c r="A112" s="31">
        <v>24</v>
      </c>
      <c r="B112" s="32" t="s">
        <v>209</v>
      </c>
      <c r="C112" s="33">
        <v>5</v>
      </c>
      <c r="D112" s="34" t="s">
        <v>218</v>
      </c>
      <c r="E112" s="35">
        <v>4301</v>
      </c>
      <c r="F112" s="34" t="s">
        <v>211</v>
      </c>
      <c r="G112" s="41">
        <f t="shared" si="78"/>
        <v>2.07E-2</v>
      </c>
      <c r="H112" s="41">
        <f t="shared" si="79"/>
        <v>0.95331599999999994</v>
      </c>
      <c r="I112" s="41">
        <f t="shared" si="80"/>
        <v>1</v>
      </c>
      <c r="J112" s="41">
        <f t="shared" si="81"/>
        <v>9.9900000000000006E-3</v>
      </c>
      <c r="K112" s="41">
        <f t="shared" si="82"/>
        <v>4.8399999999999999E-2</v>
      </c>
      <c r="L112" s="41">
        <f t="shared" si="90"/>
        <v>3.6520000000000004E-2</v>
      </c>
      <c r="M112" s="41">
        <f t="shared" si="83"/>
        <v>7.8799999999999995E-2</v>
      </c>
      <c r="N112" s="41">
        <f t="shared" si="84"/>
        <v>0.31658000000000003</v>
      </c>
      <c r="O112" s="41">
        <f t="shared" si="85"/>
        <v>0.88388199999999995</v>
      </c>
      <c r="P112" s="121">
        <f t="shared" si="86"/>
        <v>4.3815E-2</v>
      </c>
      <c r="Q112" s="121">
        <v>0.22</v>
      </c>
      <c r="R112" s="121">
        <v>0.17</v>
      </c>
      <c r="S112" s="123">
        <f t="shared" si="87"/>
        <v>4.4417999999999999E-2</v>
      </c>
      <c r="T112" s="121">
        <v>0.22</v>
      </c>
      <c r="U112" s="121">
        <v>0.17</v>
      </c>
      <c r="V112" s="123">
        <f t="shared" si="88"/>
        <v>4.5649999999999996E-2</v>
      </c>
      <c r="W112" s="121">
        <v>0.22</v>
      </c>
      <c r="X112" s="121">
        <v>0.17</v>
      </c>
      <c r="Y112" s="123">
        <f t="shared" si="88"/>
        <v>0.13200000000000001</v>
      </c>
      <c r="AE112" s="88">
        <v>0.17</v>
      </c>
      <c r="AF112" s="90">
        <f t="shared" si="89"/>
        <v>3.8346000000000005E-2</v>
      </c>
    </row>
    <row r="113" spans="1:32" ht="16.5" hidden="1" x14ac:dyDescent="0.3">
      <c r="A113" s="31">
        <v>25</v>
      </c>
      <c r="B113" s="32" t="s">
        <v>209</v>
      </c>
      <c r="C113" s="33">
        <v>5</v>
      </c>
      <c r="D113" s="34" t="s">
        <v>219</v>
      </c>
      <c r="E113" s="35">
        <v>4304</v>
      </c>
      <c r="F113" s="34" t="s">
        <v>211</v>
      </c>
      <c r="G113" s="41">
        <f t="shared" si="78"/>
        <v>1.8689999999999998E-2</v>
      </c>
      <c r="H113" s="41">
        <f t="shared" si="79"/>
        <v>0.95118199999999997</v>
      </c>
      <c r="I113" s="41">
        <f t="shared" si="80"/>
        <v>1.1000000000000001</v>
      </c>
      <c r="J113" s="41">
        <f t="shared" si="81"/>
        <v>9.9900000000000006E-3</v>
      </c>
      <c r="K113" s="41">
        <f t="shared" si="82"/>
        <v>5.7200000000000001E-2</v>
      </c>
      <c r="L113" s="41">
        <f t="shared" si="90"/>
        <v>3.3460000000000004E-2</v>
      </c>
      <c r="M113" s="41">
        <f t="shared" si="83"/>
        <v>6.4299999999999996E-2</v>
      </c>
      <c r="N113" s="41">
        <f t="shared" si="84"/>
        <v>0.27747499999999997</v>
      </c>
      <c r="O113" s="41">
        <f t="shared" si="85"/>
        <v>0.88773599999999997</v>
      </c>
      <c r="P113" s="121">
        <f t="shared" si="86"/>
        <v>2.6460000000000001E-2</v>
      </c>
      <c r="Q113" s="121">
        <v>0.22</v>
      </c>
      <c r="R113" s="121">
        <v>0.17</v>
      </c>
      <c r="S113" s="123">
        <f t="shared" si="87"/>
        <v>5.1568000000000003E-2</v>
      </c>
      <c r="T113" s="121">
        <v>0.22</v>
      </c>
      <c r="U113" s="121">
        <v>0.17</v>
      </c>
      <c r="V113" s="123">
        <f t="shared" si="88"/>
        <v>4.7674000000000001E-2</v>
      </c>
      <c r="W113" s="121">
        <v>0.22</v>
      </c>
      <c r="X113" s="121">
        <v>0.17</v>
      </c>
      <c r="Y113" s="123">
        <f t="shared" si="88"/>
        <v>0.13200000000000001</v>
      </c>
      <c r="AE113" s="88">
        <v>0.17</v>
      </c>
      <c r="AF113" s="90">
        <f t="shared" si="89"/>
        <v>4.5033999999999998E-2</v>
      </c>
    </row>
    <row r="114" spans="1:32" ht="16.5" hidden="1" x14ac:dyDescent="0.3">
      <c r="A114" s="31">
        <v>26</v>
      </c>
      <c r="B114" s="32" t="s">
        <v>209</v>
      </c>
      <c r="C114" s="33">
        <v>5</v>
      </c>
      <c r="D114" s="34" t="s">
        <v>220</v>
      </c>
      <c r="E114" s="35">
        <v>4305</v>
      </c>
      <c r="F114" s="34" t="s">
        <v>211</v>
      </c>
      <c r="G114" s="41">
        <f t="shared" si="78"/>
        <v>6.9794999999999996E-2</v>
      </c>
      <c r="H114" s="41">
        <f t="shared" si="79"/>
        <v>0.9538009999999999</v>
      </c>
      <c r="I114" s="41">
        <f t="shared" si="80"/>
        <v>1</v>
      </c>
      <c r="J114" s="41">
        <f t="shared" si="81"/>
        <v>9.9900000000000006E-3</v>
      </c>
      <c r="K114" s="41">
        <f t="shared" si="82"/>
        <v>0.10779999999999999</v>
      </c>
      <c r="L114" s="41">
        <f t="shared" si="90"/>
        <v>3.5900000000000001E-2</v>
      </c>
      <c r="M114" s="41">
        <f t="shared" si="83"/>
        <v>0.140875</v>
      </c>
      <c r="N114" s="41">
        <f t="shared" si="84"/>
        <v>0.32351000000000002</v>
      </c>
      <c r="O114" s="41">
        <f t="shared" si="85"/>
        <v>0.88632599999999995</v>
      </c>
      <c r="P114" s="121">
        <f t="shared" si="86"/>
        <v>3.567E-2</v>
      </c>
      <c r="Q114" s="121">
        <v>0.35</v>
      </c>
      <c r="R114" s="121">
        <v>0.32</v>
      </c>
      <c r="S114" s="123">
        <f t="shared" si="87"/>
        <v>7.1653999999999995E-2</v>
      </c>
      <c r="T114" s="121">
        <v>0.35</v>
      </c>
      <c r="U114" s="121">
        <v>0.32</v>
      </c>
      <c r="V114" s="123">
        <f t="shared" si="88"/>
        <v>4.5561999999999998E-2</v>
      </c>
      <c r="W114" s="121">
        <v>0.35</v>
      </c>
      <c r="X114" s="121">
        <v>0.32</v>
      </c>
      <c r="Y114" s="123">
        <f t="shared" si="88"/>
        <v>0.13248399999999999</v>
      </c>
      <c r="AE114" s="88">
        <v>0.32</v>
      </c>
      <c r="AF114" s="90">
        <f t="shared" si="89"/>
        <v>7.6339999999999991E-2</v>
      </c>
    </row>
    <row r="115" spans="1:32" ht="16.5" hidden="1" x14ac:dyDescent="0.3">
      <c r="A115" s="31">
        <v>27</v>
      </c>
      <c r="B115" s="32" t="s">
        <v>209</v>
      </c>
      <c r="C115" s="33">
        <v>5</v>
      </c>
      <c r="D115" s="34" t="s">
        <v>221</v>
      </c>
      <c r="E115" s="35">
        <v>4204</v>
      </c>
      <c r="F115" s="34" t="s">
        <v>211</v>
      </c>
      <c r="G115" s="41">
        <f t="shared" si="78"/>
        <v>4.5014999999999993E-2</v>
      </c>
      <c r="H115" s="41">
        <f t="shared" si="79"/>
        <v>0.9506</v>
      </c>
      <c r="I115" s="41">
        <f t="shared" si="80"/>
        <v>1</v>
      </c>
      <c r="J115" s="41">
        <f t="shared" si="81"/>
        <v>9.9900000000000006E-3</v>
      </c>
      <c r="K115" s="41">
        <f t="shared" si="82"/>
        <v>6.6000000000000003E-2</v>
      </c>
      <c r="L115" s="41">
        <f t="shared" si="90"/>
        <v>3.6299999999999999E-2</v>
      </c>
      <c r="M115" s="41">
        <f t="shared" si="83"/>
        <v>0.1477</v>
      </c>
      <c r="N115" s="41">
        <f t="shared" si="84"/>
        <v>0.35442000000000001</v>
      </c>
      <c r="O115" s="41">
        <f t="shared" si="85"/>
        <v>0.88735999999999993</v>
      </c>
      <c r="P115" s="121">
        <f t="shared" si="86"/>
        <v>3.6540000000000003E-2</v>
      </c>
      <c r="Q115" s="121">
        <v>0.22</v>
      </c>
      <c r="R115" s="121">
        <v>0.22</v>
      </c>
      <c r="S115" s="123">
        <f t="shared" si="87"/>
        <v>4.8927999999999999E-2</v>
      </c>
      <c r="T115" s="121">
        <v>0.22</v>
      </c>
      <c r="U115" s="121">
        <v>0.22</v>
      </c>
      <c r="V115" s="123">
        <f t="shared" si="88"/>
        <v>4.0854000000000001E-2</v>
      </c>
      <c r="W115" s="121">
        <v>0.22</v>
      </c>
      <c r="X115" s="121">
        <v>0.22</v>
      </c>
      <c r="Y115" s="123">
        <f t="shared" si="88"/>
        <v>0.13200000000000001</v>
      </c>
      <c r="AE115" s="88">
        <v>0.22</v>
      </c>
      <c r="AF115" s="90">
        <f t="shared" si="89"/>
        <v>4.8884000000000004E-2</v>
      </c>
    </row>
    <row r="116" spans="1:32" ht="16.5" hidden="1" x14ac:dyDescent="0.3">
      <c r="A116" s="31">
        <v>28</v>
      </c>
      <c r="B116" s="36" t="s">
        <v>209</v>
      </c>
      <c r="C116" s="33">
        <v>5</v>
      </c>
      <c r="D116" s="37" t="s">
        <v>222</v>
      </c>
      <c r="E116" s="35">
        <v>4106</v>
      </c>
      <c r="F116" s="37" t="s">
        <v>211</v>
      </c>
      <c r="G116" s="41">
        <f t="shared" si="78"/>
        <v>4.5014999999999993E-2</v>
      </c>
      <c r="H116" s="41">
        <f t="shared" si="79"/>
        <v>0.952152</v>
      </c>
      <c r="I116" s="41">
        <f t="shared" si="80"/>
        <v>0.9</v>
      </c>
      <c r="J116" s="41">
        <f t="shared" si="81"/>
        <v>9.9900000000000006E-3</v>
      </c>
      <c r="K116" s="41">
        <f t="shared" si="82"/>
        <v>0.10779999999999999</v>
      </c>
      <c r="L116" s="41">
        <f t="shared" si="90"/>
        <v>3.4939999999999999E-2</v>
      </c>
      <c r="M116" s="41">
        <f t="shared" si="83"/>
        <v>9.4125E-2</v>
      </c>
      <c r="N116" s="41">
        <f t="shared" si="84"/>
        <v>0.29700000000000004</v>
      </c>
      <c r="O116" s="41">
        <f t="shared" si="85"/>
        <v>0.89008599999999993</v>
      </c>
      <c r="P116" s="121">
        <f t="shared" si="86"/>
        <v>2.6699999999999998E-2</v>
      </c>
      <c r="Q116" s="121">
        <v>0.22</v>
      </c>
      <c r="R116" s="121">
        <v>0.23</v>
      </c>
      <c r="S116" s="123">
        <f t="shared" si="87"/>
        <v>4.6089999999999999E-2</v>
      </c>
      <c r="T116" s="121">
        <v>0.22</v>
      </c>
      <c r="U116" s="121">
        <v>0.23</v>
      </c>
      <c r="V116" s="123">
        <f t="shared" si="88"/>
        <v>4.4879999999999996E-2</v>
      </c>
      <c r="W116" s="121">
        <v>0.22</v>
      </c>
      <c r="X116" s="121">
        <v>0.23</v>
      </c>
      <c r="Y116" s="123">
        <f t="shared" si="88"/>
        <v>0.13200000000000001</v>
      </c>
      <c r="AE116" s="88">
        <v>0.23</v>
      </c>
      <c r="AF116" s="90">
        <f t="shared" si="89"/>
        <v>4.5936000000000005E-2</v>
      </c>
    </row>
  </sheetData>
  <mergeCells count="30">
    <mergeCell ref="A100:P100"/>
    <mergeCell ref="E2:E5"/>
    <mergeCell ref="F2:F5"/>
    <mergeCell ref="A21:P21"/>
    <mergeCell ref="E22:E25"/>
    <mergeCell ref="F22:F25"/>
    <mergeCell ref="G22:S22"/>
    <mergeCell ref="G2:Y2"/>
    <mergeCell ref="G42:Y42"/>
    <mergeCell ref="AM2:AN2"/>
    <mergeCell ref="A1:Y1"/>
    <mergeCell ref="A80:P80"/>
    <mergeCell ref="E81:E84"/>
    <mergeCell ref="F81:F84"/>
    <mergeCell ref="AO2:AP2"/>
    <mergeCell ref="AQ2:AR2"/>
    <mergeCell ref="E101:E104"/>
    <mergeCell ref="F101:F104"/>
    <mergeCell ref="G81:Y81"/>
    <mergeCell ref="G101:Y101"/>
    <mergeCell ref="AI3:AJ3"/>
    <mergeCell ref="A41:P41"/>
    <mergeCell ref="E42:E45"/>
    <mergeCell ref="F42:F45"/>
    <mergeCell ref="AI2:AJ2"/>
    <mergeCell ref="A60:P60"/>
    <mergeCell ref="E61:E64"/>
    <mergeCell ref="F61:F64"/>
    <mergeCell ref="G61:Y61"/>
    <mergeCell ref="AK2:AL2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24">
    <cfRule type="cellIs" dxfId="91" priority="157" stopIfTrue="1" operator="lessThan">
      <formula>0.65</formula>
    </cfRule>
  </conditionalFormatting>
  <conditionalFormatting sqref="O24">
    <cfRule type="cellIs" dxfId="90" priority="156" stopIfTrue="1" operator="lessThan">
      <formula>0.65</formula>
    </cfRule>
  </conditionalFormatting>
  <conditionalFormatting sqref="N24 I24">
    <cfRule type="cellIs" dxfId="89" priority="155" stopIfTrue="1" operator="lessThan">
      <formula>0.5</formula>
    </cfRule>
  </conditionalFormatting>
  <conditionalFormatting sqref="G24:H24">
    <cfRule type="cellIs" dxfId="88" priority="154" stopIfTrue="1" operator="lessThan">
      <formula>0.25</formula>
    </cfRule>
  </conditionalFormatting>
  <conditionalFormatting sqref="J24">
    <cfRule type="cellIs" dxfId="87" priority="153" stopIfTrue="1" operator="lessThan">
      <formula>0.85</formula>
    </cfRule>
  </conditionalFormatting>
  <conditionalFormatting sqref="K24">
    <cfRule type="cellIs" dxfId="86" priority="152" stopIfTrue="1" operator="lessThan">
      <formula>0.05</formula>
    </cfRule>
  </conditionalFormatting>
  <conditionalFormatting sqref="L24">
    <cfRule type="cellIs" dxfId="85" priority="151" stopIfTrue="1" operator="lessThan">
      <formula>0.19</formula>
    </cfRule>
  </conditionalFormatting>
  <conditionalFormatting sqref="M24">
    <cfRule type="cellIs" dxfId="84" priority="150" stopIfTrue="1" operator="lessThan">
      <formula>0.9</formula>
    </cfRule>
  </conditionalFormatting>
  <conditionalFormatting sqref="Q24:R24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24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24:U24 W24:X24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24 Y24">
    <cfRule type="cellIs" dxfId="76" priority="98" stopIfTrue="1" operator="lessThan">
      <formula>0.65</formula>
    </cfRule>
  </conditionalFormatting>
  <conditionalFormatting sqref="P44">
    <cfRule type="cellIs" dxfId="75" priority="93" stopIfTrue="1" operator="lessThan">
      <formula>0.65</formula>
    </cfRule>
  </conditionalFormatting>
  <conditionalFormatting sqref="O44">
    <cfRule type="cellIs" dxfId="74" priority="92" stopIfTrue="1" operator="lessThan">
      <formula>0.65</formula>
    </cfRule>
  </conditionalFormatting>
  <conditionalFormatting sqref="N44 I44">
    <cfRule type="cellIs" dxfId="73" priority="91" stopIfTrue="1" operator="lessThan">
      <formula>0.5</formula>
    </cfRule>
  </conditionalFormatting>
  <conditionalFormatting sqref="H44">
    <cfRule type="cellIs" dxfId="72" priority="90" stopIfTrue="1" operator="lessThan">
      <formula>0.25</formula>
    </cfRule>
  </conditionalFormatting>
  <conditionalFormatting sqref="J44">
    <cfRule type="cellIs" dxfId="71" priority="89" stopIfTrue="1" operator="lessThan">
      <formula>0.85</formula>
    </cfRule>
  </conditionalFormatting>
  <conditionalFormatting sqref="K44">
    <cfRule type="cellIs" dxfId="70" priority="88" stopIfTrue="1" operator="lessThan">
      <formula>0.05</formula>
    </cfRule>
  </conditionalFormatting>
  <conditionalFormatting sqref="L44">
    <cfRule type="cellIs" dxfId="69" priority="87" stopIfTrue="1" operator="lessThan">
      <formula>0.19</formula>
    </cfRule>
  </conditionalFormatting>
  <conditionalFormatting sqref="M44">
    <cfRule type="cellIs" dxfId="68" priority="86" stopIfTrue="1" operator="lessThan">
      <formula>0.9</formula>
    </cfRule>
  </conditionalFormatting>
  <conditionalFormatting sqref="Q44:R44">
    <cfRule type="cellIs" dxfId="67" priority="85" stopIfTrue="1" operator="lessThan">
      <formula>0.65</formula>
    </cfRule>
  </conditionalFormatting>
  <conditionalFormatting sqref="G44">
    <cfRule type="cellIs" dxfId="66" priority="84" stopIfTrue="1" operator="lessThan">
      <formula>0.25</formula>
    </cfRule>
  </conditionalFormatting>
  <conditionalFormatting sqref="S44">
    <cfRule type="cellIs" dxfId="65" priority="83" stopIfTrue="1" operator="lessThan">
      <formula>0.65</formula>
    </cfRule>
  </conditionalFormatting>
  <conditionalFormatting sqref="T44:U44 W44:X44">
    <cfRule type="cellIs" dxfId="64" priority="82" stopIfTrue="1" operator="lessThan">
      <formula>0.65</formula>
    </cfRule>
  </conditionalFormatting>
  <conditionalFormatting sqref="V44 Y44">
    <cfRule type="cellIs" dxfId="63" priority="81" stopIfTrue="1" operator="lessThan">
      <formula>0.65</formula>
    </cfRule>
  </conditionalFormatting>
  <conditionalFormatting sqref="P83">
    <cfRule type="cellIs" dxfId="62" priority="67" stopIfTrue="1" operator="lessThan">
      <formula>0.65</formula>
    </cfRule>
  </conditionalFormatting>
  <conditionalFormatting sqref="O83">
    <cfRule type="cellIs" dxfId="61" priority="66" stopIfTrue="1" operator="lessThan">
      <formula>0.65</formula>
    </cfRule>
  </conditionalFormatting>
  <conditionalFormatting sqref="N83 I83">
    <cfRule type="cellIs" dxfId="60" priority="65" stopIfTrue="1" operator="lessThan">
      <formula>0.5</formula>
    </cfRule>
  </conditionalFormatting>
  <conditionalFormatting sqref="H83">
    <cfRule type="cellIs" dxfId="59" priority="64" stopIfTrue="1" operator="lessThan">
      <formula>0.25</formula>
    </cfRule>
  </conditionalFormatting>
  <conditionalFormatting sqref="J83">
    <cfRule type="cellIs" dxfId="58" priority="63" stopIfTrue="1" operator="lessThan">
      <formula>0.85</formula>
    </cfRule>
  </conditionalFormatting>
  <conditionalFormatting sqref="K83">
    <cfRule type="cellIs" dxfId="57" priority="62" stopIfTrue="1" operator="lessThan">
      <formula>0.05</formula>
    </cfRule>
  </conditionalFormatting>
  <conditionalFormatting sqref="L83">
    <cfRule type="cellIs" dxfId="56" priority="61" stopIfTrue="1" operator="lessThan">
      <formula>0.19</formula>
    </cfRule>
  </conditionalFormatting>
  <conditionalFormatting sqref="M83">
    <cfRule type="cellIs" dxfId="55" priority="60" stopIfTrue="1" operator="lessThan">
      <formula>0.9</formula>
    </cfRule>
  </conditionalFormatting>
  <conditionalFormatting sqref="Q83:R83">
    <cfRule type="cellIs" dxfId="54" priority="59" stopIfTrue="1" operator="lessThan">
      <formula>0.65</formula>
    </cfRule>
  </conditionalFormatting>
  <conditionalFormatting sqref="G83">
    <cfRule type="cellIs" dxfId="53" priority="58" stopIfTrue="1" operator="lessThan">
      <formula>0.25</formula>
    </cfRule>
  </conditionalFormatting>
  <conditionalFormatting sqref="S83">
    <cfRule type="cellIs" dxfId="52" priority="57" stopIfTrue="1" operator="lessThan">
      <formula>0.65</formula>
    </cfRule>
  </conditionalFormatting>
  <conditionalFormatting sqref="T83:U83 W83:X83">
    <cfRule type="cellIs" dxfId="51" priority="56" stopIfTrue="1" operator="lessThan">
      <formula>0.65</formula>
    </cfRule>
  </conditionalFormatting>
  <conditionalFormatting sqref="V83 Y83">
    <cfRule type="cellIs" dxfId="50" priority="55" stopIfTrue="1" operator="lessThan">
      <formula>0.65</formula>
    </cfRule>
  </conditionalFormatting>
  <conditionalFormatting sqref="P103">
    <cfRule type="cellIs" dxfId="49" priority="54" stopIfTrue="1" operator="lessThan">
      <formula>0.65</formula>
    </cfRule>
  </conditionalFormatting>
  <conditionalFormatting sqref="O103">
    <cfRule type="cellIs" dxfId="48" priority="53" stopIfTrue="1" operator="lessThan">
      <formula>0.65</formula>
    </cfRule>
  </conditionalFormatting>
  <conditionalFormatting sqref="N103 I103">
    <cfRule type="cellIs" dxfId="47" priority="52" stopIfTrue="1" operator="lessThan">
      <formula>0.5</formula>
    </cfRule>
  </conditionalFormatting>
  <conditionalFormatting sqref="H103">
    <cfRule type="cellIs" dxfId="46" priority="51" stopIfTrue="1" operator="lessThan">
      <formula>0.25</formula>
    </cfRule>
  </conditionalFormatting>
  <conditionalFormatting sqref="J103">
    <cfRule type="cellIs" dxfId="45" priority="50" stopIfTrue="1" operator="lessThan">
      <formula>0.85</formula>
    </cfRule>
  </conditionalFormatting>
  <conditionalFormatting sqref="K103">
    <cfRule type="cellIs" dxfId="44" priority="49" stopIfTrue="1" operator="lessThan">
      <formula>0.05</formula>
    </cfRule>
  </conditionalFormatting>
  <conditionalFormatting sqref="L103">
    <cfRule type="cellIs" dxfId="43" priority="48" stopIfTrue="1" operator="lessThan">
      <formula>0.19</formula>
    </cfRule>
  </conditionalFormatting>
  <conditionalFormatting sqref="M103">
    <cfRule type="cellIs" dxfId="42" priority="47" stopIfTrue="1" operator="lessThan">
      <formula>0.9</formula>
    </cfRule>
  </conditionalFormatting>
  <conditionalFormatting sqref="Q103:R103">
    <cfRule type="cellIs" dxfId="41" priority="46" stopIfTrue="1" operator="lessThan">
      <formula>0.65</formula>
    </cfRule>
  </conditionalFormatting>
  <conditionalFormatting sqref="G103">
    <cfRule type="cellIs" dxfId="40" priority="45" stopIfTrue="1" operator="lessThan">
      <formula>0.25</formula>
    </cfRule>
  </conditionalFormatting>
  <conditionalFormatting sqref="S103">
    <cfRule type="cellIs" dxfId="39" priority="44" stopIfTrue="1" operator="lessThan">
      <formula>0.65</formula>
    </cfRule>
  </conditionalFormatting>
  <conditionalFormatting sqref="T103:U103 W103:X103">
    <cfRule type="cellIs" dxfId="38" priority="43" stopIfTrue="1" operator="lessThan">
      <formula>0.65</formula>
    </cfRule>
  </conditionalFormatting>
  <conditionalFormatting sqref="V103 Y103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24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24">
    <cfRule type="cellIs" dxfId="33" priority="38" stopIfTrue="1" operator="lessThan">
      <formula>0.65</formula>
    </cfRule>
  </conditionalFormatting>
  <conditionalFormatting sqref="AE44">
    <cfRule type="cellIs" dxfId="32" priority="37" stopIfTrue="1" operator="lessThan">
      <formula>0.65</formula>
    </cfRule>
  </conditionalFormatting>
  <conditionalFormatting sqref="AF44">
    <cfRule type="cellIs" dxfId="31" priority="36" stopIfTrue="1" operator="lessThan">
      <formula>0.65</formula>
    </cfRule>
  </conditionalFormatting>
  <conditionalFormatting sqref="AE83">
    <cfRule type="cellIs" dxfId="30" priority="33" stopIfTrue="1" operator="lessThan">
      <formula>0.65</formula>
    </cfRule>
  </conditionalFormatting>
  <conditionalFormatting sqref="AF83">
    <cfRule type="cellIs" dxfId="29" priority="32" stopIfTrue="1" operator="lessThan">
      <formula>0.65</formula>
    </cfRule>
  </conditionalFormatting>
  <conditionalFormatting sqref="AE103">
    <cfRule type="cellIs" dxfId="28" priority="31" stopIfTrue="1" operator="lessThan">
      <formula>0.65</formula>
    </cfRule>
  </conditionalFormatting>
  <conditionalFormatting sqref="AF103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63">
    <cfRule type="cellIs" dxfId="14" priority="15" stopIfTrue="1" operator="lessThan">
      <formula>0.65</formula>
    </cfRule>
  </conditionalFormatting>
  <conditionalFormatting sqref="O63">
    <cfRule type="cellIs" dxfId="13" priority="14" stopIfTrue="1" operator="lessThan">
      <formula>0.65</formula>
    </cfRule>
  </conditionalFormatting>
  <conditionalFormatting sqref="N63 I63">
    <cfRule type="cellIs" dxfId="12" priority="13" stopIfTrue="1" operator="lessThan">
      <formula>0.5</formula>
    </cfRule>
  </conditionalFormatting>
  <conditionalFormatting sqref="H63">
    <cfRule type="cellIs" dxfId="11" priority="12" stopIfTrue="1" operator="lessThan">
      <formula>0.25</formula>
    </cfRule>
  </conditionalFormatting>
  <conditionalFormatting sqref="J63">
    <cfRule type="cellIs" dxfId="10" priority="11" stopIfTrue="1" operator="lessThan">
      <formula>0.85</formula>
    </cfRule>
  </conditionalFormatting>
  <conditionalFormatting sqref="K63">
    <cfRule type="cellIs" dxfId="9" priority="10" stopIfTrue="1" operator="lessThan">
      <formula>0.05</formula>
    </cfRule>
  </conditionalFormatting>
  <conditionalFormatting sqref="L63">
    <cfRule type="cellIs" dxfId="8" priority="9" stopIfTrue="1" operator="lessThan">
      <formula>0.19</formula>
    </cfRule>
  </conditionalFormatting>
  <conditionalFormatting sqref="M63">
    <cfRule type="cellIs" dxfId="7" priority="8" stopIfTrue="1" operator="lessThan">
      <formula>0.9</formula>
    </cfRule>
  </conditionalFormatting>
  <conditionalFormatting sqref="Q63:R63">
    <cfRule type="cellIs" dxfId="6" priority="7" stopIfTrue="1" operator="lessThan">
      <formula>0.65</formula>
    </cfRule>
  </conditionalFormatting>
  <conditionalFormatting sqref="G63">
    <cfRule type="cellIs" dxfId="5" priority="6" stopIfTrue="1" operator="lessThan">
      <formula>0.25</formula>
    </cfRule>
  </conditionalFormatting>
  <conditionalFormatting sqref="S63">
    <cfRule type="cellIs" dxfId="4" priority="5" stopIfTrue="1" operator="lessThan">
      <formula>0.65</formula>
    </cfRule>
  </conditionalFormatting>
  <conditionalFormatting sqref="T63:U63 W63:X63">
    <cfRule type="cellIs" dxfId="3" priority="4" stopIfTrue="1" operator="lessThan">
      <formula>0.65</formula>
    </cfRule>
  </conditionalFormatting>
  <conditionalFormatting sqref="V63 Y63">
    <cfRule type="cellIs" dxfId="2" priority="3" stopIfTrue="1" operator="lessThan">
      <formula>0.65</formula>
    </cfRule>
  </conditionalFormatting>
  <conditionalFormatting sqref="AE63">
    <cfRule type="cellIs" dxfId="1" priority="2" stopIfTrue="1" operator="lessThan">
      <formula>0.65</formula>
    </cfRule>
  </conditionalFormatting>
  <conditionalFormatting sqref="AF63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cp:lastPrinted>2015-08-28T15:32:11Z</cp:lastPrinted>
  <dcterms:created xsi:type="dcterms:W3CDTF">2014-07-18T16:45:26Z</dcterms:created>
  <dcterms:modified xsi:type="dcterms:W3CDTF">2018-05-16T19:06:33Z</dcterms:modified>
</cp:coreProperties>
</file>